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<sst xmlns="http://schemas.openxmlformats.org/spreadsheetml/2006/main" count="7033" uniqueCount="3281">
  <si>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</si>
  <si>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</si>
  <si>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QG073</t>
  </si>
  <si>
    <t>Plate</t>
  </si>
  <si>
    <t>Position</t>
  </si>
  <si>
    <t>Catalog #</t>
  </si>
  <si>
    <t>Accession No. of Gene</t>
  </si>
  <si>
    <t>Symbol</t>
  </si>
  <si>
    <t>Plate 1</t>
  </si>
  <si>
    <t>A01</t>
  </si>
  <si>
    <t>HQP011547</t>
  </si>
  <si>
    <t>NM_005957</t>
  </si>
  <si>
    <t>MTHFR</t>
  </si>
  <si>
    <t>A02</t>
  </si>
  <si>
    <t>HQP009685</t>
  </si>
  <si>
    <t>NM_000572</t>
  </si>
  <si>
    <t>IL10</t>
  </si>
  <si>
    <t>A03</t>
  </si>
  <si>
    <t>HQP018141</t>
  </si>
  <si>
    <t>NM_000594</t>
  </si>
  <si>
    <t>TNF</t>
  </si>
  <si>
    <t>A04</t>
  </si>
  <si>
    <t>HQP003772</t>
  </si>
  <si>
    <t>NM_000499</t>
  </si>
  <si>
    <t>CYP1A1</t>
  </si>
  <si>
    <t>A05</t>
  </si>
  <si>
    <t>HQP004317</t>
  </si>
  <si>
    <t>NM_000903</t>
  </si>
  <si>
    <t>NQO1</t>
  </si>
  <si>
    <t>A06</t>
  </si>
  <si>
    <t>HQP054047</t>
  </si>
  <si>
    <t>BC008403</t>
  </si>
  <si>
    <t>HLA-DRB1</t>
  </si>
  <si>
    <t>A07</t>
  </si>
  <si>
    <t>HQP011554</t>
  </si>
  <si>
    <t>NM_000254</t>
  </si>
  <si>
    <t>MTR</t>
  </si>
  <si>
    <t>A08</t>
  </si>
  <si>
    <t>HQP003817</t>
  </si>
  <si>
    <t>NM_000773</t>
  </si>
  <si>
    <t>CYP2E1</t>
  </si>
  <si>
    <t>A09</t>
  </si>
  <si>
    <t>HQP018562</t>
  </si>
  <si>
    <t>NM_006297</t>
  </si>
  <si>
    <t>XRCC1</t>
  </si>
  <si>
    <t>A10</t>
  </si>
  <si>
    <t>HQP018175</t>
  </si>
  <si>
    <t>NM_000546</t>
  </si>
  <si>
    <t>TP53</t>
  </si>
  <si>
    <t>A11</t>
  </si>
  <si>
    <t>HQP018342</t>
  </si>
  <si>
    <t>NM_001071</t>
  </si>
  <si>
    <t>TYMS</t>
  </si>
  <si>
    <t>A12</t>
  </si>
  <si>
    <t>HQP008849</t>
  </si>
  <si>
    <t>NM_002116</t>
  </si>
  <si>
    <t>HLA-A</t>
  </si>
  <si>
    <t>B01</t>
  </si>
  <si>
    <t>HQP004976</t>
  </si>
  <si>
    <t>NM_000400</t>
  </si>
  <si>
    <t>ERCC2</t>
  </si>
  <si>
    <t>B02</t>
  </si>
  <si>
    <t>HQP018213</t>
  </si>
  <si>
    <t>NM_000367</t>
  </si>
  <si>
    <t>TPMT</t>
  </si>
  <si>
    <t>B03</t>
  </si>
  <si>
    <t>HQP005280</t>
  </si>
  <si>
    <t>NM_021642</t>
  </si>
  <si>
    <t>FCGR2A</t>
  </si>
  <si>
    <t>B04</t>
  </si>
  <si>
    <t>HQP001136</t>
  </si>
  <si>
    <t>NM_000015</t>
  </si>
  <si>
    <t>NAT2</t>
  </si>
  <si>
    <t>B05</t>
  </si>
  <si>
    <t>HQP011309</t>
  </si>
  <si>
    <t>NM_000250</t>
  </si>
  <si>
    <t>MPO</t>
  </si>
  <si>
    <t>B06</t>
  </si>
  <si>
    <t>HQP009662</t>
  </si>
  <si>
    <t>NM_000589</t>
  </si>
  <si>
    <t>IL4</t>
  </si>
  <si>
    <t>B07</t>
  </si>
  <si>
    <t>HQP023467</t>
  </si>
  <si>
    <t>NM_000662</t>
  </si>
  <si>
    <t>NAT1</t>
  </si>
  <si>
    <t>B08</t>
  </si>
  <si>
    <t>HQP013100</t>
  </si>
  <si>
    <t>NM_000927</t>
  </si>
  <si>
    <t>ABCB1</t>
  </si>
  <si>
    <t>B09</t>
  </si>
  <si>
    <t>HQP011555</t>
  </si>
  <si>
    <t>NM_002454</t>
  </si>
  <si>
    <t>MTRR</t>
  </si>
  <si>
    <t>B10</t>
  </si>
  <si>
    <t>HQP016801</t>
  </si>
  <si>
    <t>NM_022162</t>
  </si>
  <si>
    <t>NOD2</t>
  </si>
  <si>
    <t>B11</t>
  </si>
  <si>
    <t>HQP009670</t>
  </si>
  <si>
    <t>NM_000600</t>
  </si>
  <si>
    <t>IL6</t>
  </si>
  <si>
    <t>B12</t>
  </si>
  <si>
    <t>HQP004948</t>
  </si>
  <si>
    <t>NM_000120</t>
  </si>
  <si>
    <t>EPHX1</t>
  </si>
  <si>
    <t>C01</t>
  </si>
  <si>
    <t>HQP003499</t>
  </si>
  <si>
    <t>NM_001037631</t>
  </si>
  <si>
    <t>CTLA4</t>
  </si>
  <si>
    <t>C02</t>
  </si>
  <si>
    <t>HQP018474</t>
  </si>
  <si>
    <t>NM_000376</t>
  </si>
  <si>
    <t>VDR</t>
  </si>
  <si>
    <t>C03</t>
  </si>
  <si>
    <t>HQP017616</t>
  </si>
  <si>
    <t>NM_000636</t>
  </si>
  <si>
    <t>SOD2</t>
  </si>
  <si>
    <t>C04</t>
  </si>
  <si>
    <t>HQP017482</t>
  </si>
  <si>
    <t>NM_194255</t>
  </si>
  <si>
    <t>SLC19A1</t>
  </si>
  <si>
    <t>C05</t>
  </si>
  <si>
    <t>HQP016224</t>
  </si>
  <si>
    <t>NM_002913</t>
  </si>
  <si>
    <t>RFC1</t>
  </si>
  <si>
    <t>C06</t>
  </si>
  <si>
    <t>HQP016212</t>
  </si>
  <si>
    <t>NM_000657</t>
  </si>
  <si>
    <t>BCL2</t>
  </si>
  <si>
    <t>C07</t>
  </si>
  <si>
    <t>HQP011687</t>
  </si>
  <si>
    <t>NM_002485</t>
  </si>
  <si>
    <t>NBN</t>
  </si>
  <si>
    <t>C08</t>
  </si>
  <si>
    <t>HQP011597</t>
  </si>
  <si>
    <t>NM_002467</t>
  </si>
  <si>
    <t>MYC</t>
  </si>
  <si>
    <t>C09</t>
  </si>
  <si>
    <t>HQP011135</t>
  </si>
  <si>
    <t>NM_002392</t>
  </si>
  <si>
    <t>MDM2</t>
  </si>
  <si>
    <t>C10</t>
  </si>
  <si>
    <t>HQP009664</t>
  </si>
  <si>
    <t>NM_000418</t>
  </si>
  <si>
    <t>IL4R</t>
  </si>
  <si>
    <t>C11</t>
  </si>
  <si>
    <t>HQP009645</t>
  </si>
  <si>
    <t>NM_000577</t>
  </si>
  <si>
    <t>IL1RN</t>
  </si>
  <si>
    <t>C12</t>
  </si>
  <si>
    <t>HQP009641</t>
  </si>
  <si>
    <t>NM_000576</t>
  </si>
  <si>
    <t>IL1B</t>
  </si>
  <si>
    <t>D01</t>
  </si>
  <si>
    <t>HQP003814</t>
  </si>
  <si>
    <t>NM_000106</t>
  </si>
  <si>
    <t>CYP2D6</t>
  </si>
  <si>
    <t>D02</t>
  </si>
  <si>
    <t>HQP003811</t>
  </si>
  <si>
    <t>NM_000771</t>
  </si>
  <si>
    <t>CYP2C9</t>
  </si>
  <si>
    <t>D03</t>
  </si>
  <si>
    <t>HQP021518</t>
  </si>
  <si>
    <t>NM_000071</t>
  </si>
  <si>
    <t>CBS</t>
  </si>
  <si>
    <t>D04</t>
  </si>
  <si>
    <t>HQP017753</t>
  </si>
  <si>
    <t>NM_000059</t>
  </si>
  <si>
    <t>BRCA2</t>
  </si>
  <si>
    <t>D05</t>
  </si>
  <si>
    <t>HQP014292</t>
  </si>
  <si>
    <t>NM_018315</t>
  </si>
  <si>
    <t>FBXW7</t>
  </si>
  <si>
    <t>D06</t>
  </si>
  <si>
    <t>HQP011868</t>
  </si>
  <si>
    <t>NM_000603</t>
  </si>
  <si>
    <t>NOS3</t>
  </si>
  <si>
    <t>D07</t>
  </si>
  <si>
    <t>HQP008483</t>
  </si>
  <si>
    <t>NM_000849</t>
  </si>
  <si>
    <t>GSTM3</t>
  </si>
  <si>
    <t>D08</t>
  </si>
  <si>
    <t>HQP003775</t>
  </si>
  <si>
    <t>NM_000104</t>
  </si>
  <si>
    <t>CYP1B1</t>
  </si>
  <si>
    <t>D09</t>
  </si>
  <si>
    <t>HQP000370</t>
  </si>
  <si>
    <t>NM_058195</t>
  </si>
  <si>
    <t>CDKN2A</t>
  </si>
  <si>
    <t>D10</t>
  </si>
  <si>
    <t>HQP012021</t>
  </si>
  <si>
    <t>NM_002542</t>
  </si>
  <si>
    <t>OGG1</t>
  </si>
  <si>
    <t>D11</t>
  </si>
  <si>
    <t>HQP004985</t>
  </si>
  <si>
    <t>NM_000123</t>
  </si>
  <si>
    <t>ERCC5</t>
  </si>
  <si>
    <t>D12</t>
  </si>
  <si>
    <t>HQP022955</t>
  </si>
  <si>
    <t>NM_001250</t>
  </si>
  <si>
    <t>CD40</t>
  </si>
  <si>
    <t>E01</t>
  </si>
  <si>
    <t>HQP018564</t>
  </si>
  <si>
    <t>NM_005432</t>
  </si>
  <si>
    <t>XRCC3</t>
  </si>
  <si>
    <t>E02</t>
  </si>
  <si>
    <t>HQP018475</t>
  </si>
  <si>
    <t>NM_001025366</t>
  </si>
  <si>
    <t>VEGFA</t>
  </si>
  <si>
    <t>E03</t>
  </si>
  <si>
    <t>HQP018044</t>
  </si>
  <si>
    <t>NM_000660</t>
  </si>
  <si>
    <t>TGFB1</t>
  </si>
  <si>
    <t>E04</t>
  </si>
  <si>
    <t>HQP016626</t>
  </si>
  <si>
    <t>NM_002985</t>
  </si>
  <si>
    <t>CCL5</t>
  </si>
  <si>
    <t>E05</t>
  </si>
  <si>
    <t>HQP016204</t>
  </si>
  <si>
    <t>NM_053056</t>
  </si>
  <si>
    <t>CCND1</t>
  </si>
  <si>
    <t>E06</t>
  </si>
  <si>
    <t>HQP011866</t>
  </si>
  <si>
    <t>NM_000625</t>
  </si>
  <si>
    <t>NOS2A</t>
  </si>
  <si>
    <t>E07</t>
  </si>
  <si>
    <t>HQP011807</t>
  </si>
  <si>
    <t>NM_003998</t>
  </si>
  <si>
    <t>NFKB1</t>
  </si>
  <si>
    <t>E08</t>
  </si>
  <si>
    <t>HQP010581</t>
  </si>
  <si>
    <t>NM_000230</t>
  </si>
  <si>
    <t>LEP</t>
  </si>
  <si>
    <t>E09</t>
  </si>
  <si>
    <t>HQP009693</t>
  </si>
  <si>
    <t>NM_002187</t>
  </si>
  <si>
    <t>IL12B</t>
  </si>
  <si>
    <t>E10</t>
  </si>
  <si>
    <t>HQP009692</t>
  </si>
  <si>
    <t>NM_000882</t>
  </si>
  <si>
    <t>IL12A</t>
  </si>
  <si>
    <t>E11</t>
  </si>
  <si>
    <t>HQP009678</t>
  </si>
  <si>
    <t>NM_000584</t>
  </si>
  <si>
    <t>IL8</t>
  </si>
  <si>
    <t>E12</t>
  </si>
  <si>
    <t>HQP009649</t>
  </si>
  <si>
    <t>NM_000586</t>
  </si>
  <si>
    <t>IL2</t>
  </si>
  <si>
    <t>F01</t>
  </si>
  <si>
    <t>HQP009640</t>
  </si>
  <si>
    <t>NM_000575</t>
  </si>
  <si>
    <t>IL1A</t>
  </si>
  <si>
    <t>F02</t>
  </si>
  <si>
    <t>HQP022490</t>
  </si>
  <si>
    <t>NM_000591</t>
  </si>
  <si>
    <t>CD14</t>
  </si>
  <si>
    <t>F03</t>
  </si>
  <si>
    <t>HQP021603</t>
  </si>
  <si>
    <t>NM_003878</t>
  </si>
  <si>
    <t>GGH</t>
  </si>
  <si>
    <t>F04</t>
  </si>
  <si>
    <t>HQP021385</t>
  </si>
  <si>
    <t>NM_003739</t>
  </si>
  <si>
    <t>AKR1C3</t>
  </si>
  <si>
    <t>F05</t>
  </si>
  <si>
    <t>HQP020515</t>
  </si>
  <si>
    <t>NM_032199</t>
  </si>
  <si>
    <t>ARID5B</t>
  </si>
  <si>
    <t>F06</t>
  </si>
  <si>
    <t>HQP020297</t>
  </si>
  <si>
    <t>NM_004346</t>
  </si>
  <si>
    <t>CASP3</t>
  </si>
  <si>
    <t>F07</t>
  </si>
  <si>
    <t>HQP018966</t>
  </si>
  <si>
    <t>NM_001080124</t>
  </si>
  <si>
    <t>CASP8</t>
  </si>
  <si>
    <t>F08</t>
  </si>
  <si>
    <t>HQP018563</t>
  </si>
  <si>
    <t>NM_005431</t>
  </si>
  <si>
    <t>XRCC2</t>
  </si>
  <si>
    <t>F09</t>
  </si>
  <si>
    <t>HQP018545</t>
  </si>
  <si>
    <t>NM_000553</t>
  </si>
  <si>
    <t>WRN</t>
  </si>
  <si>
    <t>F10</t>
  </si>
  <si>
    <t>HQP018466</t>
  </si>
  <si>
    <t>NM_080682</t>
  </si>
  <si>
    <t>VCAM1</t>
  </si>
  <si>
    <t>F11</t>
  </si>
  <si>
    <t>HQP018113</t>
  </si>
  <si>
    <t>NM_003263</t>
  </si>
  <si>
    <t>TLR1</t>
  </si>
  <si>
    <t>F12</t>
  </si>
  <si>
    <t>HQP017767</t>
  </si>
  <si>
    <t>NM_003150</t>
  </si>
  <si>
    <t>STAT3</t>
  </si>
  <si>
    <t>G01</t>
  </si>
  <si>
    <t>HQP017615</t>
  </si>
  <si>
    <t>NM_000454</t>
  </si>
  <si>
    <t>SOD1</t>
  </si>
  <si>
    <t>G02</t>
  </si>
  <si>
    <t>HQP016670</t>
  </si>
  <si>
    <t>NM_001033886</t>
  </si>
  <si>
    <t>CXCL12</t>
  </si>
  <si>
    <t>G03</t>
  </si>
  <si>
    <t>HQP015598</t>
  </si>
  <si>
    <t>NM_000963</t>
  </si>
  <si>
    <t>PTGS2</t>
  </si>
  <si>
    <t>G04</t>
  </si>
  <si>
    <t>HQP015535</t>
  </si>
  <si>
    <t>NM_000314</t>
  </si>
  <si>
    <t>PTEN</t>
  </si>
  <si>
    <t>G05</t>
  </si>
  <si>
    <t>HQP013388</t>
  </si>
  <si>
    <t>NM_017442</t>
  </si>
  <si>
    <t>TLR9</t>
  </si>
  <si>
    <t>G06</t>
  </si>
  <si>
    <t>HQP011491</t>
  </si>
  <si>
    <t>NM_000251</t>
  </si>
  <si>
    <t>MSH2</t>
  </si>
  <si>
    <t>G07</t>
  </si>
  <si>
    <t>HQP011320</t>
  </si>
  <si>
    <t>NM_005590</t>
  </si>
  <si>
    <t>MRE11A</t>
  </si>
  <si>
    <t>G08</t>
  </si>
  <si>
    <t>HQP010613</t>
  </si>
  <si>
    <t>NM_002312</t>
  </si>
  <si>
    <t>LIG4</t>
  </si>
  <si>
    <t>G09</t>
  </si>
  <si>
    <t>HQP010584</t>
  </si>
  <si>
    <t>NM_002303</t>
  </si>
  <si>
    <t>LEPR</t>
  </si>
  <si>
    <t>G10</t>
  </si>
  <si>
    <t>HQP009850</t>
  </si>
  <si>
    <t>NM_004972</t>
  </si>
  <si>
    <t>JAK2</t>
  </si>
  <si>
    <t>G11</t>
  </si>
  <si>
    <t>HQP009781</t>
  </si>
  <si>
    <t>NM_002460</t>
  </si>
  <si>
    <t>IRF4</t>
  </si>
  <si>
    <t>G12</t>
  </si>
  <si>
    <t>HQP009697</t>
  </si>
  <si>
    <t>NM_002188</t>
  </si>
  <si>
    <t>IL13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</si>
  <si>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</si>
  <si>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</si>
  <si>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</si>
  <si>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</si>
  <si>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</si>
  <si>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</si>
  <si>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</si>
  <si>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</si>
  <si>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</si>
  <si>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</si>
  <si>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</si>
  <si>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</si>
  <si>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</si>
  <si>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</si>
  <si>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</si>
  <si>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</si>
  <si>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</si>
  <si>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</si>
  <si>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</si>
  <si>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</si>
  <si>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</si>
  <si>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</si>
  <si>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</si>
  <si>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</si>
  <si>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</si>
  <si>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</si>
  <si>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</si>
  <si>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</si>
  <si>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</si>
  <si>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</si>
  <si>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</si>
  <si>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</si>
  <si>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</si>
  <si>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</si>
  <si>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HQP009666</t>
  </si>
  <si>
    <t>NM_000879</t>
  </si>
  <si>
    <t>IL5</t>
  </si>
  <si>
    <t>HQP009556</t>
  </si>
  <si>
    <t>NM_000041</t>
  </si>
  <si>
    <t>APOE</t>
  </si>
  <si>
    <t>HQP006228</t>
  </si>
  <si>
    <t>NM_001018078</t>
  </si>
  <si>
    <t>FPGS</t>
  </si>
  <si>
    <t>HQP005890</t>
  </si>
  <si>
    <t>NM_004119</t>
  </si>
  <si>
    <t>FLT3</t>
  </si>
  <si>
    <t>HQP005058</t>
  </si>
  <si>
    <t>NM_000130</t>
  </si>
  <si>
    <t>F5</t>
  </si>
  <si>
    <t>HQP004658</t>
  </si>
  <si>
    <t>NM_001621</t>
  </si>
  <si>
    <t>AHR</t>
  </si>
  <si>
    <t>HQP004309</t>
  </si>
  <si>
    <t>NM_000791</t>
  </si>
  <si>
    <t>DHFR</t>
  </si>
  <si>
    <t>HQP003908</t>
  </si>
  <si>
    <t>NM_000500</t>
  </si>
  <si>
    <t>CYP21A2</t>
  </si>
  <si>
    <t>HQP003888</t>
  </si>
  <si>
    <t>NM_000102</t>
  </si>
  <si>
    <t>CYP17A1</t>
  </si>
  <si>
    <t>HQP003841</t>
  </si>
  <si>
    <t>NM_000777</t>
  </si>
  <si>
    <t>CYP3A5</t>
  </si>
  <si>
    <t>HQP003691</t>
  </si>
  <si>
    <t>NM_001337</t>
  </si>
  <si>
    <t>CX3CR1</t>
  </si>
  <si>
    <t>HQP002210</t>
  </si>
  <si>
    <t>NM_000579</t>
  </si>
  <si>
    <t>CCR5</t>
  </si>
  <si>
    <t>HQP000963</t>
  </si>
  <si>
    <t>NM_012190</t>
  </si>
  <si>
    <t>ALDH1L1</t>
  </si>
  <si>
    <t>HQP000709</t>
  </si>
  <si>
    <t>NM_006441</t>
  </si>
  <si>
    <t>MTHFS</t>
  </si>
  <si>
    <t>HQP000405</t>
  </si>
  <si>
    <t>NM_006066</t>
  </si>
  <si>
    <t>AKR1A1</t>
  </si>
  <si>
    <t>HQP000145</t>
  </si>
  <si>
    <t>NM_005732</t>
  </si>
  <si>
    <t>RAD50</t>
  </si>
  <si>
    <t>HQP054686</t>
  </si>
  <si>
    <t>NM_001123396</t>
  </si>
  <si>
    <t>LOC729230</t>
  </si>
  <si>
    <t>HQP054058</t>
  </si>
  <si>
    <t>NM_005041</t>
  </si>
  <si>
    <t>PRF1</t>
  </si>
  <si>
    <t>HQP022870</t>
  </si>
  <si>
    <t>NM_001775</t>
  </si>
  <si>
    <t>CD38</t>
  </si>
  <si>
    <t>HQP022699</t>
  </si>
  <si>
    <t>NM_006139</t>
  </si>
  <si>
    <t>CD28</t>
  </si>
  <si>
    <t>HQP022527</t>
  </si>
  <si>
    <t>NM_021950</t>
  </si>
  <si>
    <t>MS4A1</t>
  </si>
  <si>
    <t>HQP021889</t>
  </si>
  <si>
    <t>NM_003955</t>
  </si>
  <si>
    <t>SOCS3</t>
  </si>
  <si>
    <t>HQP021492</t>
  </si>
  <si>
    <t>NM_003804</t>
  </si>
  <si>
    <t>RIPK1</t>
  </si>
  <si>
    <t>HQP020481</t>
  </si>
  <si>
    <t>NM_033338</t>
  </si>
  <si>
    <t>CASP7</t>
  </si>
  <si>
    <t>HQP020427</t>
  </si>
  <si>
    <t>NM_001226</t>
  </si>
  <si>
    <t>CASP6</t>
  </si>
  <si>
    <t>HQP020384</t>
  </si>
  <si>
    <t>NM_004347</t>
  </si>
  <si>
    <t>CASP5</t>
  </si>
  <si>
    <t>HQP020332</t>
  </si>
  <si>
    <t>NM_001225</t>
  </si>
  <si>
    <t>CASP4</t>
  </si>
  <si>
    <t>HQP020207</t>
  </si>
  <si>
    <t>NM_001223</t>
  </si>
  <si>
    <t>CASP1</t>
  </si>
  <si>
    <t>HQP019982</t>
  </si>
  <si>
    <t>NM_001017388</t>
  </si>
  <si>
    <t>TLR10</t>
  </si>
  <si>
    <t>HQP018565</t>
  </si>
  <si>
    <t>NM_003401</t>
  </si>
  <si>
    <t>XRCC4</t>
  </si>
  <si>
    <t>HQP018552</t>
  </si>
  <si>
    <t>NM_000379</t>
  </si>
  <si>
    <t>XDH</t>
  </si>
  <si>
    <t>HQP018380</t>
  </si>
  <si>
    <t>NM_000066</t>
  </si>
  <si>
    <t>C8B</t>
  </si>
  <si>
    <t>HQP018353</t>
  </si>
  <si>
    <t>NM_000587</t>
  </si>
  <si>
    <t>C7</t>
  </si>
  <si>
    <t>HQP018343</t>
  </si>
  <si>
    <t>NM_000372</t>
  </si>
  <si>
    <t>TYR</t>
  </si>
  <si>
    <t>HQP018326</t>
  </si>
  <si>
    <t>NM_001736</t>
  </si>
  <si>
    <t>C5AR1</t>
  </si>
  <si>
    <t>HQP018276</t>
  </si>
  <si>
    <t>NM_000716</t>
  </si>
  <si>
    <t>C4BPB</t>
  </si>
  <si>
    <t>HQP018259</t>
  </si>
  <si>
    <t>NM_000715</t>
  </si>
  <si>
    <t>C4BPA</t>
  </si>
  <si>
    <t>HQP018226</t>
  </si>
  <si>
    <t>NM_000063</t>
  </si>
  <si>
    <t>C2</t>
  </si>
  <si>
    <t>HQP018170</t>
  </si>
  <si>
    <t>NM_172369</t>
  </si>
  <si>
    <t>C1QC</t>
  </si>
  <si>
    <t>HQP018149</t>
  </si>
  <si>
    <t>NM_001066</t>
  </si>
  <si>
    <t>TNFRSF1B</t>
  </si>
  <si>
    <t>HQP017979</t>
  </si>
  <si>
    <t>NM_000355</t>
  </si>
  <si>
    <t>TCN2</t>
  </si>
  <si>
    <t>HQP017978</t>
  </si>
  <si>
    <t>NM_001062</t>
  </si>
  <si>
    <t>TCN1</t>
  </si>
  <si>
    <t>HQP017770</t>
  </si>
  <si>
    <t>NM_003151</t>
  </si>
  <si>
    <t>STAT4</t>
  </si>
  <si>
    <t>HQP017764</t>
  </si>
  <si>
    <t>NM_007315</t>
  </si>
  <si>
    <t>STAT1</t>
  </si>
  <si>
    <t>HQP016844</t>
  </si>
  <si>
    <t>NM_000057</t>
  </si>
  <si>
    <t>BLM</t>
  </si>
  <si>
    <t>HQP016744</t>
  </si>
  <si>
    <t>NM_000450</t>
  </si>
  <si>
    <t>SELE</t>
  </si>
  <si>
    <t>HQP016634</t>
  </si>
  <si>
    <t>NM_001713</t>
  </si>
  <si>
    <t>BHMT</t>
  </si>
  <si>
    <t>HQP016621</t>
  </si>
  <si>
    <t>NM_002982</t>
  </si>
  <si>
    <t>CCL2</t>
  </si>
  <si>
    <t>HQP016565</t>
  </si>
  <si>
    <t>NM_001710</t>
  </si>
  <si>
    <t>CFB</t>
  </si>
  <si>
    <t>HQP016500</t>
  </si>
  <si>
    <t>NM_001032295</t>
  </si>
  <si>
    <t>SERPING1</t>
  </si>
  <si>
    <t>HQP016260</t>
  </si>
  <si>
    <t>NM_004050</t>
  </si>
  <si>
    <t>BCL2L2</t>
  </si>
  <si>
    <t>HQP016064</t>
  </si>
  <si>
    <t>NM_018890</t>
  </si>
  <si>
    <t>RAC1</t>
  </si>
  <si>
    <t>HQP015917</t>
  </si>
  <si>
    <t>NM_001188</t>
  </si>
  <si>
    <t>BAK1</t>
  </si>
  <si>
    <t>HQP015538</t>
  </si>
  <si>
    <t>NM_004322</t>
  </si>
  <si>
    <t>BAD</t>
  </si>
  <si>
    <t>HQP015024</t>
  </si>
  <si>
    <t>NM_000948</t>
  </si>
  <si>
    <t>PRL</t>
  </si>
  <si>
    <t>HQP013473</t>
  </si>
  <si>
    <t>NM_000446</t>
  </si>
  <si>
    <t>PON1</t>
  </si>
  <si>
    <t>HQP012996</t>
  </si>
  <si>
    <t>NM_016362</t>
  </si>
  <si>
    <t>GHRL</t>
  </si>
  <si>
    <t>HQP012584</t>
  </si>
  <si>
    <t>NM_016546</t>
  </si>
  <si>
    <t>C1RL</t>
  </si>
  <si>
    <t>HQP012154</t>
  </si>
  <si>
    <t>NM_000602</t>
  </si>
  <si>
    <t>SERPINE1</t>
  </si>
  <si>
    <t>HQP011874</t>
  </si>
  <si>
    <t>NM_000905</t>
  </si>
  <si>
    <t>NPY</t>
  </si>
  <si>
    <t>HQP011812</t>
  </si>
  <si>
    <t>NM_002503</t>
  </si>
  <si>
    <t>NFKBIB</t>
  </si>
  <si>
    <t>HQP011810</t>
  </si>
  <si>
    <t>NM_020529</t>
  </si>
  <si>
    <t>NFKBIA</t>
  </si>
  <si>
    <t>HQP011694</t>
  </si>
  <si>
    <t>NM_000631</t>
  </si>
  <si>
    <t>NCF4</t>
  </si>
  <si>
    <t>HQP011693</t>
  </si>
  <si>
    <t>NM_000433</t>
  </si>
  <si>
    <t>NCF2</t>
  </si>
  <si>
    <t>HQP011603</t>
  </si>
  <si>
    <t>NM_002468</t>
  </si>
  <si>
    <t>MYD88</t>
  </si>
  <si>
    <t>HQP011256</t>
  </si>
  <si>
    <t>NM_004530</t>
  </si>
  <si>
    <t>MMP2</t>
  </si>
  <si>
    <t>HQP011219</t>
  </si>
  <si>
    <t>NM_002415</t>
  </si>
  <si>
    <t>MIF</t>
  </si>
  <si>
    <t>HQP011113</t>
  </si>
  <si>
    <t>NM_002389</t>
  </si>
  <si>
    <t>CD46</t>
  </si>
  <si>
    <t>HQP010133</t>
  </si>
  <si>
    <t>NM_004985</t>
  </si>
  <si>
    <t>KRAS</t>
  </si>
  <si>
    <t>HQP010095</t>
  </si>
  <si>
    <t>NM_013289</t>
  </si>
  <si>
    <t>KIR3DL1</t>
  </si>
  <si>
    <t>HQP010092</t>
  </si>
  <si>
    <t>NM_012313</t>
  </si>
  <si>
    <t>KIR2DS3</t>
  </si>
  <si>
    <t>HQP010086</t>
  </si>
  <si>
    <t>NM_015868</t>
  </si>
  <si>
    <t>KIR2DL3</t>
  </si>
  <si>
    <t>HQP010083</t>
  </si>
  <si>
    <t>NM_014218</t>
  </si>
  <si>
    <t>KIR2DL1</t>
  </si>
  <si>
    <t>HQP009851</t>
  </si>
  <si>
    <t>NM_000215</t>
  </si>
  <si>
    <t>JAK3</t>
  </si>
  <si>
    <t>HQP009708</t>
  </si>
  <si>
    <t>NM_000585</t>
  </si>
  <si>
    <t>IL15</t>
  </si>
  <si>
    <t>HQP009681</t>
  </si>
  <si>
    <t>NM_001557</t>
  </si>
  <si>
    <t>IL8RB</t>
  </si>
  <si>
    <t>HQP009677</t>
  </si>
  <si>
    <t>NM_002185</t>
  </si>
  <si>
    <t>IL7R</t>
  </si>
  <si>
    <t>HQP009472</t>
  </si>
  <si>
    <t>NM_005534</t>
  </si>
  <si>
    <t>IFNGR2</t>
  </si>
  <si>
    <t>HQP009139</t>
  </si>
  <si>
    <t>NM_001643</t>
  </si>
  <si>
    <t>APOA2</t>
  </si>
  <si>
    <t>HQP008402</t>
  </si>
  <si>
    <t>NM_001020825</t>
  </si>
  <si>
    <t>NR3C1</t>
  </si>
  <si>
    <t>HQP008285</t>
  </si>
  <si>
    <t>NM_002085</t>
  </si>
  <si>
    <t>GPX4</t>
  </si>
  <si>
    <t>HQP008198</t>
  </si>
  <si>
    <t>NM_173681</t>
  </si>
  <si>
    <t>ATG9B</t>
  </si>
  <si>
    <t>HQP005589</t>
  </si>
  <si>
    <t>NM_012072</t>
  </si>
  <si>
    <t>CD93</t>
  </si>
  <si>
    <t>HQP005242</t>
  </si>
  <si>
    <t>NM_002002</t>
  </si>
  <si>
    <t>FCER2</t>
  </si>
  <si>
    <t>Plate 3</t>
  </si>
  <si>
    <t>HQP005052</t>
  </si>
  <si>
    <t>NM_000506</t>
  </si>
  <si>
    <t>F2</t>
  </si>
  <si>
    <t>HQP004998</t>
  </si>
  <si>
    <t>NM_000125</t>
  </si>
  <si>
    <t>ESR1</t>
  </si>
  <si>
    <t>HQP004986</t>
  </si>
  <si>
    <t>NM_000124</t>
  </si>
  <si>
    <t>ERCC6</t>
  </si>
  <si>
    <t>HQP004975</t>
  </si>
  <si>
    <t>NM_202001</t>
  </si>
  <si>
    <t>ERCC1</t>
  </si>
  <si>
    <t>HQP004557</t>
  </si>
  <si>
    <t>NM_001955</t>
  </si>
  <si>
    <t>EDN1</t>
  </si>
  <si>
    <t>HQP003808</t>
  </si>
  <si>
    <t>NM_000767</t>
  </si>
  <si>
    <t>CYP2B6</t>
  </si>
  <si>
    <t>HQP003791</t>
  </si>
  <si>
    <t>NM_000024</t>
  </si>
  <si>
    <t>ADRB2</t>
  </si>
  <si>
    <t>HQP003120</t>
  </si>
  <si>
    <t>NM_001618</t>
  </si>
  <si>
    <t>PARP1</t>
  </si>
  <si>
    <t>HQP002671</t>
  </si>
  <si>
    <t>NM_000754</t>
  </si>
  <si>
    <t>COMT</t>
  </si>
  <si>
    <t>HQP000415</t>
  </si>
  <si>
    <t>NM_006068</t>
  </si>
  <si>
    <t>TLR6</t>
  </si>
  <si>
    <t>HQP018159</t>
  </si>
  <si>
    <t>NM_000491</t>
  </si>
  <si>
    <t>C1QB</t>
  </si>
  <si>
    <t>HQP017618</t>
  </si>
  <si>
    <t>NM_003102</t>
  </si>
  <si>
    <t>SOD3</t>
  </si>
  <si>
    <t>HQP011865</t>
  </si>
  <si>
    <t>NM_000620</t>
  </si>
  <si>
    <t>NOS1</t>
  </si>
  <si>
    <t>HQP000027</t>
  </si>
  <si>
    <t>NM_020396</t>
  </si>
  <si>
    <t>BCL2L10</t>
  </si>
  <si>
    <t>HQP054688</t>
  </si>
  <si>
    <t>NM_032453</t>
  </si>
  <si>
    <t>ZNF527</t>
  </si>
  <si>
    <t>HQP054326</t>
  </si>
  <si>
    <t>NM_001099287</t>
  </si>
  <si>
    <t>ICHTHYIN</t>
  </si>
  <si>
    <t>HQP054057</t>
  </si>
  <si>
    <t>BC071181</t>
  </si>
  <si>
    <t>TGFBR1</t>
  </si>
  <si>
    <t>HQP053998</t>
  </si>
  <si>
    <t>NM_004873</t>
  </si>
  <si>
    <t>BAG5</t>
  </si>
  <si>
    <t>HQP053959</t>
  </si>
  <si>
    <t>NM_001040</t>
  </si>
  <si>
    <t>SHBG</t>
  </si>
  <si>
    <t>HQP023464</t>
  </si>
  <si>
    <t>NM_012115</t>
  </si>
  <si>
    <t>CASP8AP2</t>
  </si>
  <si>
    <t>HQP023414</t>
  </si>
  <si>
    <t>NM_005847</t>
  </si>
  <si>
    <t>SLC23A1</t>
  </si>
  <si>
    <t>HQP023354</t>
  </si>
  <si>
    <t>NM_001254</t>
  </si>
  <si>
    <t>CDC6</t>
  </si>
  <si>
    <t>HQP023203</t>
  </si>
  <si>
    <t>NM_001785</t>
  </si>
  <si>
    <t>CDA</t>
  </si>
  <si>
    <t>HQP023186</t>
  </si>
  <si>
    <t>NM_014739</t>
  </si>
  <si>
    <t>BCLAF1</t>
  </si>
  <si>
    <t>HQP023095</t>
  </si>
  <si>
    <t>NM_012291</t>
  </si>
  <si>
    <t>ESPL1</t>
  </si>
  <si>
    <t>HQP023012</t>
  </si>
  <si>
    <t>NM_006536</t>
  </si>
  <si>
    <t>CLCA2</t>
  </si>
  <si>
    <t>HQP022998</t>
  </si>
  <si>
    <t>NM_004917</t>
  </si>
  <si>
    <t>KLK4</t>
  </si>
  <si>
    <t>HQP022884</t>
  </si>
  <si>
    <t>NM_004881</t>
  </si>
  <si>
    <t>TP53I3</t>
  </si>
  <si>
    <t>HQP022872</t>
  </si>
  <si>
    <t>NM_004281</t>
  </si>
  <si>
    <t>BAG3</t>
  </si>
  <si>
    <t>HQP022764</t>
  </si>
  <si>
    <t>NM_004832</t>
  </si>
  <si>
    <t>GSTO1</t>
  </si>
  <si>
    <t>HQP022722</t>
  </si>
  <si>
    <t>NM_005191</t>
  </si>
  <si>
    <t>CD80</t>
  </si>
  <si>
    <t>HQP022625</t>
  </si>
  <si>
    <t>NM_004797</t>
  </si>
  <si>
    <t>ADIPOQ</t>
  </si>
  <si>
    <t>HQP022361</t>
  </si>
  <si>
    <t>NM_004747</t>
  </si>
  <si>
    <t>DLG5</t>
  </si>
  <si>
    <t>HQP022337</t>
  </si>
  <si>
    <t>NM_014207</t>
  </si>
  <si>
    <t>CD5</t>
  </si>
  <si>
    <t>HQP021834</t>
  </si>
  <si>
    <t>NM_005092</t>
  </si>
  <si>
    <t>TNFSF18</t>
  </si>
  <si>
    <t>HQP021737</t>
  </si>
  <si>
    <t>NM_003927</t>
  </si>
  <si>
    <t>MBD2</t>
  </si>
  <si>
    <t>HQP021725</t>
  </si>
  <si>
    <t>NM_003921</t>
  </si>
  <si>
    <t>BCL10</t>
  </si>
  <si>
    <t>HQP021636</t>
  </si>
  <si>
    <t>NM_032454</t>
  </si>
  <si>
    <t>STK19</t>
  </si>
  <si>
    <t>HQP021604</t>
  </si>
  <si>
    <t>NM_003879</t>
  </si>
  <si>
    <t>CFLAR</t>
  </si>
  <si>
    <t>HQP021602</t>
  </si>
  <si>
    <t>NM_003877</t>
  </si>
  <si>
    <t>SOCS2</t>
  </si>
  <si>
    <t>HQP021557</t>
  </si>
  <si>
    <t>NM_003844</t>
  </si>
  <si>
    <t>TNFRSF10A</t>
  </si>
  <si>
    <t>HQP021524</t>
  </si>
  <si>
    <t>NM_003821</t>
  </si>
  <si>
    <t>RIPK2</t>
  </si>
  <si>
    <t>HQP021522</t>
  </si>
  <si>
    <t>NM_003820</t>
  </si>
  <si>
    <t>TNFRSF14</t>
  </si>
  <si>
    <t>HQP021484</t>
  </si>
  <si>
    <t>NM_033274</t>
  </si>
  <si>
    <t>ADAM19</t>
  </si>
  <si>
    <t>HQP021462</t>
  </si>
  <si>
    <t>NM_003789</t>
  </si>
  <si>
    <t>TRADD</t>
  </si>
  <si>
    <t>HQP021420</t>
  </si>
  <si>
    <t>NM_001756</t>
  </si>
  <si>
    <t>SERPINA6</t>
  </si>
  <si>
    <t>HQP021399</t>
  </si>
  <si>
    <t>NM_003745</t>
  </si>
  <si>
    <t>SOCS1</t>
  </si>
  <si>
    <t>HQP021347</t>
  </si>
  <si>
    <t>NM_001754</t>
  </si>
  <si>
    <t>RUNX1</t>
  </si>
  <si>
    <t>HQP021260</t>
  </si>
  <si>
    <t>NM_033035</t>
  </si>
  <si>
    <t>TSLP</t>
  </si>
  <si>
    <t>HQP021130</t>
  </si>
  <si>
    <t>NM_003632</t>
  </si>
  <si>
    <t>CNTNAP1</t>
  </si>
  <si>
    <t>HQP021129</t>
  </si>
  <si>
    <t>NM_003631</t>
  </si>
  <si>
    <t>PARG</t>
  </si>
  <si>
    <t>HQP020808</t>
  </si>
  <si>
    <t>NM_003593</t>
  </si>
  <si>
    <t>FOXN1</t>
  </si>
  <si>
    <t>HQP020707</t>
  </si>
  <si>
    <t>NM_003579</t>
  </si>
  <si>
    <t>RAD54L</t>
  </si>
  <si>
    <t>HQP020499</t>
  </si>
  <si>
    <t>NM_032169</t>
  </si>
  <si>
    <t>ACAD11</t>
  </si>
  <si>
    <t>HQP020390</t>
  </si>
  <si>
    <t>NM_032016</t>
  </si>
  <si>
    <t>STARD3NL</t>
  </si>
  <si>
    <t>HQP020245</t>
  </si>
  <si>
    <t>NM_001040668</t>
  </si>
  <si>
    <t>BCL2L12</t>
  </si>
  <si>
    <t>HQP020040</t>
  </si>
  <si>
    <t>NM_006534</t>
  </si>
  <si>
    <t>NCOA3</t>
  </si>
  <si>
    <t>HQP019941</t>
  </si>
  <si>
    <t>NM_030931</t>
  </si>
  <si>
    <t>DEFB126</t>
  </si>
  <si>
    <t>HQP019873</t>
  </si>
  <si>
    <t>NM_030787</t>
  </si>
  <si>
    <t>CFHR5</t>
  </si>
  <si>
    <t>HQP019021</t>
  </si>
  <si>
    <t>NM_030766</t>
  </si>
  <si>
    <t>BCL2L14</t>
  </si>
  <si>
    <t>HQP018983</t>
  </si>
  <si>
    <t>NM_004639</t>
  </si>
  <si>
    <t>BAT3</t>
  </si>
  <si>
    <t>HQP018854</t>
  </si>
  <si>
    <t>NM_024051</t>
  </si>
  <si>
    <t>C7orf24</t>
  </si>
  <si>
    <t>HQP018802</t>
  </si>
  <si>
    <t>NM_001008540</t>
  </si>
  <si>
    <t>CXCR4</t>
  </si>
  <si>
    <t>HQP018768</t>
  </si>
  <si>
    <t>NM_001954</t>
  </si>
  <si>
    <t>DDR1</t>
  </si>
  <si>
    <t>HQP018760</t>
  </si>
  <si>
    <t>NM_003463</t>
  </si>
  <si>
    <t>PTP4A1</t>
  </si>
  <si>
    <t>HQP018556</t>
  </si>
  <si>
    <t>NM_004628</t>
  </si>
  <si>
    <t>XPC</t>
  </si>
  <si>
    <t>HQP018431</t>
  </si>
  <si>
    <t>NM_007121</t>
  </si>
  <si>
    <t>NR1H2</t>
  </si>
  <si>
    <t>HQP018411</t>
  </si>
  <si>
    <t>NM_003357</t>
  </si>
  <si>
    <t>SCGB1A1</t>
  </si>
  <si>
    <t>HQP018391</t>
  </si>
  <si>
    <t>NM_000606</t>
  </si>
  <si>
    <t>C8G</t>
  </si>
  <si>
    <t>HQP018340</t>
  </si>
  <si>
    <t>NM_003331</t>
  </si>
  <si>
    <t>TYK2</t>
  </si>
  <si>
    <t>HQP018237</t>
  </si>
  <si>
    <t>NM_004620</t>
  </si>
  <si>
    <t>TRAF6</t>
  </si>
  <si>
    <t>HQP018236</t>
  </si>
  <si>
    <t>NM_001033910</t>
  </si>
  <si>
    <t>TRAF5</t>
  </si>
  <si>
    <t>HQP018233</t>
  </si>
  <si>
    <t>NM_021138</t>
  </si>
  <si>
    <t>TRAF2</t>
  </si>
  <si>
    <t>HQP018172</t>
  </si>
  <si>
    <t>NM_001067</t>
  </si>
  <si>
    <t>TOP2A</t>
  </si>
  <si>
    <t>HQP018118</t>
  </si>
  <si>
    <t>NM_003268</t>
  </si>
  <si>
    <t>TLR5</t>
  </si>
  <si>
    <t>HQP018115</t>
  </si>
  <si>
    <t>NM_003265</t>
  </si>
  <si>
    <t>TLR3</t>
  </si>
  <si>
    <t>HQP018106</t>
  </si>
  <si>
    <t>NM_001212</t>
  </si>
  <si>
    <t>C1QBP</t>
  </si>
  <si>
    <t>HQP017866</t>
  </si>
  <si>
    <t>NM_003183</t>
  </si>
  <si>
    <t>ADAM17</t>
  </si>
  <si>
    <t>HQP017766</t>
  </si>
  <si>
    <t>NM_005419</t>
  </si>
  <si>
    <t>STAT2</t>
  </si>
  <si>
    <t>HQP017762</t>
  </si>
  <si>
    <t>NM_000349</t>
  </si>
  <si>
    <t>STAR</t>
  </si>
  <si>
    <t>HQP017702</t>
  </si>
  <si>
    <t>NM_001725</t>
  </si>
  <si>
    <t>BPI</t>
  </si>
  <si>
    <t>HQP017697</t>
  </si>
  <si>
    <t>NM_001047</t>
  </si>
  <si>
    <t>SRD5A1</t>
  </si>
  <si>
    <t>HQP017619</t>
  </si>
  <si>
    <t>NM_004052</t>
  </si>
  <si>
    <t>BNIP3</t>
  </si>
  <si>
    <t>HQP017549</t>
  </si>
  <si>
    <t>NM_030807</t>
  </si>
  <si>
    <t>SLC2A11</t>
  </si>
  <si>
    <t>Plate 4</t>
  </si>
  <si>
    <t>HQP017469</t>
  </si>
  <si>
    <t>NM_022444</t>
  </si>
  <si>
    <t>SLC13A1</t>
  </si>
  <si>
    <t>HQP017117</t>
  </si>
  <si>
    <t>NM_022735</t>
  </si>
  <si>
    <t>ACBD3</t>
  </si>
  <si>
    <t>HQP016747</t>
  </si>
  <si>
    <t>NM_003006</t>
  </si>
  <si>
    <t>SELPLG</t>
  </si>
  <si>
    <t>HQP016746</t>
  </si>
  <si>
    <t>NM_003005</t>
  </si>
  <si>
    <t>SELP</t>
  </si>
  <si>
    <t>HQP016738</t>
  </si>
  <si>
    <t>NM_003004</t>
  </si>
  <si>
    <t>SECTM1</t>
  </si>
  <si>
    <t>HQP016644</t>
  </si>
  <si>
    <t>NM_002991</t>
  </si>
  <si>
    <t>CCL24</t>
  </si>
  <si>
    <t>HQP016639</t>
  </si>
  <si>
    <t>NM_004591</t>
  </si>
  <si>
    <t>CCL20</t>
  </si>
  <si>
    <t>HQP016637</t>
  </si>
  <si>
    <t>NM_002988</t>
  </si>
  <si>
    <t>CCL18</t>
  </si>
  <si>
    <t>HQP016630</t>
  </si>
  <si>
    <t>NM_005408</t>
  </si>
  <si>
    <t>CCL13</t>
  </si>
  <si>
    <t>HQP016629</t>
  </si>
  <si>
    <t>NM_002986</t>
  </si>
  <si>
    <t>CCL11</t>
  </si>
  <si>
    <t>HQP016620</t>
  </si>
  <si>
    <t>NM_002981</t>
  </si>
  <si>
    <t>CCL1</t>
  </si>
  <si>
    <t>HQP016581</t>
  </si>
  <si>
    <t>NM_006919</t>
  </si>
  <si>
    <t>SERPINB3</t>
  </si>
  <si>
    <t>HQP016344</t>
  </si>
  <si>
    <t>NM_001024808</t>
  </si>
  <si>
    <t>BCL7A</t>
  </si>
  <si>
    <t>HQP016208</t>
  </si>
  <si>
    <t>NM_002908</t>
  </si>
  <si>
    <t>REL</t>
  </si>
  <si>
    <t>HQP016131</t>
  </si>
  <si>
    <t>NM_000321</t>
  </si>
  <si>
    <t>RB1</t>
  </si>
  <si>
    <t>HQP016125</t>
  </si>
  <si>
    <t>NM_002890</t>
  </si>
  <si>
    <t>RASA1</t>
  </si>
  <si>
    <t>HQP016076</t>
  </si>
  <si>
    <t>NM_002874</t>
  </si>
  <si>
    <t>RAD23B</t>
  </si>
  <si>
    <t>HQP015828</t>
  </si>
  <si>
    <t>NM_002827</t>
  </si>
  <si>
    <t>PTPN1</t>
  </si>
  <si>
    <t>HQP015625</t>
  </si>
  <si>
    <t>NM_020706</t>
  </si>
  <si>
    <t>SFRS15</t>
  </si>
  <si>
    <t>HQP015596</t>
  </si>
  <si>
    <t>NM_000962</t>
  </si>
  <si>
    <t>PTGS1</t>
  </si>
  <si>
    <t>HQP015565</t>
  </si>
  <si>
    <t>NM_020661</t>
  </si>
  <si>
    <t>AICDA</t>
  </si>
  <si>
    <t>HQP015537</t>
  </si>
  <si>
    <t>NM_000953</t>
  </si>
  <si>
    <t>PTGDR</t>
  </si>
  <si>
    <t>HQP015248</t>
  </si>
  <si>
    <t>NM_001080452</t>
  </si>
  <si>
    <t>GPR108</t>
  </si>
  <si>
    <t>HQP015240</t>
  </si>
  <si>
    <t>NM_020162</t>
  </si>
  <si>
    <t>DHX33</t>
  </si>
  <si>
    <t>HQP015102</t>
  </si>
  <si>
    <t>NM_001012965</t>
  </si>
  <si>
    <t>KLK6</t>
  </si>
  <si>
    <t>HQP015096</t>
  </si>
  <si>
    <t>NM_005046</t>
  </si>
  <si>
    <t>KLK7</t>
  </si>
  <si>
    <t>HQP015061</t>
  </si>
  <si>
    <t>NM_019619</t>
  </si>
  <si>
    <t>PARD3</t>
  </si>
  <si>
    <t>HQP014732</t>
  </si>
  <si>
    <t>NM_018416</t>
  </si>
  <si>
    <t>FOXJ2</t>
  </si>
  <si>
    <t>HQP014462</t>
  </si>
  <si>
    <t>NM_017509</t>
  </si>
  <si>
    <t>KLK15</t>
  </si>
  <si>
    <t>HQP013991</t>
  </si>
  <si>
    <t>NM_017944</t>
  </si>
  <si>
    <t>USP47</t>
  </si>
  <si>
    <t>HQP013957</t>
  </si>
  <si>
    <t>NM_001611</t>
  </si>
  <si>
    <t>ACP5</t>
  </si>
  <si>
    <t>HQP013696</t>
  </si>
  <si>
    <t>NM_017628</t>
  </si>
  <si>
    <t>KIAA1546</t>
  </si>
  <si>
    <t>HQP013633</t>
  </si>
  <si>
    <t>NM_005037</t>
  </si>
  <si>
    <t>PPARG</t>
  </si>
  <si>
    <t>HQP013496</t>
  </si>
  <si>
    <t>NM_019009</t>
  </si>
  <si>
    <t>TOLLIP</t>
  </si>
  <si>
    <t>HQP013467</t>
  </si>
  <si>
    <t>NM_000939</t>
  </si>
  <si>
    <t>POMC</t>
  </si>
  <si>
    <t>HQP013422</t>
  </si>
  <si>
    <t>NM_002690</t>
  </si>
  <si>
    <t>POLB</t>
  </si>
  <si>
    <t>HQP013152</t>
  </si>
  <si>
    <t>NM_002648</t>
  </si>
  <si>
    <t>PIM1</t>
  </si>
  <si>
    <t>HQP013150</t>
  </si>
  <si>
    <t>NM_006218</t>
  </si>
  <si>
    <t>PIK3CA</t>
  </si>
  <si>
    <t>HQP013133</t>
  </si>
  <si>
    <t>NM_005025</t>
  </si>
  <si>
    <t>SERPINI1</t>
  </si>
  <si>
    <t>HQP013099</t>
  </si>
  <si>
    <t>NM_000926</t>
  </si>
  <si>
    <t>PGR</t>
  </si>
  <si>
    <t>HQP013071</t>
  </si>
  <si>
    <t>NM_006212</t>
  </si>
  <si>
    <t>PFKFB2</t>
  </si>
  <si>
    <t>HQP012441</t>
  </si>
  <si>
    <t>NM_016123</t>
  </si>
  <si>
    <t>IRAK4</t>
  </si>
  <si>
    <t>HQP012436</t>
  </si>
  <si>
    <t>NM_001040443</t>
  </si>
  <si>
    <t>PHF11</t>
  </si>
  <si>
    <t>HQP012212</t>
  </si>
  <si>
    <t>NM_016734</t>
  </si>
  <si>
    <t>PAX5</t>
  </si>
  <si>
    <t>HQP012211</t>
  </si>
  <si>
    <t>NM_006193</t>
  </si>
  <si>
    <t>PAX4</t>
  </si>
  <si>
    <t>HQP012166</t>
  </si>
  <si>
    <t>NM_022047</t>
  </si>
  <si>
    <t>DEF6</t>
  </si>
  <si>
    <t>HQP012155</t>
  </si>
  <si>
    <t>NM_002575</t>
  </si>
  <si>
    <t>SERPINB2</t>
  </si>
  <si>
    <t>HQP012008</t>
  </si>
  <si>
    <t>NM_000275</t>
  </si>
  <si>
    <t>OCA2</t>
  </si>
  <si>
    <t>HQP011914</t>
  </si>
  <si>
    <t>NM_002524</t>
  </si>
  <si>
    <t>NRAS</t>
  </si>
  <si>
    <t>HQP011885</t>
  </si>
  <si>
    <t>NM_002518</t>
  </si>
  <si>
    <t>NPAS2</t>
  </si>
  <si>
    <t>HQP011860</t>
  </si>
  <si>
    <t>NM_006169</t>
  </si>
  <si>
    <t>NNMT</t>
  </si>
  <si>
    <t>HQP011728</t>
  </si>
  <si>
    <t>NM_004550</t>
  </si>
  <si>
    <t>NDUFS2</t>
  </si>
  <si>
    <t>HQP011663</t>
  </si>
  <si>
    <t>NM_005967</t>
  </si>
  <si>
    <t>NAB2</t>
  </si>
  <si>
    <t>HQP011620</t>
  </si>
  <si>
    <t>NM_000488</t>
  </si>
  <si>
    <t>SERPINC1</t>
  </si>
  <si>
    <t>HQP011540</t>
  </si>
  <si>
    <t>NM_002451</t>
  </si>
  <si>
    <t>MTAP</t>
  </si>
  <si>
    <t>HQP011325</t>
  </si>
  <si>
    <t>NM_019899</t>
  </si>
  <si>
    <t>ABCC1</t>
  </si>
  <si>
    <t>HQP011264</t>
  </si>
  <si>
    <t>NM_002425</t>
  </si>
  <si>
    <t>MMP10</t>
  </si>
  <si>
    <t>HQP011263</t>
  </si>
  <si>
    <t>NM_004994</t>
  </si>
  <si>
    <t>MMP9</t>
  </si>
  <si>
    <t>HQP011257</t>
  </si>
  <si>
    <t>NM_002422</t>
  </si>
  <si>
    <t>MMP3</t>
  </si>
  <si>
    <t>HQP011255</t>
  </si>
  <si>
    <t>NM_002421</t>
  </si>
  <si>
    <t>MMP1</t>
  </si>
  <si>
    <t>HQP011235</t>
  </si>
  <si>
    <t>NM_000249</t>
  </si>
  <si>
    <t>MLH1</t>
  </si>
  <si>
    <t>HQP011223</t>
  </si>
  <si>
    <t>NM_000248</t>
  </si>
  <si>
    <t>MITF</t>
  </si>
  <si>
    <t>HQP011097</t>
  </si>
  <si>
    <t>NM_005912</t>
  </si>
  <si>
    <t>MC4R</t>
  </si>
  <si>
    <t>HQP011085</t>
  </si>
  <si>
    <t>NM_001025081</t>
  </si>
  <si>
    <t>MBP</t>
  </si>
  <si>
    <t>HQP010996</t>
  </si>
  <si>
    <t>NM_022438</t>
  </si>
  <si>
    <t>MAL</t>
  </si>
  <si>
    <t>HQP010932</t>
  </si>
  <si>
    <t>NM_005582</t>
  </si>
  <si>
    <t>CD180</t>
  </si>
  <si>
    <t>HQP010878</t>
  </si>
  <si>
    <t>NM_002335</t>
  </si>
  <si>
    <t>LRP5</t>
  </si>
  <si>
    <t>HQP010847</t>
  </si>
  <si>
    <t>NM_000237</t>
  </si>
  <si>
    <t>LPL</t>
  </si>
  <si>
    <t>HQP010660</t>
  </si>
  <si>
    <t>NM_005570</t>
  </si>
  <si>
    <t>LMAN1</t>
  </si>
  <si>
    <t>HQP010626</t>
  </si>
  <si>
    <t>NM_000236</t>
  </si>
  <si>
    <t>LIPC</t>
  </si>
  <si>
    <t>HQP010612</t>
  </si>
  <si>
    <t>NM_013975</t>
  </si>
  <si>
    <t>LIG3</t>
  </si>
  <si>
    <t>HQP010609</t>
  </si>
  <si>
    <t>NM_000234</t>
  </si>
  <si>
    <t>LIG1</t>
  </si>
  <si>
    <t>HQP010560</t>
  </si>
  <si>
    <t>NM_004139</t>
  </si>
  <si>
    <t>LBP</t>
  </si>
  <si>
    <t>HQP010497</t>
  </si>
  <si>
    <t>NM_000426</t>
  </si>
  <si>
    <t>LAMA2</t>
  </si>
  <si>
    <t>HQP010104</t>
  </si>
  <si>
    <t>NM_000892</t>
  </si>
  <si>
    <t>KLKB1</t>
  </si>
  <si>
    <t>HQP010100</t>
  </si>
  <si>
    <t>NM_002257</t>
  </si>
  <si>
    <t>KLK1</t>
  </si>
  <si>
    <t>HQP009849</t>
  </si>
  <si>
    <t>NM_002227</t>
  </si>
  <si>
    <t>JAK1</t>
  </si>
  <si>
    <t>HQP009837</t>
  </si>
  <si>
    <t>NM_033453</t>
  </si>
  <si>
    <t>ITPA</t>
  </si>
  <si>
    <t>HQP009801</t>
  </si>
  <si>
    <t>NM_000044</t>
  </si>
  <si>
    <t>AR</t>
  </si>
  <si>
    <t>HQP009776</t>
  </si>
  <si>
    <t>NM_001570</t>
  </si>
  <si>
    <t>IRAK2</t>
  </si>
  <si>
    <t>HQP009745</t>
  </si>
  <si>
    <t>NM_005538</t>
  </si>
  <si>
    <t>INHBC</t>
  </si>
  <si>
    <t>HQP009718</t>
  </si>
  <si>
    <t>NM_001562</t>
  </si>
  <si>
    <t>IL18</t>
  </si>
  <si>
    <t>HQP009710</t>
  </si>
  <si>
    <t>NM_002189</t>
  </si>
  <si>
    <t>IL15RA</t>
  </si>
  <si>
    <t>HQP009696</t>
  </si>
  <si>
    <t>NM_001559</t>
  </si>
  <si>
    <t>IL12RB2</t>
  </si>
  <si>
    <t>Plate 5</t>
  </si>
  <si>
    <t>HQP009694</t>
  </si>
  <si>
    <t>NM_005535</t>
  </si>
  <si>
    <t>IL12RB1</t>
  </si>
  <si>
    <t>HQP009679</t>
  </si>
  <si>
    <t>NM_000634</t>
  </si>
  <si>
    <t>IL8RA</t>
  </si>
  <si>
    <t>HQP009650</t>
  </si>
  <si>
    <t>NM_000417</t>
  </si>
  <si>
    <t>IL2RA</t>
  </si>
  <si>
    <t>HQP009639</t>
  </si>
  <si>
    <t>NM_001556</t>
  </si>
  <si>
    <t>IKBKB</t>
  </si>
  <si>
    <t>HQP009544</t>
  </si>
  <si>
    <t>NM_000598</t>
  </si>
  <si>
    <t>IGFBP3</t>
  </si>
  <si>
    <t>HQP009539</t>
  </si>
  <si>
    <t>NM_000596</t>
  </si>
  <si>
    <t>IGFBP1</t>
  </si>
  <si>
    <t>HQP009529</t>
  </si>
  <si>
    <t>NM_000612</t>
  </si>
  <si>
    <t>IGF2</t>
  </si>
  <si>
    <t>HQP009523</t>
  </si>
  <si>
    <t>NM_000875</t>
  </si>
  <si>
    <t>IGF1R</t>
  </si>
  <si>
    <t>HQP009518</t>
  </si>
  <si>
    <t>NM_000618</t>
  </si>
  <si>
    <t>IGF1</t>
  </si>
  <si>
    <t>HQP009469</t>
  </si>
  <si>
    <t>NM_000416</t>
  </si>
  <si>
    <t>IFNGR1</t>
  </si>
  <si>
    <t>HQP009351</t>
  </si>
  <si>
    <t>NM_005896</t>
  </si>
  <si>
    <t>IDH1</t>
  </si>
  <si>
    <t>HQP009218</t>
  </si>
  <si>
    <t>NM_000384</t>
  </si>
  <si>
    <t>APOB</t>
  </si>
  <si>
    <t>HQP009201</t>
  </si>
  <si>
    <t>NM_001039132</t>
  </si>
  <si>
    <t>ICAM4</t>
  </si>
  <si>
    <t>HQP009171</t>
  </si>
  <si>
    <t>NM_000482</t>
  </si>
  <si>
    <t>APOA4</t>
  </si>
  <si>
    <t>HQP009085</t>
  </si>
  <si>
    <t>NM_002155</t>
  </si>
  <si>
    <t>HSPA6</t>
  </si>
  <si>
    <t>HQP009066</t>
  </si>
  <si>
    <t>NM_002153</t>
  </si>
  <si>
    <t>HSD17B2</t>
  </si>
  <si>
    <t>HQP009064</t>
  </si>
  <si>
    <t>NM_000413</t>
  </si>
  <si>
    <t>HSD17B1</t>
  </si>
  <si>
    <t>HQP009061</t>
  </si>
  <si>
    <t>NM_001641</t>
  </si>
  <si>
    <t>APEX1</t>
  </si>
  <si>
    <t>HQP009060</t>
  </si>
  <si>
    <t>NM_000198</t>
  </si>
  <si>
    <t>HSD3B2</t>
  </si>
  <si>
    <t>HQP009059</t>
  </si>
  <si>
    <t>NM_000862</t>
  </si>
  <si>
    <t>HSD3B1</t>
  </si>
  <si>
    <t>HQP009019</t>
  </si>
  <si>
    <t>NM_005143</t>
  </si>
  <si>
    <t>HP</t>
  </si>
  <si>
    <t>HQP008893</t>
  </si>
  <si>
    <t>NM_005518</t>
  </si>
  <si>
    <t>HMGCS2</t>
  </si>
  <si>
    <t>HQP008892</t>
  </si>
  <si>
    <t>NM_002130</t>
  </si>
  <si>
    <t>HMGCS1</t>
  </si>
  <si>
    <t>HQP008846</t>
  </si>
  <si>
    <t>NM_001607</t>
  </si>
  <si>
    <t>ACAA1</t>
  </si>
  <si>
    <t>HQP008808</t>
  </si>
  <si>
    <t>NM_021155</t>
  </si>
  <si>
    <t>CD209</t>
  </si>
  <si>
    <t>HQP008801</t>
  </si>
  <si>
    <t>NM_001010931</t>
  </si>
  <si>
    <t>HGF</t>
  </si>
  <si>
    <t>HQP008620</t>
  </si>
  <si>
    <t>NM_013371</t>
  </si>
  <si>
    <t>IL19</t>
  </si>
  <si>
    <t>HQP008554</t>
  </si>
  <si>
    <t>NM_012092</t>
  </si>
  <si>
    <t>ICOS</t>
  </si>
  <si>
    <t>HQP008498</t>
  </si>
  <si>
    <t>NM_005513</t>
  </si>
  <si>
    <t>GTF2E1</t>
  </si>
  <si>
    <t>HQP008302</t>
  </si>
  <si>
    <t>NM_000827</t>
  </si>
  <si>
    <t>GRIA1</t>
  </si>
  <si>
    <t>HQP008282</t>
  </si>
  <si>
    <t>NM_002084</t>
  </si>
  <si>
    <t>GPX3</t>
  </si>
  <si>
    <t>HQP008281</t>
  </si>
  <si>
    <t>NM_002083</t>
  </si>
  <si>
    <t>GPX2</t>
  </si>
  <si>
    <t>HQP007821</t>
  </si>
  <si>
    <t>NM_019844</t>
  </si>
  <si>
    <t>SLCO1B3</t>
  </si>
  <si>
    <t>HQP007722</t>
  </si>
  <si>
    <t>NM_014905</t>
  </si>
  <si>
    <t>GLS</t>
  </si>
  <si>
    <t>HQP007385</t>
  </si>
  <si>
    <t>NM_000515</t>
  </si>
  <si>
    <t>GH1</t>
  </si>
  <si>
    <t>HQP007100</t>
  </si>
  <si>
    <t>NM_015670</t>
  </si>
  <si>
    <t>SENP3</t>
  </si>
  <si>
    <t>HQP006427</t>
  </si>
  <si>
    <t>NM_001039130</t>
  </si>
  <si>
    <t>ALOX15B</t>
  </si>
  <si>
    <t>HQP006425</t>
  </si>
  <si>
    <t>NM_001140</t>
  </si>
  <si>
    <t>ALOX15</t>
  </si>
  <si>
    <t>HQP006396</t>
  </si>
  <si>
    <t>NM_153289</t>
  </si>
  <si>
    <t>DEFB119</t>
  </si>
  <si>
    <t>HQP006375</t>
  </si>
  <si>
    <t>NM_001629</t>
  </si>
  <si>
    <t>ALOX5AP</t>
  </si>
  <si>
    <t>HQP006359</t>
  </si>
  <si>
    <t>NM_000698</t>
  </si>
  <si>
    <t>ALOX5</t>
  </si>
  <si>
    <t>HQP006356</t>
  </si>
  <si>
    <t>NM_000697</t>
  </si>
  <si>
    <t>ALOX12</t>
  </si>
  <si>
    <t>HQP006350</t>
  </si>
  <si>
    <t>NM_015367</t>
  </si>
  <si>
    <t>BCL2L13</t>
  </si>
  <si>
    <t>HQP006296</t>
  </si>
  <si>
    <t>NM_015364</t>
  </si>
  <si>
    <t>LY96</t>
  </si>
  <si>
    <t>HQP006245</t>
  </si>
  <si>
    <t>NM_014317</t>
  </si>
  <si>
    <t>PDSS1</t>
  </si>
  <si>
    <t>HQP006233</t>
  </si>
  <si>
    <t>NM_012114</t>
  </si>
  <si>
    <t>CASP14</t>
  </si>
  <si>
    <t>HQP006202</t>
  </si>
  <si>
    <t>NM_012276</t>
  </si>
  <si>
    <t>LILRA4</t>
  </si>
  <si>
    <t>HQP006131</t>
  </si>
  <si>
    <t>NM_014294</t>
  </si>
  <si>
    <t>TRAM1</t>
  </si>
  <si>
    <t>HQP006080</t>
  </si>
  <si>
    <t>NM_012238</t>
  </si>
  <si>
    <t>SIRT1</t>
  </si>
  <si>
    <t>HQP005879</t>
  </si>
  <si>
    <t>NM_002019</t>
  </si>
  <si>
    <t>FLT1</t>
  </si>
  <si>
    <t>HQP005403</t>
  </si>
  <si>
    <t>NM_002006</t>
  </si>
  <si>
    <t>FGF2</t>
  </si>
  <si>
    <t>HQP005369</t>
  </si>
  <si>
    <t>NM_001010873</t>
  </si>
  <si>
    <t>BZRPL1</t>
  </si>
  <si>
    <t>HQP005357</t>
  </si>
  <si>
    <t>NM_004462</t>
  </si>
  <si>
    <t>FDFT1</t>
  </si>
  <si>
    <t>HQP005292</t>
  </si>
  <si>
    <t>NM_001002275</t>
  </si>
  <si>
    <t>FCGR2B</t>
  </si>
  <si>
    <t>HQP005240</t>
  </si>
  <si>
    <t>NM_004106</t>
  </si>
  <si>
    <t>FCER1G</t>
  </si>
  <si>
    <t>HQP005239</t>
  </si>
  <si>
    <t>NM_000139</t>
  </si>
  <si>
    <t>MS4A2</t>
  </si>
  <si>
    <t>HQP005238</t>
  </si>
  <si>
    <t>NM_002001</t>
  </si>
  <si>
    <t>FCER1A</t>
  </si>
  <si>
    <t>HQP005022</t>
  </si>
  <si>
    <t>NM_001987</t>
  </si>
  <si>
    <t>ETV6</t>
  </si>
  <si>
    <t>HQP005002</t>
  </si>
  <si>
    <t>NM_001437</t>
  </si>
  <si>
    <t>ESR2</t>
  </si>
  <si>
    <t>HQP004991</t>
  </si>
  <si>
    <t>NM_001014431</t>
  </si>
  <si>
    <t>AKT1</t>
  </si>
  <si>
    <t>HQP004984</t>
  </si>
  <si>
    <t>NM_005236</t>
  </si>
  <si>
    <t>ERCC4</t>
  </si>
  <si>
    <t>HQP004983</t>
  </si>
  <si>
    <t>NM_000122</t>
  </si>
  <si>
    <t>ERCC3</t>
  </si>
  <si>
    <t>HQP004950</t>
  </si>
  <si>
    <t>NM_001979</t>
  </si>
  <si>
    <t>EPHX2</t>
  </si>
  <si>
    <t>HQP004724</t>
  </si>
  <si>
    <t>NM_001623</t>
  </si>
  <si>
    <t>AIF1</t>
  </si>
  <si>
    <t>HQP004451</t>
  </si>
  <si>
    <t>NM_000798</t>
  </si>
  <si>
    <t>DRD5</t>
  </si>
  <si>
    <t>HQP004446</t>
  </si>
  <si>
    <t>NM_000795</t>
  </si>
  <si>
    <t>DRD2</t>
  </si>
  <si>
    <t>HQP004242</t>
  </si>
  <si>
    <t>NM_194320</t>
  </si>
  <si>
    <t>ZNF169</t>
  </si>
  <si>
    <t>HQP004198</t>
  </si>
  <si>
    <t>NM_001928</t>
  </si>
  <si>
    <t>CFD</t>
  </si>
  <si>
    <t>HQP004186</t>
  </si>
  <si>
    <t>NM_021010</t>
  </si>
  <si>
    <t>DEFA5</t>
  </si>
  <si>
    <t>HQP004182</t>
  </si>
  <si>
    <t>NM_001925</t>
  </si>
  <si>
    <t>DEFA4</t>
  </si>
  <si>
    <t>HQP004081</t>
  </si>
  <si>
    <t>NM_000789</t>
  </si>
  <si>
    <t>ACE</t>
  </si>
  <si>
    <t>HQP004066</t>
  </si>
  <si>
    <t>NM_000788</t>
  </si>
  <si>
    <t>DCK</t>
  </si>
  <si>
    <t>HQP003992</t>
  </si>
  <si>
    <t>NM_001350</t>
  </si>
  <si>
    <t>DAXX</t>
  </si>
  <si>
    <t>HQP003904</t>
  </si>
  <si>
    <t>NM_000103</t>
  </si>
  <si>
    <t>CYP19A1</t>
  </si>
  <si>
    <t>HQP003812</t>
  </si>
  <si>
    <t>NM_000025</t>
  </si>
  <si>
    <t>ADRB3</t>
  </si>
  <si>
    <t>HQP003809</t>
  </si>
  <si>
    <t>NM_000769</t>
  </si>
  <si>
    <t>CYP2C19</t>
  </si>
  <si>
    <t>HQP003539</t>
  </si>
  <si>
    <t>NM_001904</t>
  </si>
  <si>
    <t>CTNNB1</t>
  </si>
  <si>
    <t>HQP003420</t>
  </si>
  <si>
    <t>NM_182919</t>
  </si>
  <si>
    <t>TICAM1</t>
  </si>
  <si>
    <t>HQP003393</t>
  </si>
  <si>
    <t>NM_144685</t>
  </si>
  <si>
    <t>HIPK4</t>
  </si>
  <si>
    <t>HQP003173</t>
  </si>
  <si>
    <t>NM_000759</t>
  </si>
  <si>
    <t>CSF3</t>
  </si>
  <si>
    <t>HQP003084</t>
  </si>
  <si>
    <t>NM_021117</t>
  </si>
  <si>
    <t>CRY2</t>
  </si>
  <si>
    <t>HQP003069</t>
  </si>
  <si>
    <t>NM_139074</t>
  </si>
  <si>
    <t>DEFB127</t>
  </si>
  <si>
    <t>HQP002881</t>
  </si>
  <si>
    <t>NM_000651</t>
  </si>
  <si>
    <t>CR1</t>
  </si>
  <si>
    <t>HQP002873</t>
  </si>
  <si>
    <t>NM_000098</t>
  </si>
  <si>
    <t>CPT2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</si>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</sst>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0"/>
      <color rgb="FF000000"/>
      <name val="Arial"/>
      <family val="2"/>
    </font>
    <font>
      <sz val="11"/>
      <color theme="1"/>
      <name val="Calibri"/>
      <family val="2"/>
      <scheme val="minor"/>
    </font>
    <font>
      <sz val="11"/>
      <color theme="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b/>
      <sz val="11"/>
      <color rgb="FF3F3F3F"/>
      <name val="Calibri"/>
      <family val="2"/>
      <scheme val="minor"/>
    </font>
    <font>
      <b/>
      <sz val="15"/>
      <color theme="3"/>
      <name val="Calibri"/>
      <family val="2"/>
      <scheme val="minor"/>
    </font>
    <font>
      <sz val="11"/>
      <color rgb="FF9C6500"/>
      <name val="Calibri"/>
      <family val="2"/>
      <scheme val="minor"/>
    </font>
    <font>
      <sz val="11"/>
      <color rgb="FF3F3F76"/>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006100"/>
      <name val="Calibri"/>
      <family val="2"/>
      <scheme val="minor"/>
    </font>
    <font>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style="medium"/>
      <right style="thin"/>
      <top/>
      <bottom style="thin"/>
    </border>
    <border>
      <left style="medium"/>
      <right style="thin"/>
      <top style="thin"/>
      <bottom style="thin"/>
    </border>
    <border>
      <left/>
      <right style="thin"/>
      <top style="medium"/>
      <bottom style="thin"/>
    </border>
    <border>
      <left style="thin"/>
      <right style="thin"/>
      <top style="medium"/>
      <bottom style="thin"/>
    </border>
    <border>
      <left style="thin"/>
      <right style="medium"/>
      <top style="thin"/>
      <bottom style="medium"/>
    </border>
    <border>
      <left/>
      <right style="medium"/>
      <top/>
      <bottom style="medium"/>
    </border>
    <border>
      <left/>
      <right style="medium"/>
      <top/>
      <bottom style="medium">
        <color rgb="FF000000"/>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5"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1" fillId="5" borderId="0" applyNumberFormat="0" applyBorder="0" applyProtection="0">
      <alignment/>
    </xf>
    <xf numFmtId="43" fontId="16" fillId="0" borderId="0" applyFont="0" applyFill="0" applyBorder="0" applyProtection="0">
      <alignment/>
    </xf>
    <xf numFmtId="0" fontId="17" fillId="6" borderId="0" applyNumberFormat="0" applyBorder="0" applyProtection="0">
      <alignment/>
    </xf>
    <xf numFmtId="0" fontId="32"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6" fillId="7" borderId="2" applyNumberFormat="0" applyFont="0" applyProtection="0">
      <alignment/>
    </xf>
    <xf numFmtId="0" fontId="17" fillId="8" borderId="0" applyNumberFormat="0" applyBorder="0" applyProtection="0">
      <alignment/>
    </xf>
    <xf numFmtId="0" fontId="19" fillId="0" borderId="0" applyNumberFormat="0" applyFill="0" applyBorder="0" applyProtection="0">
      <alignment/>
    </xf>
    <xf numFmtId="0" fontId="28" fillId="0" borderId="0" applyNumberFormat="0" applyFill="0" applyBorder="0" applyProtection="0">
      <alignment/>
    </xf>
    <xf numFmtId="0" fontId="31" fillId="0" borderId="0" applyNumberFormat="0" applyFill="0" applyBorder="0" applyProtection="0">
      <alignment/>
    </xf>
    <xf numFmtId="0" fontId="18" fillId="0" borderId="0" applyNumberFormat="0" applyFill="0" applyBorder="0" applyProtection="0">
      <alignment/>
    </xf>
    <xf numFmtId="0" fontId="23" fillId="0" borderId="3" applyNumberFormat="0" applyFill="0" applyProtection="0">
      <alignment/>
    </xf>
    <xf numFmtId="0" fontId="27" fillId="0" borderId="3" applyNumberFormat="0" applyFill="0" applyProtection="0">
      <alignment/>
    </xf>
    <xf numFmtId="0" fontId="17" fillId="9" borderId="0" applyNumberFormat="0" applyBorder="0" applyProtection="0">
      <alignment/>
    </xf>
    <xf numFmtId="0" fontId="19" fillId="0" borderId="4" applyNumberFormat="0" applyFill="0" applyProtection="0">
      <alignment/>
    </xf>
    <xf numFmtId="0" fontId="17" fillId="10" borderId="0" applyNumberFormat="0" applyBorder="0" applyProtection="0">
      <alignment/>
    </xf>
    <xf numFmtId="0" fontId="22" fillId="11" borderId="5" applyNumberFormat="0" applyProtection="0">
      <alignment/>
    </xf>
    <xf numFmtId="0" fontId="29" fillId="11" borderId="1" applyNumberFormat="0" applyProtection="0">
      <alignment/>
    </xf>
    <xf numFmtId="0" fontId="26" fillId="12" borderId="6" applyNumberFormat="0" applyProtection="0">
      <alignment/>
    </xf>
    <xf numFmtId="0" fontId="16" fillId="13" borderId="0" applyNumberFormat="0" applyBorder="0" applyProtection="0">
      <alignment/>
    </xf>
    <xf numFmtId="0" fontId="17" fillId="14" borderId="0" applyNumberFormat="0" applyBorder="0" applyProtection="0">
      <alignment/>
    </xf>
    <xf numFmtId="0" fontId="34" fillId="0" borderId="7" applyNumberFormat="0" applyFill="0" applyProtection="0">
      <alignment/>
    </xf>
    <xf numFmtId="0" fontId="30" fillId="0" borderId="8" applyNumberFormat="0" applyFill="0" applyProtection="0">
      <alignment/>
    </xf>
    <xf numFmtId="0" fontId="33" fillId="15" borderId="0" applyNumberFormat="0" applyBorder="0" applyProtection="0">
      <alignment/>
    </xf>
    <xf numFmtId="0" fontId="24" fillId="16" borderId="0" applyNumberFormat="0" applyBorder="0" applyProtection="0">
      <alignment/>
    </xf>
    <xf numFmtId="0" fontId="16" fillId="17" borderId="0" applyNumberFormat="0" applyBorder="0" applyProtection="0">
      <alignment/>
    </xf>
    <xf numFmtId="0" fontId="17"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17" fillId="23" borderId="0" applyNumberFormat="0" applyBorder="0" applyProtection="0">
      <alignment/>
    </xf>
    <xf numFmtId="0" fontId="17"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17" fillId="27" borderId="0" applyNumberFormat="0" applyBorder="0" applyProtection="0">
      <alignment/>
    </xf>
    <xf numFmtId="0" fontId="16" fillId="28" borderId="0" applyNumberFormat="0" applyBorder="0" applyProtection="0">
      <alignment/>
    </xf>
    <xf numFmtId="0" fontId="17" fillId="29" borderId="0" applyNumberFormat="0" applyBorder="0" applyProtection="0">
      <alignment/>
    </xf>
    <xf numFmtId="0" fontId="17" fillId="30" borderId="0" applyNumberFormat="0" applyBorder="0" applyProtection="0">
      <alignment/>
    </xf>
    <xf numFmtId="0" fontId="16" fillId="31" borderId="0" applyNumberFormat="0" applyBorder="0" applyProtection="0">
      <alignment/>
    </xf>
    <xf numFmtId="0" fontId="17" fillId="32" borderId="0" applyNumberFormat="0" applyBorder="0" applyProtection="0">
      <alignment/>
    </xf>
  </cellStyleXfs>
  <cellXfs count="198">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wrapText="1"/>
    </xf>
    <xf numFmtId="0" fontId="1" fillId="33" borderId="9"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right"/>
    </xf>
    <xf numFmtId="0" fontId="2" fillId="33" borderId="14"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5"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6"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6" xfId="0" applyFont="1" applyFill="1" applyBorder="1" applyAlignment="1">
      <alignment horizontal="center"/>
    </xf>
    <xf numFmtId="0" fontId="1" fillId="33" borderId="16"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6" xfId="0" applyNumberFormat="1" applyFont="1" applyFill="1" applyBorder="1" applyAlignment="1">
      <alignment/>
    </xf>
    <xf numFmtId="2" fontId="0" fillId="33" borderId="17" xfId="0" applyNumberFormat="1" applyFont="1" applyFill="1" applyBorder="1" applyAlignment="1">
      <alignment/>
    </xf>
    <xf numFmtId="0" fontId="0" fillId="34" borderId="18" xfId="0" applyFill="1" applyBorder="1" applyAlignment="1">
      <alignment horizontal="center"/>
    </xf>
    <xf numFmtId="0" fontId="0" fillId="34" borderId="19" xfId="0" applyFill="1" applyBorder="1" applyAlignment="1">
      <alignment horizontal="center"/>
    </xf>
    <xf numFmtId="0" fontId="1" fillId="34" borderId="18" xfId="0" applyFont="1" applyFill="1" applyBorder="1" applyAlignment="1">
      <alignment horizontal="center"/>
    </xf>
    <xf numFmtId="0" fontId="1" fillId="34" borderId="19" xfId="0" applyFont="1" applyFill="1" applyBorder="1" applyAlignment="1">
      <alignment horizontal="center"/>
    </xf>
    <xf numFmtId="0" fontId="0" fillId="0" borderId="19" xfId="0" applyBorder="1" applyAlignment="1">
      <alignment horizontal="center"/>
    </xf>
    <xf numFmtId="0" fontId="1" fillId="34" borderId="17" xfId="0" applyFont="1" applyFill="1" applyBorder="1" applyAlignment="1">
      <alignment horizontal="center"/>
    </xf>
    <xf numFmtId="0" fontId="0" fillId="0" borderId="17" xfId="0" applyBorder="1" applyAlignment="1">
      <alignment horizontal="center"/>
    </xf>
    <xf numFmtId="0" fontId="5" fillId="35" borderId="10" xfId="0" applyFont="1" applyFill="1" applyBorder="1"/>
    <xf numFmtId="0" fontId="0" fillId="0" borderId="10" xfId="0" applyBorder="1" applyAlignment="1">
      <alignment/>
    </xf>
    <xf numFmtId="0" fontId="0" fillId="33" borderId="18" xfId="0" applyFill="1" applyBorder="1" applyAlignment="1">
      <alignment vertical="center" wrapText="1" readingOrder="1"/>
    </xf>
    <xf numFmtId="0" fontId="0" fillId="33" borderId="19" xfId="0" applyFill="1" applyBorder="1" applyAlignment="1">
      <alignment vertical="center" wrapText="1" readingOrder="1"/>
    </xf>
    <xf numFmtId="2" fontId="0" fillId="33" borderId="20" xfId="0" applyNumberFormat="1" applyFill="1" applyBorder="1"/>
    <xf numFmtId="0" fontId="0" fillId="33" borderId="21" xfId="0" applyFill="1" applyBorder="1"/>
    <xf numFmtId="0" fontId="0" fillId="33" borderId="22" xfId="0" applyFill="1" applyBorder="1"/>
    <xf numFmtId="2" fontId="0" fillId="33" borderId="23" xfId="0" applyNumberFormat="1" applyFill="1" applyBorder="1"/>
    <xf numFmtId="0" fontId="0" fillId="33" borderId="0" xfId="0" applyFill="1" applyBorder="1"/>
    <xf numFmtId="0" fontId="0" fillId="33" borderId="24" xfId="0" applyFill="1" applyBorder="1"/>
    <xf numFmtId="0" fontId="0" fillId="33" borderId="23" xfId="0" applyFill="1" applyBorder="1"/>
    <xf numFmtId="176" fontId="0" fillId="33" borderId="25" xfId="0" applyNumberFormat="1" applyFill="1" applyBorder="1"/>
    <xf numFmtId="0" fontId="0" fillId="33" borderId="26" xfId="0" applyFill="1" applyBorder="1"/>
    <xf numFmtId="0" fontId="0" fillId="33" borderId="27" xfId="0" applyFill="1" applyBorder="1"/>
    <xf numFmtId="0" fontId="0" fillId="33" borderId="17" xfId="0" applyFill="1" applyBorder="1" applyAlignment="1">
      <alignment vertical="center" wrapText="1" readingOrder="1"/>
    </xf>
    <xf numFmtId="0" fontId="1" fillId="33" borderId="18"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17" xfId="0" applyFont="1" applyFill="1" applyBorder="1" applyAlignment="1">
      <alignment horizontal="center" vertical="center"/>
    </xf>
    <xf numFmtId="0" fontId="0" fillId="0" borderId="0" xfId="0" applyFill="1"/>
    <xf numFmtId="0" fontId="1" fillId="33" borderId="28"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xf>
    <xf numFmtId="0" fontId="2" fillId="33" borderId="28"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9"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9" xfId="0" applyBorder="1" applyAlignment="1">
      <alignment vertical="center" wrapText="1" readingOrder="1"/>
    </xf>
    <xf numFmtId="0" fontId="7" fillId="33" borderId="20" xfId="0" applyFont="1" applyFill="1" applyBorder="1"/>
    <xf numFmtId="0" fontId="8" fillId="33" borderId="25" xfId="0" applyFont="1" applyFill="1" applyBorder="1"/>
    <xf numFmtId="0" fontId="1" fillId="33" borderId="28" xfId="0" applyFont="1" applyFill="1" applyBorder="1" applyAlignment="1">
      <alignment horizontal="center" vertical="center" wrapText="1"/>
    </xf>
    <xf numFmtId="0" fontId="1" fillId="33" borderId="30" xfId="0" applyFont="1" applyFill="1" applyBorder="1" applyAlignment="1">
      <alignment horizontal="center" vertical="center"/>
    </xf>
    <xf numFmtId="0" fontId="1" fillId="33" borderId="30" xfId="0" applyFont="1" applyFill="1" applyBorder="1" applyAlignment="1">
      <alignment horizontal="center" vertical="center" wrapText="1"/>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18" xfId="0" applyFont="1" applyFill="1" applyBorder="1" applyAlignment="1">
      <alignment horizontal="center" vertical="center"/>
    </xf>
    <xf numFmtId="2" fontId="0" fillId="36" borderId="10" xfId="0" applyNumberFormat="1" applyFont="1" applyFill="1" applyBorder="1"/>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2" fillId="33" borderId="28" xfId="0" applyFont="1" applyFill="1" applyBorder="1" applyAlignment="1">
      <alignment horizontal="center" vertical="center" textRotation="90"/>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2" fillId="33" borderId="29" xfId="0" applyFont="1" applyFill="1" applyBorder="1" applyAlignment="1">
      <alignment horizontal="center" vertical="center" textRotation="90"/>
    </xf>
    <xf numFmtId="0" fontId="0" fillId="0" borderId="30"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7" xfId="0" applyFont="1" applyFill="1" applyBorder="1" applyAlignment="1">
      <alignment horizontal="left" vertical="center" wrapText="1"/>
    </xf>
    <xf numFmtId="0" fontId="1" fillId="0" borderId="18" xfId="0" applyFont="1" applyFill="1" applyBorder="1" applyAlignment="1">
      <alignment/>
    </xf>
    <xf numFmtId="0" fontId="0" fillId="0" borderId="19" xfId="0" applyBorder="1" applyAlignment="1">
      <alignment/>
    </xf>
    <xf numFmtId="0" fontId="0" fillId="0" borderId="17" xfId="0" applyBorder="1" applyAlignment="1">
      <alignment/>
    </xf>
    <xf numFmtId="0" fontId="1" fillId="33" borderId="18" xfId="0" applyFont="1" applyFill="1" applyBorder="1" applyAlignment="1">
      <alignment horizontal="center"/>
    </xf>
    <xf numFmtId="0" fontId="1" fillId="33" borderId="19" xfId="0" applyFont="1" applyFill="1" applyBorder="1" applyAlignment="1">
      <alignment horizontal="center"/>
    </xf>
    <xf numFmtId="0" fontId="1" fillId="33" borderId="17" xfId="0" applyFont="1" applyFill="1" applyBorder="1"/>
    <xf numFmtId="0" fontId="10" fillId="0" borderId="25" xfId="0" applyFont="1" applyFill="1" applyBorder="1" applyAlignment="1">
      <alignment horizontal="right"/>
    </xf>
    <xf numFmtId="0" fontId="0" fillId="0" borderId="26" xfId="0" applyBorder="1" applyAlignment="1">
      <alignment/>
    </xf>
    <xf numFmtId="0" fontId="0" fillId="0" borderId="27" xfId="0" applyBorder="1" applyAlignment="1">
      <alignment/>
    </xf>
    <xf numFmtId="0" fontId="1" fillId="0" borderId="18" xfId="0" applyFont="1" applyFill="1" applyBorder="1" applyAlignment="1">
      <alignment horizontal="center"/>
    </xf>
    <xf numFmtId="0" fontId="1" fillId="0" borderId="19" xfId="0" applyFont="1" applyFill="1" applyBorder="1" applyAlignment="1">
      <alignment horizontal="center"/>
    </xf>
    <xf numFmtId="0" fontId="1" fillId="33" borderId="18" xfId="0" applyFont="1" applyFill="1" applyBorder="1" applyAlignment="1">
      <alignment/>
    </xf>
    <xf numFmtId="0" fontId="1" fillId="33" borderId="19" xfId="0" applyFont="1" applyFill="1" applyBorder="1" applyAlignment="1">
      <alignment/>
    </xf>
    <xf numFmtId="0" fontId="1" fillId="33" borderId="19" xfId="0" applyFont="1" applyFill="1" applyBorder="1" applyAlignment="1">
      <alignment horizontal="right"/>
    </xf>
    <xf numFmtId="0" fontId="1" fillId="33" borderId="17" xfId="0" applyFont="1" applyFill="1" applyBorder="1" applyAlignment="1">
      <alignment horizontal="left"/>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 fillId="0" borderId="18"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9" xfId="0" applyFont="1" applyBorder="1" applyAlignment="1">
      <alignment vertical="center"/>
    </xf>
    <xf numFmtId="0" fontId="0" fillId="33" borderId="10" xfId="0" applyFont="1" applyFill="1" applyBorder="1" applyAlignment="1">
      <alignment horizontal="center"/>
    </xf>
    <xf numFmtId="0" fontId="1" fillId="0" borderId="17" xfId="0" applyFont="1" applyFill="1" applyBorder="1" applyAlignment="1">
      <alignment horizontal="center"/>
    </xf>
    <xf numFmtId="0" fontId="10" fillId="0" borderId="17"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7" xfId="0" applyFont="1" applyFill="1" applyBorder="1" applyAlignment="1">
      <alignment horizontal="center"/>
    </xf>
    <xf numFmtId="0" fontId="1" fillId="0" borderId="17" xfId="0" applyFont="1" applyBorder="1" applyAlignment="1">
      <alignment vertical="center"/>
    </xf>
    <xf numFmtId="0" fontId="1" fillId="33" borderId="29" xfId="0" applyFont="1" applyFill="1" applyBorder="1" applyAlignment="1">
      <alignment horizontal="center" vertical="center" wrapText="1"/>
    </xf>
    <xf numFmtId="0" fontId="1" fillId="33" borderId="28" xfId="0" applyFont="1" applyFill="1" applyBorder="1" applyAlignment="1">
      <alignment horizontal="right"/>
    </xf>
    <xf numFmtId="0" fontId="2" fillId="33" borderId="18"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1" xfId="0" applyFont="1" applyFill="1" applyBorder="1" applyAlignment="1">
      <alignment/>
    </xf>
    <xf numFmtId="0" fontId="0" fillId="0" borderId="32" xfId="0" applyBorder="1" applyAlignment="1">
      <alignment/>
    </xf>
    <xf numFmtId="177" fontId="0" fillId="33" borderId="33" xfId="0" applyNumberFormat="1" applyFill="1" applyBorder="1"/>
    <xf numFmtId="177" fontId="0" fillId="33" borderId="30" xfId="0" applyNumberFormat="1" applyFont="1" applyFill="1" applyBorder="1"/>
    <xf numFmtId="177" fontId="0" fillId="33" borderId="27" xfId="0" applyNumberFormat="1" applyFont="1" applyFill="1" applyBorder="1"/>
    <xf numFmtId="0" fontId="1" fillId="33" borderId="34" xfId="0" applyFont="1" applyFill="1" applyBorder="1" applyAlignment="1">
      <alignment/>
    </xf>
    <xf numFmtId="0" fontId="0" fillId="33" borderId="35" xfId="0" applyFont="1" applyFill="1" applyBorder="1" applyAlignment="1">
      <alignment horizontal="center"/>
    </xf>
    <xf numFmtId="0" fontId="0" fillId="33" borderId="30" xfId="0" applyFont="1" applyFill="1" applyBorder="1" applyAlignment="1">
      <alignment horizontal="center"/>
    </xf>
    <xf numFmtId="0" fontId="0" fillId="33" borderId="36" xfId="0" applyFont="1" applyFill="1" applyBorder="1" applyAlignment="1">
      <alignment horizontal="center"/>
    </xf>
    <xf numFmtId="0" fontId="0" fillId="33" borderId="37" xfId="0" applyFill="1" applyBorder="1" applyAlignment="1">
      <alignment horizontal="center"/>
    </xf>
    <xf numFmtId="0" fontId="0" fillId="33" borderId="38" xfId="0" applyFill="1" applyBorder="1" applyAlignment="1">
      <alignment horizontal="center"/>
    </xf>
    <xf numFmtId="0" fontId="0" fillId="33" borderId="17" xfId="0" applyFill="1" applyBorder="1" applyAlignment="1">
      <alignment horizontal="center"/>
    </xf>
    <xf numFmtId="177" fontId="0" fillId="33" borderId="39" xfId="0" applyNumberFormat="1" applyFill="1" applyBorder="1"/>
    <xf numFmtId="0" fontId="0" fillId="33" borderId="27" xfId="0" applyFill="1" applyBorder="1" applyAlignment="1">
      <alignment horizontal="center"/>
    </xf>
    <xf numFmtId="0" fontId="0" fillId="33" borderId="30" xfId="0" applyFill="1" applyBorder="1" applyAlignment="1">
      <alignment horizontal="center"/>
    </xf>
    <xf numFmtId="0" fontId="0" fillId="33" borderId="27" xfId="0" applyFont="1" applyFill="1" applyBorder="1" applyAlignment="1">
      <alignment horizontal="center"/>
    </xf>
    <xf numFmtId="0" fontId="0" fillId="33" borderId="17" xfId="0" applyFont="1" applyFill="1" applyBorder="1" applyAlignment="1">
      <alignment horizontal="center"/>
    </xf>
    <xf numFmtId="0" fontId="0" fillId="0" borderId="0" xfId="0" applyBorder="1"/>
    <xf numFmtId="0" fontId="0" fillId="0" borderId="0" xfId="0" applyFont="1"/>
    <xf numFmtId="0" fontId="2" fillId="33" borderId="10" xfId="0" applyFont="1" applyFill="1" applyBorder="1" applyAlignment="1">
      <alignment horizontal="center" vertical="center" textRotation="90"/>
    </xf>
    <xf numFmtId="0" fontId="0" fillId="33" borderId="10" xfId="0" applyFont="1" applyFill="1" applyBorder="1"/>
    <xf numFmtId="0" fontId="0" fillId="37" borderId="10" xfId="0" applyFill="1" applyBorder="1"/>
    <xf numFmtId="2" fontId="0" fillId="33" borderId="18"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8"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2" xfId="0" applyFont="1" applyFill="1" applyBorder="1" applyAlignment="1">
      <alignment horizontal="center" vertical="center"/>
    </xf>
    <xf numFmtId="0" fontId="12" fillId="37" borderId="28" xfId="0" applyFont="1" applyFill="1" applyBorder="1" applyAlignment="1">
      <alignment horizontal="center" vertical="center"/>
    </xf>
    <xf numFmtId="0" fontId="13" fillId="0" borderId="25" xfId="29" applyFont="1" applyBorder="1" applyAlignment="1" applyProtection="1">
      <alignment vertical="center"/>
      <protection/>
    </xf>
    <xf numFmtId="0" fontId="12" fillId="33" borderId="28"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2"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5" fillId="38" borderId="40" xfId="0" applyFont="1" applyFill="1" applyBorder="1" applyAlignment="1">
      <alignment horizontal="justify"/>
    </xf>
    <xf numFmtId="0" fontId="14" fillId="33" borderId="24" xfId="0" applyFont="1" applyFill="1" applyBorder="1" applyAlignment="1">
      <alignment horizontal="center" vertical="center" textRotation="90"/>
    </xf>
    <xf numFmtId="0" fontId="14" fillId="33" borderId="27" xfId="0" applyFont="1" applyFill="1" applyBorder="1" applyAlignment="1">
      <alignment horizontal="center" vertical="center" textRotation="90"/>
    </xf>
    <xf numFmtId="0" fontId="15" fillId="38" borderId="41" xfId="0" applyFont="1" applyFill="1" applyBorder="1" applyAlignment="1">
      <alignment horizontal="justify"/>
    </xf>
    <xf numFmtId="0" fontId="0" fillId="0" borderId="0" xfId="0" applyAlignment="1">
      <alignment vertical="center"/>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xf numFmtId="0" fontId="0" fillId="0" borderId="0" xfId="0" applyFont="1" applyBorder="1" applyAlignment="1">
      <alignment horizontal="left" vertical="top" wrapText="1"/>
    </xf>
    <xf numFmtId="0" fontId="0" fillId="0" borderId="45" xfId="0" applyFont="1" applyBorder="1" applyAlignment="1">
      <alignment horizontal="left" vertical="top" wrapText="1"/>
    </xf>
    <xf numFmtId="0" fontId="0" fillId="0" borderId="46"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40" xfId="0" applyFont="1" applyBorder="1" applyAlignment="1">
      <alignment horizontal="left" vertical="top" wrapText="1"/>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1758743"/>
        <c:axId val="15828688"/>
      </c:barChart>
      <c:catAx>
        <c:axId val="1758743"/>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5828688"/>
        <c:crosses val="autoZero"/>
        <c:auto val="1"/>
        <c:lblOffset val="100"/>
        <c:tickLblSkip val="1"/>
        <c:noMultiLvlLbl val="0"/>
      </c:catAx>
      <c:valAx>
        <c:axId val="1582868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1758743"/>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8240465"/>
        <c:axId val="7055322"/>
      </c:barChart>
      <c:catAx>
        <c:axId val="8240465"/>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7055322"/>
        <c:crosses val="autoZero"/>
        <c:auto val="1"/>
        <c:lblOffset val="100"/>
        <c:tickLblSkip val="1"/>
        <c:noMultiLvlLbl val="0"/>
      </c:catAx>
      <c:valAx>
        <c:axId val="7055322"/>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8240465"/>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ser>
          <c:idx val="7"/>
          <c:order val="7"/>
          <c:tx>
            <c:v/>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Lit>
              <c:ptCount val="1"/>
              <c:pt idx="0">
                <c:v>1</c:v>
              </c:pt>
            </c:numLit>
          </c:val>
        </c:ser>
        <c:ser>
          <c:idx val="8"/>
          <c:order val="8"/>
          <c:tx>
            <c:strRef>
              <c:f>'Data for 3D Profile'!$I$1</c:f>
              <c:strCache>
                <c:ptCount val="1"/>
                <c:pt idx="0">
                  <c:v>A</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Profile'!$I$2:$I$25</c:f>
              <c:numCache/>
            </c:numRef>
          </c:val>
        </c:ser>
        <c:ser>
          <c:idx val="9"/>
          <c:order val="9"/>
          <c:tx>
            <c:strRef>
              <c:f>'Data for 3D Profile'!$J$1</c:f>
              <c:strCache>
                <c:ptCount val="1"/>
                <c:pt idx="0">
                  <c:v>B</c:v>
                </c:pt>
              </c:strCache>
            </c:strRef>
          </c:tx>
          <c:spPr>
            <a:solidFill>
              <a:srgbClr val="FF00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Profile'!$J$2:$J$25</c:f>
              <c:numCache/>
            </c:numRef>
          </c:val>
        </c:ser>
        <c:ser>
          <c:idx val="10"/>
          <c:order val="10"/>
          <c:tx>
            <c:strRef>
              <c:f>'Data for 3D Profile'!$K$1</c:f>
              <c:strCache>
                <c:ptCount val="1"/>
                <c:pt idx="0">
                  <c:v>C</c:v>
                </c:pt>
              </c:strCache>
            </c:strRef>
          </c:tx>
          <c:spPr>
            <a:solidFill>
              <a:srgbClr val="FFFF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Profile'!$K$2:$K$25</c:f>
              <c:numCache/>
            </c:numRef>
          </c:val>
        </c:ser>
        <c:ser>
          <c:idx val="11"/>
          <c:order val="11"/>
          <c:tx>
            <c:strRef>
              <c:f>'Data for 3D Profile'!$L$1</c:f>
              <c:strCache>
                <c:ptCount val="1"/>
                <c:pt idx="0">
                  <c:v>D</c:v>
                </c:pt>
              </c:strCache>
            </c:strRef>
          </c:tx>
          <c:spPr>
            <a:solidFill>
              <a:srgbClr val="00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Profile'!$L$2:$L$25</c:f>
              <c:numCache/>
            </c:numRef>
          </c:val>
        </c:ser>
        <c:ser>
          <c:idx val="12"/>
          <c:order val="12"/>
          <c:tx>
            <c:strRef>
              <c:f>'Data for 3D Profile'!$M$1</c:f>
              <c:strCache>
                <c:ptCount val="1"/>
                <c:pt idx="0">
                  <c:v>E</c:v>
                </c:pt>
              </c:strCache>
            </c:strRef>
          </c:tx>
          <c:spPr>
            <a:solidFill>
              <a:srgbClr val="8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Profile'!$M$2:$M$25</c:f>
              <c:numCache/>
            </c:numRef>
          </c:val>
        </c:ser>
        <c:ser>
          <c:idx val="13"/>
          <c:order val="13"/>
          <c:tx>
            <c:strRef>
              <c:f>'Data for 3D Profile'!$N$1</c:f>
              <c:strCache>
                <c:ptCount val="1"/>
                <c:pt idx="0">
                  <c:v>F</c:v>
                </c:pt>
              </c:strCache>
            </c:strRef>
          </c:tx>
          <c:spPr>
            <a:solidFill>
              <a:srgbClr val="800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Profile'!$N$2:$N$25</c:f>
              <c:numCache/>
            </c:numRef>
          </c:val>
        </c:ser>
        <c:ser>
          <c:idx val="14"/>
          <c:order val="14"/>
          <c:tx>
            <c:strRef>
              <c:f>'Data for 3D Profile'!$O$1</c:f>
              <c:strCache>
                <c:ptCount val="1"/>
                <c:pt idx="0">
                  <c:v>G</c:v>
                </c:pt>
              </c:strCache>
            </c:strRef>
          </c:tx>
          <c:spPr>
            <a:solidFill>
              <a:srgbClr val="008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Profile'!$O$2:$O$25</c:f>
              <c:numCache/>
            </c:numRef>
          </c:val>
        </c:ser>
        <c:ser>
          <c:idx val="16"/>
          <c:order val="15"/>
          <c:tx>
            <c:v>A</c:v>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Profile'!$P$2:$P$25</c:f>
              <c:numCache/>
            </c:numRef>
          </c:val>
        </c:ser>
        <c:ser>
          <c:idx val="17"/>
          <c:order val="16"/>
          <c:tx>
            <c:v>B</c:v>
          </c:tx>
          <c:spPr>
            <a:solidFill>
              <a:srgbClr val="CCFF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Profile'!$Q$2:$Q$25</c:f>
              <c:numCache/>
            </c:numRef>
          </c:val>
        </c:ser>
        <c:ser>
          <c:idx val="18"/>
          <c:order val="17"/>
          <c:tx>
            <c:v>C</c:v>
          </c:tx>
          <c:spPr>
            <a:solidFill>
              <a:srgbClr val="CC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Profile'!$R$2:$R$25</c:f>
              <c:numCache/>
            </c:numRef>
          </c:val>
        </c:ser>
        <c:ser>
          <c:idx val="19"/>
          <c:order val="18"/>
          <c:tx>
            <c:v>D</c:v>
          </c:tx>
          <c:spPr>
            <a:solidFill>
              <a:srgbClr val="FFFF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Profile'!$S$2:$S$25</c:f>
              <c:numCache/>
            </c:numRef>
          </c:val>
        </c:ser>
        <c:ser>
          <c:idx val="20"/>
          <c:order val="19"/>
          <c:tx>
            <c:v>E</c:v>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Profile'!$T$2:$T$25</c:f>
              <c:numCache/>
            </c:numRef>
          </c:val>
        </c:ser>
        <c:ser>
          <c:idx val="21"/>
          <c:order val="20"/>
          <c:tx>
            <c:v>F</c:v>
          </c:tx>
          <c:spPr>
            <a:solidFill>
              <a:srgbClr val="FF99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Profile'!$U$2:$U$25</c:f>
              <c:numCache/>
            </c:numRef>
          </c:val>
        </c:ser>
        <c:ser>
          <c:idx val="22"/>
          <c:order val="21"/>
          <c:tx>
            <c:v>G</c:v>
          </c:tx>
          <c:spPr>
            <a:solidFill>
              <a:srgbClr val="CC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'Data for 3D Profile'!$V$2:$V$25</c:f>
              <c:numCache/>
            </c:numRef>
          </c:val>
        </c:ser>
        <c:axId val="63497899"/>
        <c:axId val="34610180"/>
      </c:barChart>
      <c:catAx>
        <c:axId val="6349789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34610180"/>
        <c:crosses val="autoZero"/>
        <c:auto val="1"/>
        <c:lblOffset val="100"/>
        <c:tickLblSkip val="1"/>
        <c:noMultiLvlLbl val="1"/>
      </c:catAx>
      <c:valAx>
        <c:axId val="34610180"/>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8875"/>
              <c:y val="0.199"/>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349789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Plot'!$N$7:$N$702</c:f>
              <c:numCache/>
            </c:numRef>
          </c:xVal>
          <c:yVal>
            <c:numRef>
              <c:f>'Scatter Plot'!$M$7:$M$702</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43056165"/>
        <c:axId val="51961166"/>
      </c:scatterChart>
      <c:valAx>
        <c:axId val="4305616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1961166"/>
        <c:crossesAt val="1.00000000000001E-12"/>
        <c:crossBetween val="midCat"/>
        <c:dispUnits/>
        <c:majorUnit val="10"/>
        <c:minorUnit val="10"/>
      </c:valAx>
      <c:valAx>
        <c:axId val="51961166"/>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3056165"/>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Plot'!$N$7:$N$702</c:f>
              <c:numCache/>
            </c:numRef>
          </c:xVal>
          <c:yVal>
            <c:numRef>
              <c:f>'Volcano Plot'!$O$7:$O$702</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64997311"/>
        <c:axId val="48104888"/>
      </c:scatterChart>
      <c:valAx>
        <c:axId val="64997311"/>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48104888"/>
        <c:crosses val="max"/>
        <c:crossBetween val="midCat"/>
        <c:dispUnits/>
        <c:majorUnit val="2"/>
        <c:minorUnit val="0.2"/>
      </c:valAx>
      <c:valAx>
        <c:axId val="48104888"/>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499731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288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P10" sqref="P10"/>
    </sheetView>
  </sheetViews>
  <sheetFormatPr defaultColWidth="9.00390625" defaultRowHeight="12.75"/>
  <sheetData>
    <row r="1" ht="15" customHeight="1"/>
    <row r="2" spans="1:12" ht="15" customHeight="1">
      <c r="A2" s="189" t="s">
        <v>0</v>
      </c>
      <c r="B2" s="190"/>
      <c r="C2" s="190"/>
      <c r="D2" s="190"/>
      <c r="E2" s="190"/>
      <c r="F2" s="190"/>
      <c r="G2" s="190"/>
      <c r="H2" s="190"/>
      <c r="I2" s="190"/>
      <c r="J2" s="190"/>
      <c r="K2" s="190"/>
      <c r="L2" s="195"/>
    </row>
    <row r="3" spans="1:12" s="162" customFormat="1" ht="45" customHeight="1">
      <c r="A3" s="191"/>
      <c r="B3" s="192"/>
      <c r="C3" s="192"/>
      <c r="D3" s="192"/>
      <c r="E3" s="192"/>
      <c r="F3" s="192"/>
      <c r="G3" s="192"/>
      <c r="H3" s="192"/>
      <c r="I3" s="192"/>
      <c r="J3" s="192"/>
      <c r="K3" s="192"/>
      <c r="L3" s="196"/>
    </row>
    <row r="4" spans="1:12" ht="12" customHeight="1">
      <c r="A4" s="191"/>
      <c r="B4" s="192"/>
      <c r="C4" s="192"/>
      <c r="D4" s="192"/>
      <c r="E4" s="192"/>
      <c r="F4" s="192"/>
      <c r="G4" s="192"/>
      <c r="H4" s="192"/>
      <c r="I4" s="192"/>
      <c r="J4" s="192"/>
      <c r="K4" s="192"/>
      <c r="L4" s="196"/>
    </row>
    <row r="5" spans="1:12" ht="12" customHeight="1">
      <c r="A5" s="191"/>
      <c r="B5" s="192"/>
      <c r="C5" s="192"/>
      <c r="D5" s="192"/>
      <c r="E5" s="192"/>
      <c r="F5" s="192"/>
      <c r="G5" s="192"/>
      <c r="H5" s="192"/>
      <c r="I5" s="192"/>
      <c r="J5" s="192"/>
      <c r="K5" s="192"/>
      <c r="L5" s="196"/>
    </row>
    <row r="6" spans="1:12" ht="12" customHeight="1">
      <c r="A6" s="191"/>
      <c r="B6" s="192"/>
      <c r="C6" s="192"/>
      <c r="D6" s="192"/>
      <c r="E6" s="192"/>
      <c r="F6" s="192"/>
      <c r="G6" s="192"/>
      <c r="H6" s="192"/>
      <c r="I6" s="192"/>
      <c r="J6" s="192"/>
      <c r="K6" s="192"/>
      <c r="L6" s="196"/>
    </row>
    <row r="7" spans="1:12" ht="12" customHeight="1">
      <c r="A7" s="191"/>
      <c r="B7" s="192"/>
      <c r="C7" s="192"/>
      <c r="D7" s="192"/>
      <c r="E7" s="192"/>
      <c r="F7" s="192"/>
      <c r="G7" s="192"/>
      <c r="H7" s="192"/>
      <c r="I7" s="192"/>
      <c r="J7" s="192"/>
      <c r="K7" s="192"/>
      <c r="L7" s="196"/>
    </row>
    <row r="8" spans="1:12" ht="12" customHeight="1">
      <c r="A8" s="191"/>
      <c r="B8" s="192"/>
      <c r="C8" s="192"/>
      <c r="D8" s="192"/>
      <c r="E8" s="192"/>
      <c r="F8" s="192"/>
      <c r="G8" s="192"/>
      <c r="H8" s="192"/>
      <c r="I8" s="192"/>
      <c r="J8" s="192"/>
      <c r="K8" s="192"/>
      <c r="L8" s="196"/>
    </row>
    <row r="9" spans="1:12" ht="12" customHeight="1">
      <c r="A9" s="191"/>
      <c r="B9" s="192"/>
      <c r="C9" s="192"/>
      <c r="D9" s="192"/>
      <c r="E9" s="192"/>
      <c r="F9" s="192"/>
      <c r="G9" s="192"/>
      <c r="H9" s="192"/>
      <c r="I9" s="192"/>
      <c r="J9" s="192"/>
      <c r="K9" s="192"/>
      <c r="L9" s="196"/>
    </row>
    <row r="10" spans="1:12" ht="12" customHeight="1">
      <c r="A10" s="191"/>
      <c r="B10" s="192"/>
      <c r="C10" s="192"/>
      <c r="D10" s="192"/>
      <c r="E10" s="192"/>
      <c r="F10" s="192"/>
      <c r="G10" s="192"/>
      <c r="H10" s="192"/>
      <c r="I10" s="192"/>
      <c r="J10" s="192"/>
      <c r="K10" s="192"/>
      <c r="L10" s="196"/>
    </row>
    <row r="11" spans="1:12" ht="12" customHeight="1">
      <c r="A11" s="191"/>
      <c r="B11" s="192"/>
      <c r="C11" s="192"/>
      <c r="D11" s="192"/>
      <c r="E11" s="192"/>
      <c r="F11" s="192"/>
      <c r="G11" s="192"/>
      <c r="H11" s="192"/>
      <c r="I11" s="192"/>
      <c r="J11" s="192"/>
      <c r="K11" s="192"/>
      <c r="L11" s="196"/>
    </row>
    <row r="12" spans="1:12" ht="12" customHeight="1">
      <c r="A12" s="191"/>
      <c r="B12" s="192"/>
      <c r="C12" s="192"/>
      <c r="D12" s="192"/>
      <c r="E12" s="192"/>
      <c r="F12" s="192"/>
      <c r="G12" s="192"/>
      <c r="H12" s="192"/>
      <c r="I12" s="192"/>
      <c r="J12" s="192"/>
      <c r="K12" s="192"/>
      <c r="L12" s="196"/>
    </row>
    <row r="13" spans="1:12" ht="36" customHeight="1">
      <c r="A13" s="191"/>
      <c r="B13" s="192"/>
      <c r="C13" s="192"/>
      <c r="D13" s="192"/>
      <c r="E13" s="192"/>
      <c r="F13" s="192"/>
      <c r="G13" s="192"/>
      <c r="H13" s="192"/>
      <c r="I13" s="192"/>
      <c r="J13" s="192"/>
      <c r="K13" s="192"/>
      <c r="L13" s="196"/>
    </row>
    <row r="14" spans="1:12" ht="27" customHeight="1">
      <c r="A14" s="191"/>
      <c r="B14" s="192"/>
      <c r="C14" s="192"/>
      <c r="D14" s="192"/>
      <c r="E14" s="192"/>
      <c r="F14" s="192"/>
      <c r="G14" s="192"/>
      <c r="H14" s="192"/>
      <c r="I14" s="192"/>
      <c r="J14" s="192"/>
      <c r="K14" s="192"/>
      <c r="L14" s="196"/>
    </row>
    <row r="15" spans="1:12" ht="27" customHeight="1">
      <c r="A15" s="191"/>
      <c r="B15" s="192"/>
      <c r="C15" s="192"/>
      <c r="D15" s="192"/>
      <c r="E15" s="192"/>
      <c r="F15" s="192"/>
      <c r="G15" s="192"/>
      <c r="H15" s="192"/>
      <c r="I15" s="192"/>
      <c r="J15" s="192"/>
      <c r="K15" s="192"/>
      <c r="L15" s="196"/>
    </row>
    <row r="16" spans="1:12" ht="27" customHeight="1">
      <c r="A16" s="191"/>
      <c r="B16" s="192"/>
      <c r="C16" s="192"/>
      <c r="D16" s="192"/>
      <c r="E16" s="192"/>
      <c r="F16" s="192"/>
      <c r="G16" s="192"/>
      <c r="H16" s="192"/>
      <c r="I16" s="192"/>
      <c r="J16" s="192"/>
      <c r="K16" s="192"/>
      <c r="L16" s="196"/>
    </row>
    <row r="17" spans="1:12" ht="12" customHeight="1">
      <c r="A17" s="191"/>
      <c r="B17" s="192"/>
      <c r="C17" s="192"/>
      <c r="D17" s="192"/>
      <c r="E17" s="192"/>
      <c r="F17" s="192"/>
      <c r="G17" s="192"/>
      <c r="H17" s="192"/>
      <c r="I17" s="192"/>
      <c r="J17" s="192"/>
      <c r="K17" s="192"/>
      <c r="L17" s="196"/>
    </row>
    <row r="18" spans="1:12" ht="12" customHeight="1">
      <c r="A18" s="191"/>
      <c r="B18" s="192"/>
      <c r="C18" s="192"/>
      <c r="D18" s="192"/>
      <c r="E18" s="192"/>
      <c r="F18" s="192"/>
      <c r="G18" s="192"/>
      <c r="H18" s="192"/>
      <c r="I18" s="192"/>
      <c r="J18" s="192"/>
      <c r="K18" s="192"/>
      <c r="L18" s="196"/>
    </row>
    <row r="19" spans="1:12" ht="12" customHeight="1">
      <c r="A19" s="191"/>
      <c r="B19" s="192"/>
      <c r="C19" s="192"/>
      <c r="D19" s="192"/>
      <c r="E19" s="192"/>
      <c r="F19" s="192"/>
      <c r="G19" s="192"/>
      <c r="H19" s="192"/>
      <c r="I19" s="192"/>
      <c r="J19" s="192"/>
      <c r="K19" s="192"/>
      <c r="L19" s="196"/>
    </row>
    <row r="20" spans="1:12" ht="12" customHeight="1">
      <c r="A20" s="191"/>
      <c r="B20" s="192"/>
      <c r="C20" s="192"/>
      <c r="D20" s="192"/>
      <c r="E20" s="192"/>
      <c r="F20" s="192"/>
      <c r="G20" s="192"/>
      <c r="H20" s="192"/>
      <c r="I20" s="192"/>
      <c r="J20" s="192"/>
      <c r="K20" s="192"/>
      <c r="L20" s="196"/>
    </row>
    <row r="21" spans="1:12" ht="12" customHeight="1">
      <c r="A21" s="191"/>
      <c r="B21" s="192"/>
      <c r="C21" s="192"/>
      <c r="D21" s="192"/>
      <c r="E21" s="192"/>
      <c r="F21" s="192"/>
      <c r="G21" s="192"/>
      <c r="H21" s="192"/>
      <c r="I21" s="192"/>
      <c r="J21" s="192"/>
      <c r="K21" s="192"/>
      <c r="L21" s="196"/>
    </row>
    <row r="22" spans="1:12" ht="12" customHeight="1">
      <c r="A22" s="191"/>
      <c r="B22" s="192"/>
      <c r="C22" s="192"/>
      <c r="D22" s="192"/>
      <c r="E22" s="192"/>
      <c r="F22" s="192"/>
      <c r="G22" s="192"/>
      <c r="H22" s="192"/>
      <c r="I22" s="192"/>
      <c r="J22" s="192"/>
      <c r="K22" s="192"/>
      <c r="L22" s="196"/>
    </row>
    <row r="23" spans="1:12" ht="12" customHeight="1">
      <c r="A23" s="191"/>
      <c r="B23" s="192"/>
      <c r="C23" s="192"/>
      <c r="D23" s="192"/>
      <c r="E23" s="192"/>
      <c r="F23" s="192"/>
      <c r="G23" s="192"/>
      <c r="H23" s="192"/>
      <c r="I23" s="192"/>
      <c r="J23" s="192"/>
      <c r="K23" s="192"/>
      <c r="L23" s="196"/>
    </row>
    <row r="24" spans="1:12" s="77" customFormat="1" ht="15" customHeight="1">
      <c r="A24" s="191"/>
      <c r="B24" s="192"/>
      <c r="C24" s="192"/>
      <c r="D24" s="192"/>
      <c r="E24" s="192"/>
      <c r="F24" s="192"/>
      <c r="G24" s="192"/>
      <c r="H24" s="192"/>
      <c r="I24" s="192"/>
      <c r="J24" s="192"/>
      <c r="K24" s="192"/>
      <c r="L24" s="196"/>
    </row>
    <row r="25" spans="1:12" ht="30" customHeight="1">
      <c r="A25" s="191"/>
      <c r="B25" s="192"/>
      <c r="C25" s="192"/>
      <c r="D25" s="192"/>
      <c r="E25" s="192"/>
      <c r="F25" s="192"/>
      <c r="G25" s="192"/>
      <c r="H25" s="192"/>
      <c r="I25" s="192"/>
      <c r="J25" s="192"/>
      <c r="K25" s="192"/>
      <c r="L25" s="196"/>
    </row>
    <row r="26" spans="1:12" ht="23.25" customHeight="1">
      <c r="A26" s="191"/>
      <c r="B26" s="192"/>
      <c r="C26" s="192"/>
      <c r="D26" s="192"/>
      <c r="E26" s="192"/>
      <c r="F26" s="192"/>
      <c r="G26" s="192"/>
      <c r="H26" s="192"/>
      <c r="I26" s="192"/>
      <c r="J26" s="192"/>
      <c r="K26" s="192"/>
      <c r="L26" s="196"/>
    </row>
    <row r="27" spans="1:12" ht="28.5" customHeight="1">
      <c r="A27" s="191"/>
      <c r="B27" s="192"/>
      <c r="C27" s="192"/>
      <c r="D27" s="192"/>
      <c r="E27" s="192"/>
      <c r="F27" s="192"/>
      <c r="G27" s="192"/>
      <c r="H27" s="192"/>
      <c r="I27" s="192"/>
      <c r="J27" s="192"/>
      <c r="K27" s="192"/>
      <c r="L27" s="196"/>
    </row>
    <row r="28" spans="1:12" ht="60" customHeight="1">
      <c r="A28" s="191"/>
      <c r="B28" s="192"/>
      <c r="C28" s="192"/>
      <c r="D28" s="192"/>
      <c r="E28" s="192"/>
      <c r="F28" s="192"/>
      <c r="G28" s="192"/>
      <c r="H28" s="192"/>
      <c r="I28" s="192"/>
      <c r="J28" s="192"/>
      <c r="K28" s="192"/>
      <c r="L28" s="196"/>
    </row>
    <row r="29" spans="1:12" ht="12" customHeight="1">
      <c r="A29" s="191"/>
      <c r="B29" s="192"/>
      <c r="C29" s="192"/>
      <c r="D29" s="192"/>
      <c r="E29" s="192"/>
      <c r="F29" s="192"/>
      <c r="G29" s="192"/>
      <c r="H29" s="192"/>
      <c r="I29" s="192"/>
      <c r="J29" s="192"/>
      <c r="K29" s="192"/>
      <c r="L29" s="196"/>
    </row>
    <row r="30" spans="1:12" ht="12" customHeight="1">
      <c r="A30" s="191"/>
      <c r="B30" s="192"/>
      <c r="C30" s="192"/>
      <c r="D30" s="192"/>
      <c r="E30" s="192"/>
      <c r="F30" s="192"/>
      <c r="G30" s="192"/>
      <c r="H30" s="192"/>
      <c r="I30" s="192"/>
      <c r="J30" s="192"/>
      <c r="K30" s="192"/>
      <c r="L30" s="196"/>
    </row>
    <row r="31" spans="1:12" ht="12" customHeight="1">
      <c r="A31" s="191"/>
      <c r="B31" s="192"/>
      <c r="C31" s="192"/>
      <c r="D31" s="192"/>
      <c r="E31" s="192"/>
      <c r="F31" s="192"/>
      <c r="G31" s="192"/>
      <c r="H31" s="192"/>
      <c r="I31" s="192"/>
      <c r="J31" s="192"/>
      <c r="K31" s="192"/>
      <c r="L31" s="196"/>
    </row>
    <row r="32" spans="1:12" s="188" customFormat="1" ht="12" customHeight="1">
      <c r="A32" s="191"/>
      <c r="B32" s="192"/>
      <c r="C32" s="192"/>
      <c r="D32" s="192"/>
      <c r="E32" s="192"/>
      <c r="F32" s="192"/>
      <c r="G32" s="192"/>
      <c r="H32" s="192"/>
      <c r="I32" s="192"/>
      <c r="J32" s="192"/>
      <c r="K32" s="192"/>
      <c r="L32" s="196"/>
    </row>
    <row r="33" spans="1:12" s="161" customFormat="1" ht="12" customHeight="1">
      <c r="A33" s="191"/>
      <c r="B33" s="192"/>
      <c r="C33" s="192"/>
      <c r="D33" s="192"/>
      <c r="E33" s="192"/>
      <c r="F33" s="192"/>
      <c r="G33" s="192"/>
      <c r="H33" s="192"/>
      <c r="I33" s="192"/>
      <c r="J33" s="192"/>
      <c r="K33" s="192"/>
      <c r="L33" s="196"/>
    </row>
    <row r="34" spans="1:12" s="161" customFormat="1" ht="12" customHeight="1">
      <c r="A34" s="191"/>
      <c r="B34" s="192"/>
      <c r="C34" s="192"/>
      <c r="D34" s="192"/>
      <c r="E34" s="192"/>
      <c r="F34" s="192"/>
      <c r="G34" s="192"/>
      <c r="H34" s="192"/>
      <c r="I34" s="192"/>
      <c r="J34" s="192"/>
      <c r="K34" s="192"/>
      <c r="L34" s="196"/>
    </row>
    <row r="35" spans="1:12" s="161" customFormat="1" ht="12" customHeight="1">
      <c r="A35" s="191"/>
      <c r="B35" s="192"/>
      <c r="C35" s="192"/>
      <c r="D35" s="192"/>
      <c r="E35" s="192"/>
      <c r="F35" s="192"/>
      <c r="G35" s="192"/>
      <c r="H35" s="192"/>
      <c r="I35" s="192"/>
      <c r="J35" s="192"/>
      <c r="K35" s="192"/>
      <c r="L35" s="196"/>
    </row>
    <row r="36" spans="1:12" s="161" customFormat="1" ht="12" customHeight="1">
      <c r="A36" s="193"/>
      <c r="B36" s="194"/>
      <c r="C36" s="194"/>
      <c r="D36" s="194"/>
      <c r="E36" s="194"/>
      <c r="F36" s="194"/>
      <c r="G36" s="194"/>
      <c r="H36" s="194"/>
      <c r="I36" s="194"/>
      <c r="J36" s="194"/>
      <c r="K36" s="194"/>
      <c r="L36" s="197"/>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426"/>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50">
        <v>4</v>
      </c>
      <c r="B1" s="77"/>
      <c r="C1" s="77"/>
      <c r="D1" s="77"/>
      <c r="E1" s="77"/>
      <c r="G1" s="77"/>
      <c r="H1" s="77"/>
      <c r="I1" s="77"/>
      <c r="J1" s="77"/>
      <c r="K1" s="77"/>
    </row>
    <row r="2" spans="1:11" ht="30" customHeight="1">
      <c r="A2" s="52" t="s">
        <v>1451</v>
      </c>
      <c r="B2" s="78"/>
      <c r="C2" s="78"/>
      <c r="D2" s="78"/>
      <c r="E2" s="78"/>
      <c r="F2" s="78"/>
      <c r="G2" s="78"/>
      <c r="H2" s="78"/>
      <c r="K2" s="77"/>
    </row>
    <row r="4" spans="1:14" ht="30" customHeight="1">
      <c r="A4" s="52" t="s">
        <v>1452</v>
      </c>
      <c r="B4" s="78"/>
      <c r="C4" s="78"/>
      <c r="D4" s="78"/>
      <c r="E4" s="78"/>
      <c r="F4" s="78"/>
      <c r="G4" s="78"/>
      <c r="H4" s="78"/>
      <c r="J4" s="65" t="s">
        <v>1453</v>
      </c>
      <c r="K4" s="66"/>
      <c r="L4" s="66"/>
      <c r="M4" s="66"/>
      <c r="N4" s="67"/>
    </row>
    <row r="5" spans="10:20" ht="15" customHeight="1">
      <c r="J5" s="69" t="s">
        <v>3</v>
      </c>
      <c r="K5" s="69" t="s">
        <v>1390</v>
      </c>
      <c r="L5" s="81" t="s">
        <v>6</v>
      </c>
      <c r="M5" s="65" t="s">
        <v>1454</v>
      </c>
      <c r="N5" s="67"/>
      <c r="S5" s="68"/>
      <c r="T5" s="68"/>
    </row>
    <row r="6" spans="10:20" ht="30" customHeight="1">
      <c r="J6" s="82"/>
      <c r="K6" s="82"/>
      <c r="L6" s="83"/>
      <c r="M6" s="84" t="str">
        <f>Results!D2</f>
        <v>Test Sample</v>
      </c>
      <c r="N6" s="84" t="str">
        <f>Results!E2</f>
        <v>Control Sample</v>
      </c>
      <c r="S6" s="68"/>
      <c r="T6" s="68"/>
    </row>
    <row r="7" spans="10:14" ht="15" customHeight="1">
      <c r="J7" s="72" t="str">
        <f>'Gene Table'!A3</f>
        <v>Plate 1</v>
      </c>
      <c r="K7" s="39" t="str">
        <f>Results!C3</f>
        <v>A01</v>
      </c>
      <c r="L7" s="39" t="str">
        <f>Results!B3</f>
        <v>NM_005957</v>
      </c>
      <c r="M7" s="85" t="e">
        <f>Results!F3</f>
        <v>#DIV/0!</v>
      </c>
      <c r="N7" s="85" t="e">
        <f>Results!G3</f>
        <v>#DIV/0!</v>
      </c>
    </row>
    <row r="8" spans="10:14" ht="15" customHeight="1">
      <c r="J8" s="75"/>
      <c r="K8" s="39" t="str">
        <f>Results!C4</f>
        <v>A02</v>
      </c>
      <c r="L8" s="39" t="str">
        <f>Results!B4</f>
        <v>NM_000572</v>
      </c>
      <c r="M8" s="85" t="e">
        <f>Results!F4</f>
        <v>#DIV/0!</v>
      </c>
      <c r="N8" s="85" t="e">
        <f>Results!G4</f>
        <v>#DIV/0!</v>
      </c>
    </row>
    <row r="9" spans="10:20" ht="15" customHeight="1">
      <c r="J9" s="75"/>
      <c r="K9" s="39" t="str">
        <f>Results!C5</f>
        <v>A03</v>
      </c>
      <c r="L9" s="39" t="str">
        <f>Results!B5</f>
        <v>NM_000594</v>
      </c>
      <c r="M9" s="85" t="e">
        <f>Results!F5</f>
        <v>#DIV/0!</v>
      </c>
      <c r="N9" s="85" t="e">
        <f>Results!G5</f>
        <v>#DIV/0!</v>
      </c>
      <c r="P9" s="68"/>
      <c r="Q9" s="68"/>
      <c r="R9" s="68"/>
      <c r="S9" s="68"/>
      <c r="T9" s="68"/>
    </row>
    <row r="10" spans="10:20" ht="15" customHeight="1">
      <c r="J10" s="75"/>
      <c r="K10" s="39" t="str">
        <f>Results!C6</f>
        <v>A04</v>
      </c>
      <c r="L10" s="39" t="str">
        <f>Results!B6</f>
        <v>NM_000499</v>
      </c>
      <c r="M10" s="85" t="e">
        <f>Results!F6</f>
        <v>#DIV/0!</v>
      </c>
      <c r="N10" s="85" t="e">
        <f>Results!G6</f>
        <v>#DIV/0!</v>
      </c>
      <c r="P10" s="68"/>
      <c r="Q10" s="68"/>
      <c r="R10" s="68"/>
      <c r="S10" s="68"/>
      <c r="T10" s="68"/>
    </row>
    <row r="11" spans="10:20" ht="15" customHeight="1">
      <c r="J11" s="75"/>
      <c r="K11" s="39" t="str">
        <f>Results!C7</f>
        <v>A05</v>
      </c>
      <c r="L11" s="39" t="str">
        <f>Results!B7</f>
        <v>NM_000903</v>
      </c>
      <c r="M11" s="85" t="e">
        <f>Results!F7</f>
        <v>#DIV/0!</v>
      </c>
      <c r="N11" s="85" t="e">
        <f>Results!G7</f>
        <v>#DIV/0!</v>
      </c>
      <c r="P11" s="68"/>
      <c r="Q11" s="68"/>
      <c r="R11" s="68"/>
      <c r="S11" s="68"/>
      <c r="T11" s="68"/>
    </row>
    <row r="12" spans="2:20" ht="15" customHeight="1">
      <c r="B12" s="79" t="e">
        <f>IF(MIN(M7:N342)&gt;1,10^(2+INT(LOG(MIN(M7:N342)))),10^(INT(LOG(MIN(M7:N342)))))</f>
        <v>#DIV/0!</v>
      </c>
      <c r="C12" s="55" t="e">
        <f>B12*'Scatter Plot'!A1</f>
        <v>#DIV/0!</v>
      </c>
      <c r="D12" s="55" t="e">
        <f>C12</f>
        <v>#DIV/0!</v>
      </c>
      <c r="E12" s="55" t="e">
        <f>B12</f>
        <v>#DIV/0!</v>
      </c>
      <c r="F12" s="56" t="e">
        <f>B12</f>
        <v>#DIV/0!</v>
      </c>
      <c r="J12" s="75"/>
      <c r="K12" s="39" t="str">
        <f>Results!C8</f>
        <v>A06</v>
      </c>
      <c r="L12" s="39" t="str">
        <f>Results!B8</f>
        <v>BC008403</v>
      </c>
      <c r="M12" s="85" t="e">
        <f>Results!F8</f>
        <v>#DIV/0!</v>
      </c>
      <c r="N12" s="85" t="e">
        <f>Results!G8</f>
        <v>#DIV/0!</v>
      </c>
      <c r="P12" s="68"/>
      <c r="Q12" s="68"/>
      <c r="R12" s="68"/>
      <c r="S12" s="68"/>
      <c r="T12" s="68"/>
    </row>
    <row r="13" spans="2:20" ht="15" customHeight="1">
      <c r="B13" s="80" t="e">
        <f>IF(MAX(M7:N342)&gt;1,10^(2+INT(LOG(MAX(M7:N342)))),10^(INT(LOG(MAX(M7:N342)))+1))</f>
        <v>#DIV/0!</v>
      </c>
      <c r="C13" s="62" t="e">
        <f>B13*'Scatter Plot'!A1</f>
        <v>#DIV/0!</v>
      </c>
      <c r="D13" s="62" t="e">
        <f>C13</f>
        <v>#DIV/0!</v>
      </c>
      <c r="E13" s="62" t="e">
        <f>B13</f>
        <v>#DIV/0!</v>
      </c>
      <c r="F13" s="63" t="e">
        <f>B13</f>
        <v>#DIV/0!</v>
      </c>
      <c r="J13" s="75"/>
      <c r="K13" s="39" t="str">
        <f>Results!C9</f>
        <v>A07</v>
      </c>
      <c r="L13" s="39" t="str">
        <f>Results!B9</f>
        <v>NM_000254</v>
      </c>
      <c r="M13" s="85" t="e">
        <f>Results!F9</f>
        <v>#DIV/0!</v>
      </c>
      <c r="N13" s="85" t="e">
        <f>Results!G9</f>
        <v>#DIV/0!</v>
      </c>
      <c r="P13" s="68"/>
      <c r="Q13" s="68"/>
      <c r="R13" s="68"/>
      <c r="S13" s="68"/>
      <c r="T13" s="68"/>
    </row>
    <row r="14" spans="10:20" ht="15" customHeight="1">
      <c r="J14" s="75"/>
      <c r="K14" s="39" t="str">
        <f>Results!C10</f>
        <v>A08</v>
      </c>
      <c r="L14" s="39" t="str">
        <f>Results!B10</f>
        <v>NM_000773</v>
      </c>
      <c r="M14" s="85" t="e">
        <f>Results!F10</f>
        <v>#DIV/0!</v>
      </c>
      <c r="N14" s="85" t="e">
        <f>Results!G10</f>
        <v>#DIV/0!</v>
      </c>
      <c r="P14" s="68"/>
      <c r="Q14" s="68"/>
      <c r="R14" s="68"/>
      <c r="S14" s="68"/>
      <c r="T14" s="68"/>
    </row>
    <row r="15" spans="10:20" ht="15" customHeight="1">
      <c r="J15" s="75"/>
      <c r="K15" s="39" t="str">
        <f>Results!C11</f>
        <v>A09</v>
      </c>
      <c r="L15" s="39" t="str">
        <f>Results!B11</f>
        <v>NM_006297</v>
      </c>
      <c r="M15" s="85" t="e">
        <f>Results!F11</f>
        <v>#DIV/0!</v>
      </c>
      <c r="N15" s="85" t="e">
        <f>Results!G11</f>
        <v>#DIV/0!</v>
      </c>
      <c r="P15" s="68"/>
      <c r="Q15" s="68"/>
      <c r="R15" s="68"/>
      <c r="S15" s="68"/>
      <c r="T15" s="68"/>
    </row>
    <row r="16" spans="10:20" ht="15" customHeight="1">
      <c r="J16" s="75"/>
      <c r="K16" s="39" t="str">
        <f>Results!C12</f>
        <v>A10</v>
      </c>
      <c r="L16" s="39" t="str">
        <f>Results!B12</f>
        <v>NM_000546</v>
      </c>
      <c r="M16" s="85" t="e">
        <f>Results!F12</f>
        <v>#DIV/0!</v>
      </c>
      <c r="N16" s="85" t="e">
        <f>Results!G12</f>
        <v>#DIV/0!</v>
      </c>
      <c r="P16" s="68"/>
      <c r="Q16" s="68"/>
      <c r="R16" s="68"/>
      <c r="S16" s="68"/>
      <c r="T16" s="68"/>
    </row>
    <row r="17" spans="10:20" ht="15" customHeight="1">
      <c r="J17" s="75"/>
      <c r="K17" s="39" t="str">
        <f>Results!C13</f>
        <v>A11</v>
      </c>
      <c r="L17" s="39" t="str">
        <f>Results!B13</f>
        <v>NM_001071</v>
      </c>
      <c r="M17" s="85" t="e">
        <f>Results!F13</f>
        <v>#DIV/0!</v>
      </c>
      <c r="N17" s="85" t="e">
        <f>Results!G13</f>
        <v>#DIV/0!</v>
      </c>
      <c r="P17" s="68"/>
      <c r="Q17" s="68"/>
      <c r="R17" s="68"/>
      <c r="S17" s="68"/>
      <c r="T17" s="68"/>
    </row>
    <row r="18" spans="10:20" ht="15" customHeight="1">
      <c r="J18" s="75"/>
      <c r="K18" s="39" t="str">
        <f>Results!C14</f>
        <v>A12</v>
      </c>
      <c r="L18" s="39" t="str">
        <f>Results!B14</f>
        <v>NM_002116</v>
      </c>
      <c r="M18" s="85" t="e">
        <f>Results!F14</f>
        <v>#DIV/0!</v>
      </c>
      <c r="N18" s="85" t="e">
        <f>Results!G14</f>
        <v>#DIV/0!</v>
      </c>
      <c r="P18" s="68"/>
      <c r="Q18" s="68"/>
      <c r="R18" s="68"/>
      <c r="S18" s="68"/>
      <c r="T18" s="68"/>
    </row>
    <row r="19" spans="10:20" ht="15" customHeight="1">
      <c r="J19" s="75"/>
      <c r="K19" s="39" t="str">
        <f>Results!C15</f>
        <v>B01</v>
      </c>
      <c r="L19" s="39" t="str">
        <f>Results!B15</f>
        <v>NM_000400</v>
      </c>
      <c r="M19" s="85" t="e">
        <f>Results!F15</f>
        <v>#DIV/0!</v>
      </c>
      <c r="N19" s="85" t="e">
        <f>Results!G15</f>
        <v>#DIV/0!</v>
      </c>
      <c r="P19" s="68"/>
      <c r="Q19" s="68"/>
      <c r="R19" s="68"/>
      <c r="S19" s="68"/>
      <c r="T19" s="68"/>
    </row>
    <row r="20" spans="10:20" ht="15" customHeight="1">
      <c r="J20" s="75"/>
      <c r="K20" s="39" t="str">
        <f>Results!C16</f>
        <v>B02</v>
      </c>
      <c r="L20" s="39" t="str">
        <f>Results!B16</f>
        <v>NM_000367</v>
      </c>
      <c r="M20" s="85" t="e">
        <f>Results!F16</f>
        <v>#DIV/0!</v>
      </c>
      <c r="N20" s="85" t="e">
        <f>Results!G16</f>
        <v>#DIV/0!</v>
      </c>
      <c r="P20" s="68"/>
      <c r="Q20" s="68"/>
      <c r="R20" s="68"/>
      <c r="S20" s="68"/>
      <c r="T20" s="68"/>
    </row>
    <row r="21" spans="10:20" ht="15" customHeight="1">
      <c r="J21" s="75"/>
      <c r="K21" s="39" t="str">
        <f>Results!C17</f>
        <v>B03</v>
      </c>
      <c r="L21" s="39" t="str">
        <f>Results!B17</f>
        <v>NM_021642</v>
      </c>
      <c r="M21" s="85" t="e">
        <f>Results!F17</f>
        <v>#DIV/0!</v>
      </c>
      <c r="N21" s="85" t="e">
        <f>Results!G17</f>
        <v>#DIV/0!</v>
      </c>
      <c r="P21" s="68"/>
      <c r="Q21" s="68"/>
      <c r="R21" s="68"/>
      <c r="S21" s="68"/>
      <c r="T21" s="68"/>
    </row>
    <row r="22" spans="10:20" ht="15" customHeight="1">
      <c r="J22" s="75"/>
      <c r="K22" s="39" t="str">
        <f>Results!C18</f>
        <v>B04</v>
      </c>
      <c r="L22" s="39" t="str">
        <f>Results!B18</f>
        <v>NM_000015</v>
      </c>
      <c r="M22" s="85" t="e">
        <f>Results!F18</f>
        <v>#DIV/0!</v>
      </c>
      <c r="N22" s="85" t="e">
        <f>Results!G18</f>
        <v>#DIV/0!</v>
      </c>
      <c r="P22" s="68"/>
      <c r="Q22" s="68"/>
      <c r="R22" s="68"/>
      <c r="S22" s="68"/>
      <c r="T22" s="68"/>
    </row>
    <row r="23" spans="10:20" ht="15" customHeight="1">
      <c r="J23" s="75"/>
      <c r="K23" s="39" t="str">
        <f>Results!C19</f>
        <v>B05</v>
      </c>
      <c r="L23" s="39" t="str">
        <f>Results!B19</f>
        <v>NM_000250</v>
      </c>
      <c r="M23" s="85" t="e">
        <f>Results!F19</f>
        <v>#DIV/0!</v>
      </c>
      <c r="N23" s="85" t="e">
        <f>Results!G19</f>
        <v>#DIV/0!</v>
      </c>
      <c r="P23" s="68"/>
      <c r="Q23" s="68"/>
      <c r="R23" s="68"/>
      <c r="S23" s="68"/>
      <c r="T23" s="68"/>
    </row>
    <row r="24" spans="10:20" ht="15" customHeight="1">
      <c r="J24" s="75"/>
      <c r="K24" s="39" t="str">
        <f>Results!C20</f>
        <v>B06</v>
      </c>
      <c r="L24" s="39" t="str">
        <f>Results!B20</f>
        <v>NM_000589</v>
      </c>
      <c r="M24" s="85" t="e">
        <f>Results!F20</f>
        <v>#DIV/0!</v>
      </c>
      <c r="N24" s="85" t="e">
        <f>Results!G20</f>
        <v>#DIV/0!</v>
      </c>
      <c r="P24" s="68"/>
      <c r="Q24" s="68"/>
      <c r="R24" s="68"/>
      <c r="S24" s="68"/>
      <c r="T24" s="68"/>
    </row>
    <row r="25" spans="10:20" ht="15" customHeight="1">
      <c r="J25" s="75"/>
      <c r="K25" s="39" t="str">
        <f>Results!C21</f>
        <v>B07</v>
      </c>
      <c r="L25" s="39" t="str">
        <f>Results!B21</f>
        <v>NM_000662</v>
      </c>
      <c r="M25" s="85" t="e">
        <f>Results!F21</f>
        <v>#DIV/0!</v>
      </c>
      <c r="N25" s="85" t="e">
        <f>Results!G21</f>
        <v>#DIV/0!</v>
      </c>
      <c r="P25" s="68"/>
      <c r="Q25" s="68"/>
      <c r="R25" s="68"/>
      <c r="S25" s="68"/>
      <c r="T25" s="68"/>
    </row>
    <row r="26" spans="10:20" ht="15" customHeight="1">
      <c r="J26" s="75"/>
      <c r="K26" s="39" t="str">
        <f>Results!C22</f>
        <v>B08</v>
      </c>
      <c r="L26" s="39" t="str">
        <f>Results!B22</f>
        <v>NM_000927</v>
      </c>
      <c r="M26" s="85" t="e">
        <f>Results!F22</f>
        <v>#DIV/0!</v>
      </c>
      <c r="N26" s="85" t="e">
        <f>Results!G22</f>
        <v>#DIV/0!</v>
      </c>
      <c r="P26" s="68"/>
      <c r="Q26" s="68"/>
      <c r="R26" s="68"/>
      <c r="S26" s="68"/>
      <c r="T26" s="68"/>
    </row>
    <row r="27" spans="10:20" ht="15" customHeight="1">
      <c r="J27" s="75"/>
      <c r="K27" s="39" t="str">
        <f>Results!C23</f>
        <v>B09</v>
      </c>
      <c r="L27" s="39" t="str">
        <f>Results!B23</f>
        <v>NM_002454</v>
      </c>
      <c r="M27" s="85" t="e">
        <f>Results!F23</f>
        <v>#DIV/0!</v>
      </c>
      <c r="N27" s="85" t="e">
        <f>Results!G23</f>
        <v>#DIV/0!</v>
      </c>
      <c r="P27" s="68"/>
      <c r="Q27" s="68"/>
      <c r="R27" s="68"/>
      <c r="S27" s="68"/>
      <c r="T27" s="68"/>
    </row>
    <row r="28" spans="10:20" ht="15" customHeight="1">
      <c r="J28" s="75"/>
      <c r="K28" s="39" t="str">
        <f>Results!C24</f>
        <v>B10</v>
      </c>
      <c r="L28" s="39" t="str">
        <f>Results!B24</f>
        <v>NM_022162</v>
      </c>
      <c r="M28" s="85" t="e">
        <f>Results!F24</f>
        <v>#DIV/0!</v>
      </c>
      <c r="N28" s="85" t="e">
        <f>Results!G24</f>
        <v>#DIV/0!</v>
      </c>
      <c r="P28" s="68"/>
      <c r="Q28" s="68"/>
      <c r="R28" s="68"/>
      <c r="S28" s="68"/>
      <c r="T28" s="68"/>
    </row>
    <row r="29" spans="10:20" ht="15" customHeight="1">
      <c r="J29" s="75"/>
      <c r="K29" s="39" t="str">
        <f>Results!C25</f>
        <v>B11</v>
      </c>
      <c r="L29" s="39" t="str">
        <f>Results!B25</f>
        <v>NM_000600</v>
      </c>
      <c r="M29" s="85" t="e">
        <f>Results!F25</f>
        <v>#DIV/0!</v>
      </c>
      <c r="N29" s="85" t="e">
        <f>Results!G25</f>
        <v>#DIV/0!</v>
      </c>
      <c r="P29" s="68"/>
      <c r="Q29" s="68"/>
      <c r="R29" s="68"/>
      <c r="S29" s="68"/>
      <c r="T29" s="68"/>
    </row>
    <row r="30" spans="10:20" ht="15" customHeight="1">
      <c r="J30" s="75"/>
      <c r="K30" s="39" t="str">
        <f>Results!C26</f>
        <v>B12</v>
      </c>
      <c r="L30" s="39" t="str">
        <f>Results!B26</f>
        <v>NM_000120</v>
      </c>
      <c r="M30" s="85" t="e">
        <f>Results!F26</f>
        <v>#DIV/0!</v>
      </c>
      <c r="N30" s="85" t="e">
        <f>Results!G26</f>
        <v>#DIV/0!</v>
      </c>
      <c r="P30" s="68"/>
      <c r="Q30" s="68"/>
      <c r="R30" s="68"/>
      <c r="S30" s="68"/>
      <c r="T30" s="68"/>
    </row>
    <row r="31" spans="10:20" ht="15" customHeight="1">
      <c r="J31" s="75"/>
      <c r="K31" s="39" t="str">
        <f>Results!C27</f>
        <v>C01</v>
      </c>
      <c r="L31" s="39" t="str">
        <f>Results!B27</f>
        <v>NM_001037631</v>
      </c>
      <c r="M31" s="85" t="e">
        <f>Results!F27</f>
        <v>#DIV/0!</v>
      </c>
      <c r="N31" s="85" t="e">
        <f>Results!G27</f>
        <v>#DIV/0!</v>
      </c>
      <c r="P31" s="68"/>
      <c r="Q31" s="68"/>
      <c r="R31" s="68"/>
      <c r="S31" s="68"/>
      <c r="T31" s="68"/>
    </row>
    <row r="32" spans="10:20" ht="15" customHeight="1">
      <c r="J32" s="75"/>
      <c r="K32" s="39" t="str">
        <f>Results!C28</f>
        <v>C02</v>
      </c>
      <c r="L32" s="39" t="str">
        <f>Results!B28</f>
        <v>NM_000376</v>
      </c>
      <c r="M32" s="85" t="e">
        <f>Results!F28</f>
        <v>#DIV/0!</v>
      </c>
      <c r="N32" s="85" t="e">
        <f>Results!G28</f>
        <v>#DIV/0!</v>
      </c>
      <c r="P32" s="68"/>
      <c r="Q32" s="68"/>
      <c r="R32" s="68"/>
      <c r="S32" s="68"/>
      <c r="T32" s="68"/>
    </row>
    <row r="33" spans="10:20" ht="15" customHeight="1">
      <c r="J33" s="75"/>
      <c r="K33" s="39" t="str">
        <f>Results!C29</f>
        <v>C03</v>
      </c>
      <c r="L33" s="39" t="str">
        <f>Results!B29</f>
        <v>NM_000636</v>
      </c>
      <c r="M33" s="85" t="e">
        <f>Results!F29</f>
        <v>#DIV/0!</v>
      </c>
      <c r="N33" s="85" t="e">
        <f>Results!G29</f>
        <v>#DIV/0!</v>
      </c>
      <c r="P33" s="68"/>
      <c r="Q33" s="68"/>
      <c r="R33" s="68"/>
      <c r="S33" s="68"/>
      <c r="T33" s="68"/>
    </row>
    <row r="34" spans="10:20" ht="15" customHeight="1">
      <c r="J34" s="75"/>
      <c r="K34" s="39" t="str">
        <f>Results!C30</f>
        <v>C04</v>
      </c>
      <c r="L34" s="39" t="str">
        <f>Results!B30</f>
        <v>NM_194255</v>
      </c>
      <c r="M34" s="85" t="e">
        <f>Results!F30</f>
        <v>#DIV/0!</v>
      </c>
      <c r="N34" s="85" t="e">
        <f>Results!G30</f>
        <v>#DIV/0!</v>
      </c>
      <c r="P34" s="68"/>
      <c r="Q34" s="68"/>
      <c r="R34" s="68"/>
      <c r="S34" s="68"/>
      <c r="T34" s="68"/>
    </row>
    <row r="35" spans="10:20" ht="15" customHeight="1">
      <c r="J35" s="75"/>
      <c r="K35" s="39" t="str">
        <f>Results!C31</f>
        <v>C05</v>
      </c>
      <c r="L35" s="39" t="str">
        <f>Results!B31</f>
        <v>NM_002913</v>
      </c>
      <c r="M35" s="85" t="e">
        <f>Results!F31</f>
        <v>#DIV/0!</v>
      </c>
      <c r="N35" s="85" t="e">
        <f>Results!G31</f>
        <v>#DIV/0!</v>
      </c>
      <c r="P35" s="68"/>
      <c r="Q35" s="68"/>
      <c r="R35" s="68"/>
      <c r="S35" s="68"/>
      <c r="T35" s="68"/>
    </row>
    <row r="36" spans="10:20" ht="15" customHeight="1">
      <c r="J36" s="75"/>
      <c r="K36" s="39" t="str">
        <f>Results!C32</f>
        <v>C06</v>
      </c>
      <c r="L36" s="39" t="str">
        <f>Results!B32</f>
        <v>NM_000657</v>
      </c>
      <c r="M36" s="85" t="e">
        <f>Results!F32</f>
        <v>#DIV/0!</v>
      </c>
      <c r="N36" s="85" t="e">
        <f>Results!G32</f>
        <v>#DIV/0!</v>
      </c>
      <c r="P36" s="68"/>
      <c r="Q36" s="68"/>
      <c r="R36" s="68"/>
      <c r="S36" s="68"/>
      <c r="T36" s="68"/>
    </row>
    <row r="37" spans="10:20" ht="15" customHeight="1">
      <c r="J37" s="75"/>
      <c r="K37" s="39" t="str">
        <f>Results!C33</f>
        <v>C07</v>
      </c>
      <c r="L37" s="39" t="str">
        <f>Results!B33</f>
        <v>NM_002485</v>
      </c>
      <c r="M37" s="85" t="e">
        <f>Results!F33</f>
        <v>#DIV/0!</v>
      </c>
      <c r="N37" s="85" t="e">
        <f>Results!G33</f>
        <v>#DIV/0!</v>
      </c>
      <c r="P37" s="68"/>
      <c r="Q37" s="68"/>
      <c r="R37" s="68"/>
      <c r="S37" s="68"/>
      <c r="T37" s="68"/>
    </row>
    <row r="38" spans="10:20" ht="15" customHeight="1">
      <c r="J38" s="75"/>
      <c r="K38" s="39" t="str">
        <f>Results!C34</f>
        <v>C08</v>
      </c>
      <c r="L38" s="39" t="str">
        <f>Results!B34</f>
        <v>NM_002467</v>
      </c>
      <c r="M38" s="85" t="e">
        <f>Results!F34</f>
        <v>#DIV/0!</v>
      </c>
      <c r="N38" s="85" t="e">
        <f>Results!G34</f>
        <v>#DIV/0!</v>
      </c>
      <c r="P38" s="68"/>
      <c r="Q38" s="68"/>
      <c r="R38" s="68"/>
      <c r="S38" s="68"/>
      <c r="T38" s="68"/>
    </row>
    <row r="39" spans="10:20" ht="15" customHeight="1">
      <c r="J39" s="75"/>
      <c r="K39" s="39" t="str">
        <f>Results!C35</f>
        <v>C09</v>
      </c>
      <c r="L39" s="39" t="str">
        <f>Results!B35</f>
        <v>NM_002392</v>
      </c>
      <c r="M39" s="85" t="e">
        <f>Results!F35</f>
        <v>#DIV/0!</v>
      </c>
      <c r="N39" s="85" t="e">
        <f>Results!G35</f>
        <v>#DIV/0!</v>
      </c>
      <c r="P39" s="68"/>
      <c r="Q39" s="68"/>
      <c r="R39" s="68"/>
      <c r="S39" s="68"/>
      <c r="T39" s="68"/>
    </row>
    <row r="40" spans="10:20" ht="15" customHeight="1">
      <c r="J40" s="75"/>
      <c r="K40" s="39" t="str">
        <f>Results!C36</f>
        <v>C10</v>
      </c>
      <c r="L40" s="39" t="str">
        <f>Results!B36</f>
        <v>NM_000418</v>
      </c>
      <c r="M40" s="85" t="e">
        <f>Results!F36</f>
        <v>#DIV/0!</v>
      </c>
      <c r="N40" s="85" t="e">
        <f>Results!G36</f>
        <v>#DIV/0!</v>
      </c>
      <c r="P40" s="68"/>
      <c r="Q40" s="68"/>
      <c r="R40" s="68"/>
      <c r="S40" s="68"/>
      <c r="T40" s="68"/>
    </row>
    <row r="41" spans="10:20" ht="15" customHeight="1">
      <c r="J41" s="75"/>
      <c r="K41" s="39" t="str">
        <f>Results!C37</f>
        <v>C11</v>
      </c>
      <c r="L41" s="39" t="str">
        <f>Results!B37</f>
        <v>NM_000577</v>
      </c>
      <c r="M41" s="85" t="e">
        <f>Results!F37</f>
        <v>#DIV/0!</v>
      </c>
      <c r="N41" s="85" t="e">
        <f>Results!G37</f>
        <v>#DIV/0!</v>
      </c>
      <c r="P41" s="68"/>
      <c r="Q41" s="68"/>
      <c r="R41" s="68"/>
      <c r="S41" s="68"/>
      <c r="T41" s="68"/>
    </row>
    <row r="42" spans="10:20" ht="15" customHeight="1">
      <c r="J42" s="75"/>
      <c r="K42" s="39" t="str">
        <f>Results!C38</f>
        <v>C12</v>
      </c>
      <c r="L42" s="39" t="str">
        <f>Results!B38</f>
        <v>NM_000576</v>
      </c>
      <c r="M42" s="85" t="e">
        <f>Results!F38</f>
        <v>#DIV/0!</v>
      </c>
      <c r="N42" s="85" t="e">
        <f>Results!G38</f>
        <v>#DIV/0!</v>
      </c>
      <c r="P42" s="68"/>
      <c r="Q42" s="68"/>
      <c r="R42" s="68"/>
      <c r="S42" s="68"/>
      <c r="T42" s="68"/>
    </row>
    <row r="43" spans="10:20" ht="15" customHeight="1">
      <c r="J43" s="75"/>
      <c r="K43" s="39" t="str">
        <f>Results!C39</f>
        <v>D01</v>
      </c>
      <c r="L43" s="39" t="str">
        <f>Results!B39</f>
        <v>NM_000106</v>
      </c>
      <c r="M43" s="85" t="e">
        <f>Results!F39</f>
        <v>#DIV/0!</v>
      </c>
      <c r="N43" s="85" t="e">
        <f>Results!G39</f>
        <v>#DIV/0!</v>
      </c>
      <c r="P43" s="68"/>
      <c r="Q43" s="68"/>
      <c r="R43" s="68"/>
      <c r="S43" s="68"/>
      <c r="T43" s="68"/>
    </row>
    <row r="44" spans="10:20" ht="15" customHeight="1">
      <c r="J44" s="75"/>
      <c r="K44" s="39" t="str">
        <f>Results!C40</f>
        <v>D02</v>
      </c>
      <c r="L44" s="39" t="str">
        <f>Results!B40</f>
        <v>NM_000771</v>
      </c>
      <c r="M44" s="85" t="e">
        <f>Results!F40</f>
        <v>#DIV/0!</v>
      </c>
      <c r="N44" s="85" t="e">
        <f>Results!G40</f>
        <v>#DIV/0!</v>
      </c>
      <c r="P44" s="68"/>
      <c r="Q44" s="68"/>
      <c r="R44" s="68"/>
      <c r="S44" s="68"/>
      <c r="T44" s="68"/>
    </row>
    <row r="45" spans="10:20" ht="15" customHeight="1">
      <c r="J45" s="75"/>
      <c r="K45" s="39" t="str">
        <f>Results!C41</f>
        <v>D03</v>
      </c>
      <c r="L45" s="39" t="str">
        <f>Results!B41</f>
        <v>NM_000071</v>
      </c>
      <c r="M45" s="85" t="e">
        <f>Results!F41</f>
        <v>#DIV/0!</v>
      </c>
      <c r="N45" s="85" t="e">
        <f>Results!G41</f>
        <v>#DIV/0!</v>
      </c>
      <c r="P45" s="68"/>
      <c r="Q45" s="68"/>
      <c r="R45" s="68"/>
      <c r="S45" s="68"/>
      <c r="T45" s="68"/>
    </row>
    <row r="46" spans="10:20" ht="15" customHeight="1">
      <c r="J46" s="75"/>
      <c r="K46" s="39" t="str">
        <f>Results!C42</f>
        <v>D04</v>
      </c>
      <c r="L46" s="39" t="str">
        <f>Results!B42</f>
        <v>NM_000059</v>
      </c>
      <c r="M46" s="85" t="e">
        <f>Results!F42</f>
        <v>#DIV/0!</v>
      </c>
      <c r="N46" s="85" t="e">
        <f>Results!G42</f>
        <v>#DIV/0!</v>
      </c>
      <c r="P46" s="68"/>
      <c r="Q46" s="68"/>
      <c r="R46" s="68"/>
      <c r="S46" s="68"/>
      <c r="T46" s="68"/>
    </row>
    <row r="47" spans="10:20" ht="15" customHeight="1">
      <c r="J47" s="75"/>
      <c r="K47" s="39" t="str">
        <f>Results!C43</f>
        <v>D05</v>
      </c>
      <c r="L47" s="39" t="str">
        <f>Results!B43</f>
        <v>NM_018315</v>
      </c>
      <c r="M47" s="85" t="e">
        <f>Results!F43</f>
        <v>#DIV/0!</v>
      </c>
      <c r="N47" s="85" t="e">
        <f>Results!G43</f>
        <v>#DIV/0!</v>
      </c>
      <c r="P47" s="68"/>
      <c r="Q47" s="68"/>
      <c r="R47" s="68"/>
      <c r="S47" s="68"/>
      <c r="T47" s="68"/>
    </row>
    <row r="48" spans="10:20" ht="15" customHeight="1">
      <c r="J48" s="75"/>
      <c r="K48" s="39" t="str">
        <f>Results!C44</f>
        <v>D06</v>
      </c>
      <c r="L48" s="39" t="str">
        <f>Results!B44</f>
        <v>NM_000603</v>
      </c>
      <c r="M48" s="85" t="e">
        <f>Results!F44</f>
        <v>#DIV/0!</v>
      </c>
      <c r="N48" s="85" t="e">
        <f>Results!G44</f>
        <v>#DIV/0!</v>
      </c>
      <c r="P48" s="68"/>
      <c r="Q48" s="68"/>
      <c r="R48" s="68"/>
      <c r="S48" s="68"/>
      <c r="T48" s="68"/>
    </row>
    <row r="49" spans="10:20" ht="15" customHeight="1">
      <c r="J49" s="75"/>
      <c r="K49" s="39" t="str">
        <f>Results!C45</f>
        <v>D07</v>
      </c>
      <c r="L49" s="39" t="str">
        <f>Results!B45</f>
        <v>NM_000849</v>
      </c>
      <c r="M49" s="85" t="e">
        <f>Results!F45</f>
        <v>#DIV/0!</v>
      </c>
      <c r="N49" s="85" t="e">
        <f>Results!G45</f>
        <v>#DIV/0!</v>
      </c>
      <c r="P49" s="68"/>
      <c r="Q49" s="68"/>
      <c r="R49" s="68"/>
      <c r="S49" s="68"/>
      <c r="T49" s="68"/>
    </row>
    <row r="50" spans="10:20" ht="15" customHeight="1">
      <c r="J50" s="75"/>
      <c r="K50" s="39" t="str">
        <f>Results!C46</f>
        <v>D08</v>
      </c>
      <c r="L50" s="39" t="str">
        <f>Results!B46</f>
        <v>NM_000104</v>
      </c>
      <c r="M50" s="85" t="e">
        <f>Results!F46</f>
        <v>#DIV/0!</v>
      </c>
      <c r="N50" s="85" t="e">
        <f>Results!G46</f>
        <v>#DIV/0!</v>
      </c>
      <c r="P50" s="68"/>
      <c r="Q50" s="68"/>
      <c r="R50" s="68"/>
      <c r="S50" s="68"/>
      <c r="T50" s="68"/>
    </row>
    <row r="51" spans="10:20" ht="15" customHeight="1">
      <c r="J51" s="75"/>
      <c r="K51" s="39" t="str">
        <f>Results!C47</f>
        <v>D09</v>
      </c>
      <c r="L51" s="39" t="str">
        <f>Results!B47</f>
        <v>NM_058195</v>
      </c>
      <c r="M51" s="85" t="e">
        <f>Results!F47</f>
        <v>#DIV/0!</v>
      </c>
      <c r="N51" s="85" t="e">
        <f>Results!G47</f>
        <v>#DIV/0!</v>
      </c>
      <c r="P51" s="68"/>
      <c r="Q51" s="68"/>
      <c r="R51" s="68"/>
      <c r="S51" s="68"/>
      <c r="T51" s="68"/>
    </row>
    <row r="52" spans="10:20" ht="15" customHeight="1">
      <c r="J52" s="75"/>
      <c r="K52" s="39" t="str">
        <f>Results!C48</f>
        <v>D10</v>
      </c>
      <c r="L52" s="39" t="str">
        <f>Results!B48</f>
        <v>NM_002542</v>
      </c>
      <c r="M52" s="85" t="e">
        <f>Results!F48</f>
        <v>#DIV/0!</v>
      </c>
      <c r="N52" s="85" t="e">
        <f>Results!G48</f>
        <v>#DIV/0!</v>
      </c>
      <c r="P52" s="68"/>
      <c r="Q52" s="68"/>
      <c r="R52" s="68"/>
      <c r="S52" s="68"/>
      <c r="T52" s="68"/>
    </row>
    <row r="53" spans="10:20" ht="15" customHeight="1">
      <c r="J53" s="75"/>
      <c r="K53" s="39" t="str">
        <f>Results!C49</f>
        <v>D11</v>
      </c>
      <c r="L53" s="39" t="str">
        <f>Results!B49</f>
        <v>NM_000123</v>
      </c>
      <c r="M53" s="85" t="e">
        <f>Results!F49</f>
        <v>#DIV/0!</v>
      </c>
      <c r="N53" s="85" t="e">
        <f>Results!G49</f>
        <v>#DIV/0!</v>
      </c>
      <c r="P53" s="68"/>
      <c r="Q53" s="68"/>
      <c r="R53" s="68"/>
      <c r="S53" s="68"/>
      <c r="T53" s="68"/>
    </row>
    <row r="54" spans="10:20" ht="15" customHeight="1">
      <c r="J54" s="75"/>
      <c r="K54" s="39" t="str">
        <f>Results!C50</f>
        <v>D12</v>
      </c>
      <c r="L54" s="39" t="str">
        <f>Results!B50</f>
        <v>NM_001250</v>
      </c>
      <c r="M54" s="85" t="e">
        <f>Results!F50</f>
        <v>#DIV/0!</v>
      </c>
      <c r="N54" s="85" t="e">
        <f>Results!G50</f>
        <v>#DIV/0!</v>
      </c>
      <c r="P54" s="68"/>
      <c r="Q54" s="68"/>
      <c r="R54" s="68"/>
      <c r="S54" s="68"/>
      <c r="T54" s="68"/>
    </row>
    <row r="55" spans="10:20" ht="15" customHeight="1">
      <c r="J55" s="75"/>
      <c r="K55" s="39" t="str">
        <f>Results!C51</f>
        <v>E01</v>
      </c>
      <c r="L55" s="39" t="str">
        <f>Results!B51</f>
        <v>NM_005432</v>
      </c>
      <c r="M55" s="85" t="e">
        <f>Results!F51</f>
        <v>#DIV/0!</v>
      </c>
      <c r="N55" s="85" t="e">
        <f>Results!G51</f>
        <v>#DIV/0!</v>
      </c>
      <c r="P55" s="68"/>
      <c r="Q55" s="68"/>
      <c r="R55" s="68"/>
      <c r="S55" s="68"/>
      <c r="T55" s="68"/>
    </row>
    <row r="56" spans="10:20" ht="15" customHeight="1">
      <c r="J56" s="75"/>
      <c r="K56" s="39" t="str">
        <f>Results!C52</f>
        <v>E02</v>
      </c>
      <c r="L56" s="39" t="str">
        <f>Results!B52</f>
        <v>NM_001025366</v>
      </c>
      <c r="M56" s="85" t="e">
        <f>Results!F52</f>
        <v>#DIV/0!</v>
      </c>
      <c r="N56" s="85" t="e">
        <f>Results!G52</f>
        <v>#DIV/0!</v>
      </c>
      <c r="P56" s="68"/>
      <c r="Q56" s="68"/>
      <c r="R56" s="68"/>
      <c r="S56" s="68"/>
      <c r="T56" s="68"/>
    </row>
    <row r="57" spans="10:20" ht="15" customHeight="1">
      <c r="J57" s="75"/>
      <c r="K57" s="39" t="str">
        <f>Results!C53</f>
        <v>E03</v>
      </c>
      <c r="L57" s="39" t="str">
        <f>Results!B53</f>
        <v>NM_000660</v>
      </c>
      <c r="M57" s="85" t="e">
        <f>Results!F53</f>
        <v>#DIV/0!</v>
      </c>
      <c r="N57" s="85" t="e">
        <f>Results!G53</f>
        <v>#DIV/0!</v>
      </c>
      <c r="P57" s="68"/>
      <c r="Q57" s="68"/>
      <c r="R57" s="68"/>
      <c r="S57" s="68"/>
      <c r="T57" s="68"/>
    </row>
    <row r="58" spans="10:20" ht="15" customHeight="1">
      <c r="J58" s="75"/>
      <c r="K58" s="39" t="str">
        <f>Results!C54</f>
        <v>E04</v>
      </c>
      <c r="L58" s="39" t="str">
        <f>Results!B54</f>
        <v>NM_002985</v>
      </c>
      <c r="M58" s="85" t="e">
        <f>Results!F54</f>
        <v>#DIV/0!</v>
      </c>
      <c r="N58" s="85" t="e">
        <f>Results!G54</f>
        <v>#DIV/0!</v>
      </c>
      <c r="P58" s="68"/>
      <c r="Q58" s="68"/>
      <c r="R58" s="68"/>
      <c r="S58" s="68"/>
      <c r="T58" s="68"/>
    </row>
    <row r="59" spans="10:20" ht="15" customHeight="1">
      <c r="J59" s="75"/>
      <c r="K59" s="39" t="str">
        <f>Results!C55</f>
        <v>E05</v>
      </c>
      <c r="L59" s="39" t="str">
        <f>Results!B55</f>
        <v>NM_053056</v>
      </c>
      <c r="M59" s="85" t="e">
        <f>Results!F55</f>
        <v>#DIV/0!</v>
      </c>
      <c r="N59" s="85" t="e">
        <f>Results!G55</f>
        <v>#DIV/0!</v>
      </c>
      <c r="P59" s="68"/>
      <c r="Q59" s="68"/>
      <c r="R59" s="68"/>
      <c r="S59" s="68"/>
      <c r="T59" s="68"/>
    </row>
    <row r="60" spans="10:20" ht="15" customHeight="1">
      <c r="J60" s="75"/>
      <c r="K60" s="39" t="str">
        <f>Results!C56</f>
        <v>E06</v>
      </c>
      <c r="L60" s="39" t="str">
        <f>Results!B56</f>
        <v>NM_000625</v>
      </c>
      <c r="M60" s="85" t="e">
        <f>Results!F56</f>
        <v>#DIV/0!</v>
      </c>
      <c r="N60" s="85" t="e">
        <f>Results!G56</f>
        <v>#DIV/0!</v>
      </c>
      <c r="P60" s="68"/>
      <c r="Q60" s="68"/>
      <c r="R60" s="68"/>
      <c r="S60" s="68"/>
      <c r="T60" s="68"/>
    </row>
    <row r="61" spans="10:20" ht="15" customHeight="1">
      <c r="J61" s="75"/>
      <c r="K61" s="39" t="str">
        <f>Results!C57</f>
        <v>E07</v>
      </c>
      <c r="L61" s="39" t="str">
        <f>Results!B57</f>
        <v>NM_003998</v>
      </c>
      <c r="M61" s="85" t="e">
        <f>Results!F57</f>
        <v>#DIV/0!</v>
      </c>
      <c r="N61" s="85" t="e">
        <f>Results!G57</f>
        <v>#DIV/0!</v>
      </c>
      <c r="P61" s="68"/>
      <c r="Q61" s="68"/>
      <c r="R61" s="68"/>
      <c r="S61" s="68"/>
      <c r="T61" s="68"/>
    </row>
    <row r="62" spans="10:20" ht="15" customHeight="1">
      <c r="J62" s="75"/>
      <c r="K62" s="39" t="str">
        <f>Results!C58</f>
        <v>E08</v>
      </c>
      <c r="L62" s="39" t="str">
        <f>Results!B58</f>
        <v>NM_000230</v>
      </c>
      <c r="M62" s="85" t="e">
        <f>Results!F58</f>
        <v>#DIV/0!</v>
      </c>
      <c r="N62" s="85" t="e">
        <f>Results!G58</f>
        <v>#DIV/0!</v>
      </c>
      <c r="P62" s="68"/>
      <c r="Q62" s="68"/>
      <c r="R62" s="68"/>
      <c r="S62" s="68"/>
      <c r="T62" s="68"/>
    </row>
    <row r="63" spans="10:20" ht="15" customHeight="1">
      <c r="J63" s="75"/>
      <c r="K63" s="39" t="str">
        <f>Results!C59</f>
        <v>E09</v>
      </c>
      <c r="L63" s="39" t="str">
        <f>Results!B59</f>
        <v>NM_002187</v>
      </c>
      <c r="M63" s="85" t="e">
        <f>Results!F59</f>
        <v>#DIV/0!</v>
      </c>
      <c r="N63" s="85" t="e">
        <f>Results!G59</f>
        <v>#DIV/0!</v>
      </c>
      <c r="P63" s="68"/>
      <c r="Q63" s="68"/>
      <c r="R63" s="68"/>
      <c r="S63" s="68"/>
      <c r="T63" s="68"/>
    </row>
    <row r="64" spans="10:20" ht="15" customHeight="1">
      <c r="J64" s="75"/>
      <c r="K64" s="39" t="str">
        <f>Results!C60</f>
        <v>E10</v>
      </c>
      <c r="L64" s="39" t="str">
        <f>Results!B60</f>
        <v>NM_000882</v>
      </c>
      <c r="M64" s="85" t="e">
        <f>Results!F60</f>
        <v>#DIV/0!</v>
      </c>
      <c r="N64" s="85" t="e">
        <f>Results!G60</f>
        <v>#DIV/0!</v>
      </c>
      <c r="P64" s="68"/>
      <c r="Q64" s="68"/>
      <c r="R64" s="68"/>
      <c r="S64" s="68"/>
      <c r="T64" s="68"/>
    </row>
    <row r="65" spans="10:20" ht="15" customHeight="1">
      <c r="J65" s="75"/>
      <c r="K65" s="39" t="str">
        <f>Results!C61</f>
        <v>E11</v>
      </c>
      <c r="L65" s="39" t="str">
        <f>Results!B61</f>
        <v>NM_000584</v>
      </c>
      <c r="M65" s="85" t="e">
        <f>Results!F61</f>
        <v>#DIV/0!</v>
      </c>
      <c r="N65" s="85" t="e">
        <f>Results!G61</f>
        <v>#DIV/0!</v>
      </c>
      <c r="P65" s="68"/>
      <c r="Q65" s="68"/>
      <c r="R65" s="68"/>
      <c r="S65" s="68"/>
      <c r="T65" s="68"/>
    </row>
    <row r="66" spans="10:20" ht="15" customHeight="1">
      <c r="J66" s="75"/>
      <c r="K66" s="39" t="str">
        <f>Results!C62</f>
        <v>E12</v>
      </c>
      <c r="L66" s="39" t="str">
        <f>Results!B62</f>
        <v>NM_000586</v>
      </c>
      <c r="M66" s="85" t="e">
        <f>Results!F62</f>
        <v>#DIV/0!</v>
      </c>
      <c r="N66" s="85" t="e">
        <f>Results!G62</f>
        <v>#DIV/0!</v>
      </c>
      <c r="P66" s="68"/>
      <c r="Q66" s="68"/>
      <c r="R66" s="68"/>
      <c r="S66" s="68"/>
      <c r="T66" s="68"/>
    </row>
    <row r="67" spans="10:20" ht="15" customHeight="1">
      <c r="J67" s="75"/>
      <c r="K67" s="39" t="str">
        <f>Results!C63</f>
        <v>F01</v>
      </c>
      <c r="L67" s="39" t="str">
        <f>Results!B63</f>
        <v>NM_000575</v>
      </c>
      <c r="M67" s="85" t="e">
        <f>Results!F63</f>
        <v>#DIV/0!</v>
      </c>
      <c r="N67" s="85" t="e">
        <f>Results!G63</f>
        <v>#DIV/0!</v>
      </c>
      <c r="P67" s="68"/>
      <c r="Q67" s="68"/>
      <c r="R67" s="68"/>
      <c r="S67" s="68"/>
      <c r="T67" s="68"/>
    </row>
    <row r="68" spans="10:20" ht="15" customHeight="1">
      <c r="J68" s="75"/>
      <c r="K68" s="39" t="str">
        <f>Results!C64</f>
        <v>F02</v>
      </c>
      <c r="L68" s="39" t="str">
        <f>Results!B64</f>
        <v>NM_000591</v>
      </c>
      <c r="M68" s="85" t="e">
        <f>Results!F64</f>
        <v>#DIV/0!</v>
      </c>
      <c r="N68" s="85" t="e">
        <f>Results!G64</f>
        <v>#DIV/0!</v>
      </c>
      <c r="P68" s="68"/>
      <c r="Q68" s="68"/>
      <c r="R68" s="68"/>
      <c r="S68" s="68"/>
      <c r="T68" s="68"/>
    </row>
    <row r="69" spans="10:20" ht="15" customHeight="1">
      <c r="J69" s="75"/>
      <c r="K69" s="39" t="str">
        <f>Results!C65</f>
        <v>F03</v>
      </c>
      <c r="L69" s="39" t="str">
        <f>Results!B65</f>
        <v>NM_003878</v>
      </c>
      <c r="M69" s="85" t="e">
        <f>Results!F65</f>
        <v>#DIV/0!</v>
      </c>
      <c r="N69" s="85" t="e">
        <f>Results!G65</f>
        <v>#DIV/0!</v>
      </c>
      <c r="P69" s="68"/>
      <c r="Q69" s="68"/>
      <c r="R69" s="68"/>
      <c r="S69" s="68"/>
      <c r="T69" s="68"/>
    </row>
    <row r="70" spans="10:20" ht="15" customHeight="1">
      <c r="J70" s="75"/>
      <c r="K70" s="39" t="str">
        <f>Results!C66</f>
        <v>F04</v>
      </c>
      <c r="L70" s="39" t="str">
        <f>Results!B66</f>
        <v>NM_003739</v>
      </c>
      <c r="M70" s="85" t="e">
        <f>Results!F66</f>
        <v>#DIV/0!</v>
      </c>
      <c r="N70" s="85" t="e">
        <f>Results!G66</f>
        <v>#DIV/0!</v>
      </c>
      <c r="P70" s="68"/>
      <c r="Q70" s="68"/>
      <c r="R70" s="68"/>
      <c r="S70" s="68"/>
      <c r="T70" s="68"/>
    </row>
    <row r="71" spans="10:20" ht="15" customHeight="1">
      <c r="J71" s="75"/>
      <c r="K71" s="39" t="str">
        <f>Results!C67</f>
        <v>F05</v>
      </c>
      <c r="L71" s="39" t="str">
        <f>Results!B67</f>
        <v>NM_032199</v>
      </c>
      <c r="M71" s="85" t="e">
        <f>Results!F67</f>
        <v>#DIV/0!</v>
      </c>
      <c r="N71" s="85" t="e">
        <f>Results!G67</f>
        <v>#DIV/0!</v>
      </c>
      <c r="P71" s="68"/>
      <c r="Q71" s="68"/>
      <c r="R71" s="68"/>
      <c r="S71" s="68"/>
      <c r="T71" s="68"/>
    </row>
    <row r="72" spans="10:20" ht="15" customHeight="1">
      <c r="J72" s="75"/>
      <c r="K72" s="39" t="str">
        <f>Results!C68</f>
        <v>F06</v>
      </c>
      <c r="L72" s="39" t="str">
        <f>Results!B68</f>
        <v>NM_004346</v>
      </c>
      <c r="M72" s="85" t="e">
        <f>Results!F68</f>
        <v>#DIV/0!</v>
      </c>
      <c r="N72" s="85" t="e">
        <f>Results!G68</f>
        <v>#DIV/0!</v>
      </c>
      <c r="P72" s="68"/>
      <c r="Q72" s="68"/>
      <c r="R72" s="68"/>
      <c r="S72" s="68"/>
      <c r="T72" s="68"/>
    </row>
    <row r="73" spans="10:20" ht="15" customHeight="1">
      <c r="J73" s="75"/>
      <c r="K73" s="39" t="str">
        <f>Results!C69</f>
        <v>F07</v>
      </c>
      <c r="L73" s="39" t="str">
        <f>Results!B69</f>
        <v>NM_001080124</v>
      </c>
      <c r="M73" s="85" t="e">
        <f>Results!F69</f>
        <v>#DIV/0!</v>
      </c>
      <c r="N73" s="85" t="e">
        <f>Results!G69</f>
        <v>#DIV/0!</v>
      </c>
      <c r="P73" s="68"/>
      <c r="Q73" s="68"/>
      <c r="R73" s="68"/>
      <c r="S73" s="68"/>
      <c r="T73" s="68"/>
    </row>
    <row r="74" spans="10:20" ht="15" customHeight="1">
      <c r="J74" s="75"/>
      <c r="K74" s="39" t="str">
        <f>Results!C70</f>
        <v>F08</v>
      </c>
      <c r="L74" s="39" t="str">
        <f>Results!B70</f>
        <v>NM_005431</v>
      </c>
      <c r="M74" s="85" t="e">
        <f>Results!F70</f>
        <v>#DIV/0!</v>
      </c>
      <c r="N74" s="85" t="e">
        <f>Results!G70</f>
        <v>#DIV/0!</v>
      </c>
      <c r="P74" s="68"/>
      <c r="Q74" s="68"/>
      <c r="R74" s="68"/>
      <c r="S74" s="68"/>
      <c r="T74" s="68"/>
    </row>
    <row r="75" spans="10:20" ht="15" customHeight="1">
      <c r="J75" s="75"/>
      <c r="K75" s="39" t="str">
        <f>Results!C71</f>
        <v>F09</v>
      </c>
      <c r="L75" s="39" t="str">
        <f>Results!B71</f>
        <v>NM_000553</v>
      </c>
      <c r="M75" s="85" t="e">
        <f>Results!F71</f>
        <v>#DIV/0!</v>
      </c>
      <c r="N75" s="85" t="e">
        <f>Results!G71</f>
        <v>#DIV/0!</v>
      </c>
      <c r="P75" s="68"/>
      <c r="Q75" s="68"/>
      <c r="R75" s="68"/>
      <c r="S75" s="68"/>
      <c r="T75" s="68"/>
    </row>
    <row r="76" spans="10:20" ht="15" customHeight="1">
      <c r="J76" s="75"/>
      <c r="K76" s="39" t="str">
        <f>Results!C72</f>
        <v>F10</v>
      </c>
      <c r="L76" s="39" t="str">
        <f>Results!B72</f>
        <v>NM_080682</v>
      </c>
      <c r="M76" s="85" t="e">
        <f>Results!F72</f>
        <v>#DIV/0!</v>
      </c>
      <c r="N76" s="85" t="e">
        <f>Results!G72</f>
        <v>#DIV/0!</v>
      </c>
      <c r="P76" s="68"/>
      <c r="Q76" s="68"/>
      <c r="R76" s="68"/>
      <c r="S76" s="68"/>
      <c r="T76" s="68"/>
    </row>
    <row r="77" spans="10:20" ht="15" customHeight="1">
      <c r="J77" s="75"/>
      <c r="K77" s="39" t="str">
        <f>Results!C73</f>
        <v>F11</v>
      </c>
      <c r="L77" s="39" t="str">
        <f>Results!B73</f>
        <v>NM_003263</v>
      </c>
      <c r="M77" s="85" t="e">
        <f>Results!F73</f>
        <v>#DIV/0!</v>
      </c>
      <c r="N77" s="85" t="e">
        <f>Results!G73</f>
        <v>#DIV/0!</v>
      </c>
      <c r="P77" s="68"/>
      <c r="Q77" s="68"/>
      <c r="R77" s="68"/>
      <c r="S77" s="68"/>
      <c r="T77" s="68"/>
    </row>
    <row r="78" spans="10:20" ht="15" customHeight="1">
      <c r="J78" s="75"/>
      <c r="K78" s="39" t="str">
        <f>Results!C74</f>
        <v>F12</v>
      </c>
      <c r="L78" s="39" t="str">
        <f>Results!B74</f>
        <v>NM_003150</v>
      </c>
      <c r="M78" s="85" t="e">
        <f>Results!F74</f>
        <v>#DIV/0!</v>
      </c>
      <c r="N78" s="85" t="e">
        <f>Results!G74</f>
        <v>#DIV/0!</v>
      </c>
      <c r="P78" s="68"/>
      <c r="Q78" s="68"/>
      <c r="R78" s="68"/>
      <c r="S78" s="68"/>
      <c r="T78" s="68"/>
    </row>
    <row r="79" spans="10:20" ht="15" customHeight="1">
      <c r="J79" s="75"/>
      <c r="K79" s="39" t="str">
        <f>Results!C75</f>
        <v>G01</v>
      </c>
      <c r="L79" s="39" t="str">
        <f>Results!B75</f>
        <v>NM_000454</v>
      </c>
      <c r="M79" s="85" t="e">
        <f>Results!F75</f>
        <v>#DIV/0!</v>
      </c>
      <c r="N79" s="85" t="e">
        <f>Results!G75</f>
        <v>#DIV/0!</v>
      </c>
      <c r="P79" s="68"/>
      <c r="Q79" s="68"/>
      <c r="R79" s="68"/>
      <c r="S79" s="68"/>
      <c r="T79" s="68"/>
    </row>
    <row r="80" spans="10:20" ht="15" customHeight="1">
      <c r="J80" s="75"/>
      <c r="K80" s="39" t="str">
        <f>Results!C76</f>
        <v>G02</v>
      </c>
      <c r="L80" s="39" t="str">
        <f>Results!B76</f>
        <v>NM_001033886</v>
      </c>
      <c r="M80" s="85" t="e">
        <f>Results!F76</f>
        <v>#DIV/0!</v>
      </c>
      <c r="N80" s="85" t="e">
        <f>Results!G76</f>
        <v>#DIV/0!</v>
      </c>
      <c r="P80" s="68"/>
      <c r="Q80" s="68"/>
      <c r="R80" s="68"/>
      <c r="S80" s="68"/>
      <c r="T80" s="68"/>
    </row>
    <row r="81" spans="10:20" ht="15" customHeight="1">
      <c r="J81" s="75"/>
      <c r="K81" s="39" t="str">
        <f>Results!C77</f>
        <v>G03</v>
      </c>
      <c r="L81" s="39" t="str">
        <f>Results!B77</f>
        <v>NM_000963</v>
      </c>
      <c r="M81" s="85" t="e">
        <f>Results!F77</f>
        <v>#DIV/0!</v>
      </c>
      <c r="N81" s="85" t="e">
        <f>Results!G77</f>
        <v>#DIV/0!</v>
      </c>
      <c r="P81" s="68"/>
      <c r="Q81" s="68"/>
      <c r="R81" s="68"/>
      <c r="S81" s="68"/>
      <c r="T81" s="68"/>
    </row>
    <row r="82" spans="10:20" ht="15" customHeight="1">
      <c r="J82" s="75"/>
      <c r="K82" s="39" t="str">
        <f>Results!C78</f>
        <v>G04</v>
      </c>
      <c r="L82" s="39" t="str">
        <f>Results!B78</f>
        <v>NM_000314</v>
      </c>
      <c r="M82" s="85" t="e">
        <f>Results!F78</f>
        <v>#DIV/0!</v>
      </c>
      <c r="N82" s="85" t="e">
        <f>Results!G78</f>
        <v>#DIV/0!</v>
      </c>
      <c r="P82" s="68"/>
      <c r="Q82" s="68"/>
      <c r="R82" s="68"/>
      <c r="S82" s="68"/>
      <c r="T82" s="68"/>
    </row>
    <row r="83" spans="10:20" ht="15" customHeight="1">
      <c r="J83" s="75"/>
      <c r="K83" s="39" t="str">
        <f>Results!C79</f>
        <v>G05</v>
      </c>
      <c r="L83" s="39" t="str">
        <f>Results!B79</f>
        <v>NM_017442</v>
      </c>
      <c r="M83" s="85" t="e">
        <f>Results!F79</f>
        <v>#DIV/0!</v>
      </c>
      <c r="N83" s="85" t="e">
        <f>Results!G79</f>
        <v>#DIV/0!</v>
      </c>
      <c r="P83" s="68"/>
      <c r="Q83" s="68"/>
      <c r="R83" s="68"/>
      <c r="S83" s="68"/>
      <c r="T83" s="68"/>
    </row>
    <row r="84" spans="10:20" ht="15" customHeight="1">
      <c r="J84" s="75"/>
      <c r="K84" s="39" t="str">
        <f>Results!C80</f>
        <v>G06</v>
      </c>
      <c r="L84" s="39" t="str">
        <f>Results!B80</f>
        <v>NM_000251</v>
      </c>
      <c r="M84" s="85" t="e">
        <f>Results!F80</f>
        <v>#DIV/0!</v>
      </c>
      <c r="N84" s="85" t="e">
        <f>Results!G80</f>
        <v>#DIV/0!</v>
      </c>
      <c r="P84" s="68"/>
      <c r="Q84" s="68"/>
      <c r="R84" s="68"/>
      <c r="S84" s="68"/>
      <c r="T84" s="68"/>
    </row>
    <row r="85" spans="10:20" ht="15" customHeight="1">
      <c r="J85" s="75"/>
      <c r="K85" s="39" t="str">
        <f>Results!C81</f>
        <v>G07</v>
      </c>
      <c r="L85" s="39" t="str">
        <f>Results!B81</f>
        <v>NM_005590</v>
      </c>
      <c r="M85" s="85" t="e">
        <f>Results!F81</f>
        <v>#DIV/0!</v>
      </c>
      <c r="N85" s="85" t="e">
        <f>Results!G81</f>
        <v>#DIV/0!</v>
      </c>
      <c r="P85" s="68"/>
      <c r="Q85" s="68"/>
      <c r="R85" s="68"/>
      <c r="S85" s="68"/>
      <c r="T85" s="68"/>
    </row>
    <row r="86" spans="10:20" ht="15" customHeight="1">
      <c r="J86" s="75"/>
      <c r="K86" s="39" t="str">
        <f>Results!C82</f>
        <v>G08</v>
      </c>
      <c r="L86" s="39" t="str">
        <f>Results!B82</f>
        <v>NM_002312</v>
      </c>
      <c r="M86" s="85" t="e">
        <f>Results!F82</f>
        <v>#DIV/0!</v>
      </c>
      <c r="N86" s="85" t="e">
        <f>Results!G82</f>
        <v>#DIV/0!</v>
      </c>
      <c r="P86" s="68"/>
      <c r="Q86" s="68"/>
      <c r="R86" s="68"/>
      <c r="S86" s="68"/>
      <c r="T86" s="68"/>
    </row>
    <row r="87" spans="10:20" ht="15" customHeight="1">
      <c r="J87" s="75"/>
      <c r="K87" s="39" t="str">
        <f>Results!C83</f>
        <v>G09</v>
      </c>
      <c r="L87" s="39" t="str">
        <f>Results!B83</f>
        <v>NM_002303</v>
      </c>
      <c r="M87" s="85" t="e">
        <f>Results!F83</f>
        <v>#DIV/0!</v>
      </c>
      <c r="N87" s="85" t="e">
        <f>Results!G83</f>
        <v>#DIV/0!</v>
      </c>
      <c r="P87" s="68"/>
      <c r="Q87" s="68"/>
      <c r="R87" s="68"/>
      <c r="S87" s="68"/>
      <c r="T87" s="68"/>
    </row>
    <row r="88" spans="10:20" ht="15" customHeight="1">
      <c r="J88" s="75"/>
      <c r="K88" s="39" t="str">
        <f>Results!C84</f>
        <v>G10</v>
      </c>
      <c r="L88" s="39" t="str">
        <f>Results!B84</f>
        <v>NM_004972</v>
      </c>
      <c r="M88" s="85" t="e">
        <f>Results!F84</f>
        <v>#DIV/0!</v>
      </c>
      <c r="N88" s="85" t="e">
        <f>Results!G84</f>
        <v>#DIV/0!</v>
      </c>
      <c r="P88" s="68"/>
      <c r="Q88" s="68"/>
      <c r="R88" s="68"/>
      <c r="S88" s="68"/>
      <c r="T88" s="68"/>
    </row>
    <row r="89" spans="10:20" ht="15" customHeight="1">
      <c r="J89" s="75"/>
      <c r="K89" s="39" t="str">
        <f>Results!C85</f>
        <v>G11</v>
      </c>
      <c r="L89" s="39" t="str">
        <f>Results!B85</f>
        <v>NM_002460</v>
      </c>
      <c r="M89" s="85" t="e">
        <f>Results!F85</f>
        <v>#DIV/0!</v>
      </c>
      <c r="N89" s="85" t="e">
        <f>Results!G85</f>
        <v>#DIV/0!</v>
      </c>
      <c r="P89" s="68"/>
      <c r="Q89" s="68"/>
      <c r="R89" s="68"/>
      <c r="S89" s="68"/>
      <c r="T89" s="68"/>
    </row>
    <row r="90" spans="10:20" ht="15" customHeight="1">
      <c r="J90" s="75"/>
      <c r="K90" s="39" t="str">
        <f>Results!C86</f>
        <v>G12</v>
      </c>
      <c r="L90" s="39" t="str">
        <f>Results!B86</f>
        <v>NM_002188</v>
      </c>
      <c r="M90" s="85" t="e">
        <f>Results!F86</f>
        <v>#DIV/0!</v>
      </c>
      <c r="N90" s="85" t="e">
        <f>Results!G86</f>
        <v>#DIV/0!</v>
      </c>
      <c r="P90" s="68"/>
      <c r="Q90" s="68"/>
      <c r="R90" s="68"/>
      <c r="S90" s="68"/>
      <c r="T90" s="68"/>
    </row>
    <row r="91" spans="10:16" ht="15" customHeight="1">
      <c r="J91" s="72" t="str">
        <f>'Gene Table'!A99</f>
        <v>Plate 2</v>
      </c>
      <c r="K91" s="39" t="str">
        <f>Results!C99</f>
        <v>A01</v>
      </c>
      <c r="L91" s="39" t="str">
        <f>Results!B99</f>
        <v>NM_000879</v>
      </c>
      <c r="M91" s="85" t="e">
        <f>Results!F99</f>
        <v>#DIV/0!</v>
      </c>
      <c r="N91" s="85" t="e">
        <f>Results!G99</f>
        <v>#DIV/0!</v>
      </c>
      <c r="O91" s="68"/>
      <c r="P91" s="68"/>
    </row>
    <row r="92" spans="10:16" ht="15" customHeight="1">
      <c r="J92" s="75"/>
      <c r="K92" s="39" t="str">
        <f>Results!C100</f>
        <v>A02</v>
      </c>
      <c r="L92" s="39" t="str">
        <f>Results!B100</f>
        <v>NM_000041</v>
      </c>
      <c r="M92" s="85" t="e">
        <f>Results!F100</f>
        <v>#DIV/0!</v>
      </c>
      <c r="N92" s="85" t="e">
        <f>Results!G100</f>
        <v>#DIV/0!</v>
      </c>
      <c r="O92" s="68"/>
      <c r="P92" s="68"/>
    </row>
    <row r="93" spans="10:16" ht="15" customHeight="1">
      <c r="J93" s="75"/>
      <c r="K93" s="39" t="str">
        <f>Results!C101</f>
        <v>A03</v>
      </c>
      <c r="L93" s="39" t="str">
        <f>Results!B101</f>
        <v>NM_001018078</v>
      </c>
      <c r="M93" s="85" t="e">
        <f>Results!F101</f>
        <v>#DIV/0!</v>
      </c>
      <c r="N93" s="85" t="e">
        <f>Results!G101</f>
        <v>#DIV/0!</v>
      </c>
      <c r="O93" s="68"/>
      <c r="P93" s="68"/>
    </row>
    <row r="94" spans="10:16" ht="15" customHeight="1">
      <c r="J94" s="75"/>
      <c r="K94" s="39" t="str">
        <f>Results!C102</f>
        <v>A04</v>
      </c>
      <c r="L94" s="39" t="str">
        <f>Results!B102</f>
        <v>NM_004119</v>
      </c>
      <c r="M94" s="85" t="e">
        <f>Results!F102</f>
        <v>#DIV/0!</v>
      </c>
      <c r="N94" s="85" t="e">
        <f>Results!G102</f>
        <v>#DIV/0!</v>
      </c>
      <c r="O94" s="68"/>
      <c r="P94" s="68"/>
    </row>
    <row r="95" spans="10:14" ht="15" customHeight="1">
      <c r="J95" s="75"/>
      <c r="K95" s="39" t="str">
        <f>Results!C103</f>
        <v>A05</v>
      </c>
      <c r="L95" s="39" t="str">
        <f>Results!B103</f>
        <v>NM_000130</v>
      </c>
      <c r="M95" s="85" t="e">
        <f>Results!F103</f>
        <v>#DIV/0!</v>
      </c>
      <c r="N95" s="85" t="e">
        <f>Results!G103</f>
        <v>#DIV/0!</v>
      </c>
    </row>
    <row r="96" spans="10:14" ht="15" customHeight="1">
      <c r="J96" s="75"/>
      <c r="K96" s="39" t="str">
        <f>Results!C104</f>
        <v>A06</v>
      </c>
      <c r="L96" s="39" t="str">
        <f>Results!B104</f>
        <v>NM_001621</v>
      </c>
      <c r="M96" s="85" t="e">
        <f>Results!F104</f>
        <v>#DIV/0!</v>
      </c>
      <c r="N96" s="85" t="e">
        <f>Results!G104</f>
        <v>#DIV/0!</v>
      </c>
    </row>
    <row r="97" spans="10:14" ht="15" customHeight="1">
      <c r="J97" s="75"/>
      <c r="K97" s="39" t="str">
        <f>Results!C105</f>
        <v>A07</v>
      </c>
      <c r="L97" s="39" t="str">
        <f>Results!B105</f>
        <v>NM_000791</v>
      </c>
      <c r="M97" s="85" t="e">
        <f>Results!F105</f>
        <v>#DIV/0!</v>
      </c>
      <c r="N97" s="85" t="e">
        <f>Results!G105</f>
        <v>#DIV/0!</v>
      </c>
    </row>
    <row r="98" spans="10:14" ht="15" customHeight="1">
      <c r="J98" s="75"/>
      <c r="K98" s="39" t="str">
        <f>Results!C106</f>
        <v>A08</v>
      </c>
      <c r="L98" s="39" t="str">
        <f>Results!B106</f>
        <v>NM_000500</v>
      </c>
      <c r="M98" s="85" t="e">
        <f>Results!F106</f>
        <v>#DIV/0!</v>
      </c>
      <c r="N98" s="85" t="e">
        <f>Results!G106</f>
        <v>#DIV/0!</v>
      </c>
    </row>
    <row r="99" spans="10:14" ht="15" customHeight="1">
      <c r="J99" s="75"/>
      <c r="K99" s="39" t="str">
        <f>Results!C107</f>
        <v>A09</v>
      </c>
      <c r="L99" s="39" t="str">
        <f>Results!B107</f>
        <v>NM_000102</v>
      </c>
      <c r="M99" s="85" t="e">
        <f>Results!F107</f>
        <v>#DIV/0!</v>
      </c>
      <c r="N99" s="85" t="e">
        <f>Results!G107</f>
        <v>#DIV/0!</v>
      </c>
    </row>
    <row r="100" spans="10:14" ht="15" customHeight="1">
      <c r="J100" s="75"/>
      <c r="K100" s="39" t="str">
        <f>Results!C108</f>
        <v>A10</v>
      </c>
      <c r="L100" s="39" t="str">
        <f>Results!B108</f>
        <v>NM_000777</v>
      </c>
      <c r="M100" s="85" t="e">
        <f>Results!F108</f>
        <v>#DIV/0!</v>
      </c>
      <c r="N100" s="85" t="e">
        <f>Results!G108</f>
        <v>#DIV/0!</v>
      </c>
    </row>
    <row r="101" spans="10:14" ht="15" customHeight="1">
      <c r="J101" s="75"/>
      <c r="K101" s="39" t="str">
        <f>Results!C109</f>
        <v>A11</v>
      </c>
      <c r="L101" s="39" t="str">
        <f>Results!B109</f>
        <v>NM_001337</v>
      </c>
      <c r="M101" s="85" t="e">
        <f>Results!F109</f>
        <v>#DIV/0!</v>
      </c>
      <c r="N101" s="85" t="e">
        <f>Results!G109</f>
        <v>#DIV/0!</v>
      </c>
    </row>
    <row r="102" spans="10:14" ht="15" customHeight="1">
      <c r="J102" s="75"/>
      <c r="K102" s="39" t="str">
        <f>Results!C110</f>
        <v>A12</v>
      </c>
      <c r="L102" s="39" t="str">
        <f>Results!B110</f>
        <v>NM_000579</v>
      </c>
      <c r="M102" s="85" t="e">
        <f>Results!F110</f>
        <v>#DIV/0!</v>
      </c>
      <c r="N102" s="85" t="e">
        <f>Results!G110</f>
        <v>#DIV/0!</v>
      </c>
    </row>
    <row r="103" spans="10:14" ht="15" customHeight="1">
      <c r="J103" s="75"/>
      <c r="K103" s="39" t="str">
        <f>Results!C111</f>
        <v>B01</v>
      </c>
      <c r="L103" s="39" t="str">
        <f>Results!B111</f>
        <v>NM_012190</v>
      </c>
      <c r="M103" s="85" t="e">
        <f>Results!F111</f>
        <v>#DIV/0!</v>
      </c>
      <c r="N103" s="85" t="e">
        <f>Results!G111</f>
        <v>#DIV/0!</v>
      </c>
    </row>
    <row r="104" spans="10:14" ht="15" customHeight="1">
      <c r="J104" s="75"/>
      <c r="K104" s="39" t="str">
        <f>Results!C112</f>
        <v>B02</v>
      </c>
      <c r="L104" s="39" t="str">
        <f>Results!B112</f>
        <v>NM_006441</v>
      </c>
      <c r="M104" s="85" t="e">
        <f>Results!F112</f>
        <v>#DIV/0!</v>
      </c>
      <c r="N104" s="85" t="e">
        <f>Results!G112</f>
        <v>#DIV/0!</v>
      </c>
    </row>
    <row r="105" spans="10:14" ht="15" customHeight="1">
      <c r="J105" s="75"/>
      <c r="K105" s="39" t="str">
        <f>Results!C113</f>
        <v>B03</v>
      </c>
      <c r="L105" s="39" t="str">
        <f>Results!B113</f>
        <v>NM_006066</v>
      </c>
      <c r="M105" s="85" t="e">
        <f>Results!F113</f>
        <v>#DIV/0!</v>
      </c>
      <c r="N105" s="85" t="e">
        <f>Results!G113</f>
        <v>#DIV/0!</v>
      </c>
    </row>
    <row r="106" spans="10:14" ht="15" customHeight="1">
      <c r="J106" s="75"/>
      <c r="K106" s="39" t="str">
        <f>Results!C114</f>
        <v>B04</v>
      </c>
      <c r="L106" s="39" t="str">
        <f>Results!B114</f>
        <v>NM_005732</v>
      </c>
      <c r="M106" s="85" t="e">
        <f>Results!F114</f>
        <v>#DIV/0!</v>
      </c>
      <c r="N106" s="85" t="e">
        <f>Results!G114</f>
        <v>#DIV/0!</v>
      </c>
    </row>
    <row r="107" spans="10:14" ht="15" customHeight="1">
      <c r="J107" s="75"/>
      <c r="K107" s="39" t="str">
        <f>Results!C115</f>
        <v>B05</v>
      </c>
      <c r="L107" s="39" t="str">
        <f>Results!B115</f>
        <v>NM_001123396</v>
      </c>
      <c r="M107" s="85" t="e">
        <f>Results!F115</f>
        <v>#DIV/0!</v>
      </c>
      <c r="N107" s="85" t="e">
        <f>Results!G115</f>
        <v>#DIV/0!</v>
      </c>
    </row>
    <row r="108" spans="10:14" ht="15" customHeight="1">
      <c r="J108" s="75"/>
      <c r="K108" s="39" t="str">
        <f>Results!C116</f>
        <v>B06</v>
      </c>
      <c r="L108" s="39" t="str">
        <f>Results!B116</f>
        <v>NM_005041</v>
      </c>
      <c r="M108" s="85" t="e">
        <f>Results!F116</f>
        <v>#DIV/0!</v>
      </c>
      <c r="N108" s="85" t="e">
        <f>Results!G116</f>
        <v>#DIV/0!</v>
      </c>
    </row>
    <row r="109" spans="10:14" ht="15" customHeight="1">
      <c r="J109" s="75"/>
      <c r="K109" s="39" t="str">
        <f>Results!C117</f>
        <v>B07</v>
      </c>
      <c r="L109" s="39" t="str">
        <f>Results!B117</f>
        <v>NM_001775</v>
      </c>
      <c r="M109" s="85" t="e">
        <f>Results!F117</f>
        <v>#DIV/0!</v>
      </c>
      <c r="N109" s="85" t="e">
        <f>Results!G117</f>
        <v>#DIV/0!</v>
      </c>
    </row>
    <row r="110" spans="10:14" ht="15" customHeight="1">
      <c r="J110" s="75"/>
      <c r="K110" s="39" t="str">
        <f>Results!C118</f>
        <v>B08</v>
      </c>
      <c r="L110" s="39" t="str">
        <f>Results!B118</f>
        <v>NM_006139</v>
      </c>
      <c r="M110" s="85" t="e">
        <f>Results!F118</f>
        <v>#DIV/0!</v>
      </c>
      <c r="N110" s="85" t="e">
        <f>Results!G118</f>
        <v>#DIV/0!</v>
      </c>
    </row>
    <row r="111" spans="10:14" ht="15" customHeight="1">
      <c r="J111" s="75"/>
      <c r="K111" s="39" t="str">
        <f>Results!C119</f>
        <v>B09</v>
      </c>
      <c r="L111" s="39" t="str">
        <f>Results!B119</f>
        <v>NM_021950</v>
      </c>
      <c r="M111" s="85" t="e">
        <f>Results!F119</f>
        <v>#DIV/0!</v>
      </c>
      <c r="N111" s="85" t="e">
        <f>Results!G119</f>
        <v>#DIV/0!</v>
      </c>
    </row>
    <row r="112" spans="10:14" ht="15" customHeight="1">
      <c r="J112" s="75"/>
      <c r="K112" s="39" t="str">
        <f>Results!C120</f>
        <v>B10</v>
      </c>
      <c r="L112" s="39" t="str">
        <f>Results!B120</f>
        <v>NM_003955</v>
      </c>
      <c r="M112" s="85" t="e">
        <f>Results!F120</f>
        <v>#DIV/0!</v>
      </c>
      <c r="N112" s="85" t="e">
        <f>Results!G120</f>
        <v>#DIV/0!</v>
      </c>
    </row>
    <row r="113" spans="10:14" ht="15" customHeight="1">
      <c r="J113" s="75"/>
      <c r="K113" s="39" t="str">
        <f>Results!C121</f>
        <v>B11</v>
      </c>
      <c r="L113" s="39" t="str">
        <f>Results!B121</f>
        <v>NM_003804</v>
      </c>
      <c r="M113" s="85" t="e">
        <f>Results!F121</f>
        <v>#DIV/0!</v>
      </c>
      <c r="N113" s="85" t="e">
        <f>Results!G121</f>
        <v>#DIV/0!</v>
      </c>
    </row>
    <row r="114" spans="10:14" ht="15" customHeight="1">
      <c r="J114" s="75"/>
      <c r="K114" s="39" t="str">
        <f>Results!C122</f>
        <v>B12</v>
      </c>
      <c r="L114" s="39" t="str">
        <f>Results!B122</f>
        <v>NM_033338</v>
      </c>
      <c r="M114" s="85" t="e">
        <f>Results!F122</f>
        <v>#DIV/0!</v>
      </c>
      <c r="N114" s="85" t="e">
        <f>Results!G122</f>
        <v>#DIV/0!</v>
      </c>
    </row>
    <row r="115" spans="10:14" ht="15" customHeight="1">
      <c r="J115" s="75"/>
      <c r="K115" s="39" t="str">
        <f>Results!C123</f>
        <v>C01</v>
      </c>
      <c r="L115" s="39" t="str">
        <f>Results!B123</f>
        <v>NM_001226</v>
      </c>
      <c r="M115" s="85" t="e">
        <f>Results!F123</f>
        <v>#DIV/0!</v>
      </c>
      <c r="N115" s="85" t="e">
        <f>Results!G123</f>
        <v>#DIV/0!</v>
      </c>
    </row>
    <row r="116" spans="10:14" ht="15" customHeight="1">
      <c r="J116" s="75"/>
      <c r="K116" s="39" t="str">
        <f>Results!C124</f>
        <v>C02</v>
      </c>
      <c r="L116" s="39" t="str">
        <f>Results!B124</f>
        <v>NM_004347</v>
      </c>
      <c r="M116" s="85" t="e">
        <f>Results!F124</f>
        <v>#DIV/0!</v>
      </c>
      <c r="N116" s="85" t="e">
        <f>Results!G124</f>
        <v>#DIV/0!</v>
      </c>
    </row>
    <row r="117" spans="10:14" ht="15" customHeight="1">
      <c r="J117" s="75"/>
      <c r="K117" s="39" t="str">
        <f>Results!C125</f>
        <v>C03</v>
      </c>
      <c r="L117" s="39" t="str">
        <f>Results!B125</f>
        <v>NM_001225</v>
      </c>
      <c r="M117" s="85" t="e">
        <f>Results!F125</f>
        <v>#DIV/0!</v>
      </c>
      <c r="N117" s="85" t="e">
        <f>Results!G125</f>
        <v>#DIV/0!</v>
      </c>
    </row>
    <row r="118" spans="10:14" ht="15" customHeight="1">
      <c r="J118" s="75"/>
      <c r="K118" s="39" t="str">
        <f>Results!C126</f>
        <v>C04</v>
      </c>
      <c r="L118" s="39" t="str">
        <f>Results!B126</f>
        <v>NM_001223</v>
      </c>
      <c r="M118" s="85" t="e">
        <f>Results!F126</f>
        <v>#DIV/0!</v>
      </c>
      <c r="N118" s="85" t="e">
        <f>Results!G126</f>
        <v>#DIV/0!</v>
      </c>
    </row>
    <row r="119" spans="10:14" ht="15" customHeight="1">
      <c r="J119" s="75"/>
      <c r="K119" s="39" t="str">
        <f>Results!C127</f>
        <v>C05</v>
      </c>
      <c r="L119" s="39" t="str">
        <f>Results!B127</f>
        <v>NM_001017388</v>
      </c>
      <c r="M119" s="85" t="e">
        <f>Results!F127</f>
        <v>#DIV/0!</v>
      </c>
      <c r="N119" s="85" t="e">
        <f>Results!G127</f>
        <v>#DIV/0!</v>
      </c>
    </row>
    <row r="120" spans="10:14" ht="15" customHeight="1">
      <c r="J120" s="75"/>
      <c r="K120" s="39" t="str">
        <f>Results!C128</f>
        <v>C06</v>
      </c>
      <c r="L120" s="39" t="str">
        <f>Results!B128</f>
        <v>NM_003401</v>
      </c>
      <c r="M120" s="85" t="e">
        <f>Results!F128</f>
        <v>#DIV/0!</v>
      </c>
      <c r="N120" s="85" t="e">
        <f>Results!G128</f>
        <v>#DIV/0!</v>
      </c>
    </row>
    <row r="121" spans="10:14" ht="15" customHeight="1">
      <c r="J121" s="75"/>
      <c r="K121" s="39" t="str">
        <f>Results!C129</f>
        <v>C07</v>
      </c>
      <c r="L121" s="39" t="str">
        <f>Results!B129</f>
        <v>NM_000379</v>
      </c>
      <c r="M121" s="85" t="e">
        <f>Results!F129</f>
        <v>#DIV/0!</v>
      </c>
      <c r="N121" s="85" t="e">
        <f>Results!G129</f>
        <v>#DIV/0!</v>
      </c>
    </row>
    <row r="122" spans="10:14" ht="15" customHeight="1">
      <c r="J122" s="75"/>
      <c r="K122" s="39" t="str">
        <f>Results!C130</f>
        <v>C08</v>
      </c>
      <c r="L122" s="39" t="str">
        <f>Results!B130</f>
        <v>NM_000066</v>
      </c>
      <c r="M122" s="85" t="e">
        <f>Results!F130</f>
        <v>#DIV/0!</v>
      </c>
      <c r="N122" s="85" t="e">
        <f>Results!G130</f>
        <v>#DIV/0!</v>
      </c>
    </row>
    <row r="123" spans="10:14" ht="15" customHeight="1">
      <c r="J123" s="75"/>
      <c r="K123" s="39" t="str">
        <f>Results!C131</f>
        <v>C09</v>
      </c>
      <c r="L123" s="39" t="str">
        <f>Results!B131</f>
        <v>NM_000587</v>
      </c>
      <c r="M123" s="85" t="e">
        <f>Results!F131</f>
        <v>#DIV/0!</v>
      </c>
      <c r="N123" s="85" t="e">
        <f>Results!G131</f>
        <v>#DIV/0!</v>
      </c>
    </row>
    <row r="124" spans="10:14" ht="15" customHeight="1">
      <c r="J124" s="75"/>
      <c r="K124" s="39" t="str">
        <f>Results!C132</f>
        <v>C10</v>
      </c>
      <c r="L124" s="39" t="str">
        <f>Results!B132</f>
        <v>NM_000372</v>
      </c>
      <c r="M124" s="85" t="e">
        <f>Results!F132</f>
        <v>#DIV/0!</v>
      </c>
      <c r="N124" s="85" t="e">
        <f>Results!G132</f>
        <v>#DIV/0!</v>
      </c>
    </row>
    <row r="125" spans="10:14" ht="15" customHeight="1">
      <c r="J125" s="75"/>
      <c r="K125" s="39" t="str">
        <f>Results!C133</f>
        <v>C11</v>
      </c>
      <c r="L125" s="39" t="str">
        <f>Results!B133</f>
        <v>NM_001736</v>
      </c>
      <c r="M125" s="85" t="e">
        <f>Results!F133</f>
        <v>#DIV/0!</v>
      </c>
      <c r="N125" s="85" t="e">
        <f>Results!G133</f>
        <v>#DIV/0!</v>
      </c>
    </row>
    <row r="126" spans="10:14" ht="15" customHeight="1">
      <c r="J126" s="75"/>
      <c r="K126" s="39" t="str">
        <f>Results!C134</f>
        <v>C12</v>
      </c>
      <c r="L126" s="39" t="str">
        <f>Results!B134</f>
        <v>NM_000716</v>
      </c>
      <c r="M126" s="85" t="e">
        <f>Results!F134</f>
        <v>#DIV/0!</v>
      </c>
      <c r="N126" s="85" t="e">
        <f>Results!G134</f>
        <v>#DIV/0!</v>
      </c>
    </row>
    <row r="127" spans="10:14" ht="15" customHeight="1">
      <c r="J127" s="75"/>
      <c r="K127" s="39" t="str">
        <f>Results!C135</f>
        <v>D01</v>
      </c>
      <c r="L127" s="39" t="str">
        <f>Results!B135</f>
        <v>NM_000715</v>
      </c>
      <c r="M127" s="85" t="e">
        <f>Results!F135</f>
        <v>#DIV/0!</v>
      </c>
      <c r="N127" s="85" t="e">
        <f>Results!G135</f>
        <v>#DIV/0!</v>
      </c>
    </row>
    <row r="128" spans="10:14" ht="15" customHeight="1">
      <c r="J128" s="75"/>
      <c r="K128" s="39" t="str">
        <f>Results!C136</f>
        <v>D02</v>
      </c>
      <c r="L128" s="39" t="str">
        <f>Results!B136</f>
        <v>NM_000063</v>
      </c>
      <c r="M128" s="85" t="e">
        <f>Results!F136</f>
        <v>#DIV/0!</v>
      </c>
      <c r="N128" s="85" t="e">
        <f>Results!G136</f>
        <v>#DIV/0!</v>
      </c>
    </row>
    <row r="129" spans="10:14" ht="15" customHeight="1">
      <c r="J129" s="75"/>
      <c r="K129" s="39" t="str">
        <f>Results!C137</f>
        <v>D03</v>
      </c>
      <c r="L129" s="39" t="str">
        <f>Results!B137</f>
        <v>NM_172369</v>
      </c>
      <c r="M129" s="85" t="e">
        <f>Results!F137</f>
        <v>#DIV/0!</v>
      </c>
      <c r="N129" s="85" t="e">
        <f>Results!G137</f>
        <v>#DIV/0!</v>
      </c>
    </row>
    <row r="130" spans="10:14" ht="15" customHeight="1">
      <c r="J130" s="75"/>
      <c r="K130" s="39" t="str">
        <f>Results!C138</f>
        <v>D04</v>
      </c>
      <c r="L130" s="39" t="str">
        <f>Results!B138</f>
        <v>NM_001066</v>
      </c>
      <c r="M130" s="85" t="e">
        <f>Results!F138</f>
        <v>#DIV/0!</v>
      </c>
      <c r="N130" s="85" t="e">
        <f>Results!G138</f>
        <v>#DIV/0!</v>
      </c>
    </row>
    <row r="131" spans="10:14" ht="15" customHeight="1">
      <c r="J131" s="75"/>
      <c r="K131" s="39" t="str">
        <f>Results!C139</f>
        <v>D05</v>
      </c>
      <c r="L131" s="39" t="str">
        <f>Results!B139</f>
        <v>NM_000355</v>
      </c>
      <c r="M131" s="85" t="e">
        <f>Results!F139</f>
        <v>#DIV/0!</v>
      </c>
      <c r="N131" s="85" t="e">
        <f>Results!G139</f>
        <v>#DIV/0!</v>
      </c>
    </row>
    <row r="132" spans="10:14" ht="15" customHeight="1">
      <c r="J132" s="75"/>
      <c r="K132" s="39" t="str">
        <f>Results!C140</f>
        <v>D06</v>
      </c>
      <c r="L132" s="39" t="str">
        <f>Results!B140</f>
        <v>NM_001062</v>
      </c>
      <c r="M132" s="85" t="e">
        <f>Results!F140</f>
        <v>#DIV/0!</v>
      </c>
      <c r="N132" s="85" t="e">
        <f>Results!G140</f>
        <v>#DIV/0!</v>
      </c>
    </row>
    <row r="133" spans="10:14" ht="15" customHeight="1">
      <c r="J133" s="75"/>
      <c r="K133" s="39" t="str">
        <f>Results!C141</f>
        <v>D07</v>
      </c>
      <c r="L133" s="39" t="str">
        <f>Results!B141</f>
        <v>NM_003151</v>
      </c>
      <c r="M133" s="85" t="e">
        <f>Results!F141</f>
        <v>#DIV/0!</v>
      </c>
      <c r="N133" s="85" t="e">
        <f>Results!G141</f>
        <v>#DIV/0!</v>
      </c>
    </row>
    <row r="134" spans="10:14" ht="15" customHeight="1">
      <c r="J134" s="75"/>
      <c r="K134" s="39" t="str">
        <f>Results!C142</f>
        <v>D08</v>
      </c>
      <c r="L134" s="39" t="str">
        <f>Results!B142</f>
        <v>NM_007315</v>
      </c>
      <c r="M134" s="85" t="e">
        <f>Results!F142</f>
        <v>#DIV/0!</v>
      </c>
      <c r="N134" s="85" t="e">
        <f>Results!G142</f>
        <v>#DIV/0!</v>
      </c>
    </row>
    <row r="135" spans="10:14" ht="15" customHeight="1">
      <c r="J135" s="75"/>
      <c r="K135" s="39" t="str">
        <f>Results!C143</f>
        <v>D09</v>
      </c>
      <c r="L135" s="39" t="str">
        <f>Results!B143</f>
        <v>NM_000057</v>
      </c>
      <c r="M135" s="85" t="e">
        <f>Results!F143</f>
        <v>#DIV/0!</v>
      </c>
      <c r="N135" s="85" t="e">
        <f>Results!G143</f>
        <v>#DIV/0!</v>
      </c>
    </row>
    <row r="136" spans="10:14" ht="15" customHeight="1">
      <c r="J136" s="75"/>
      <c r="K136" s="39" t="str">
        <f>Results!C144</f>
        <v>D10</v>
      </c>
      <c r="L136" s="39" t="str">
        <f>Results!B144</f>
        <v>NM_000450</v>
      </c>
      <c r="M136" s="85" t="e">
        <f>Results!F144</f>
        <v>#DIV/0!</v>
      </c>
      <c r="N136" s="85" t="e">
        <f>Results!G144</f>
        <v>#DIV/0!</v>
      </c>
    </row>
    <row r="137" spans="10:14" ht="15" customHeight="1">
      <c r="J137" s="75"/>
      <c r="K137" s="39" t="str">
        <f>Results!C145</f>
        <v>D11</v>
      </c>
      <c r="L137" s="39" t="str">
        <f>Results!B145</f>
        <v>NM_001713</v>
      </c>
      <c r="M137" s="85" t="e">
        <f>Results!F145</f>
        <v>#DIV/0!</v>
      </c>
      <c r="N137" s="85" t="e">
        <f>Results!G145</f>
        <v>#DIV/0!</v>
      </c>
    </row>
    <row r="138" spans="10:14" ht="15" customHeight="1">
      <c r="J138" s="75"/>
      <c r="K138" s="39" t="str">
        <f>Results!C146</f>
        <v>D12</v>
      </c>
      <c r="L138" s="39" t="str">
        <f>Results!B146</f>
        <v>NM_002982</v>
      </c>
      <c r="M138" s="85" t="e">
        <f>Results!F146</f>
        <v>#DIV/0!</v>
      </c>
      <c r="N138" s="85" t="e">
        <f>Results!G146</f>
        <v>#DIV/0!</v>
      </c>
    </row>
    <row r="139" spans="10:14" ht="15" customHeight="1">
      <c r="J139" s="75"/>
      <c r="K139" s="39" t="str">
        <f>Results!C147</f>
        <v>E01</v>
      </c>
      <c r="L139" s="39" t="str">
        <f>Results!B147</f>
        <v>NM_001710</v>
      </c>
      <c r="M139" s="85" t="e">
        <f>Results!F147</f>
        <v>#DIV/0!</v>
      </c>
      <c r="N139" s="85" t="e">
        <f>Results!G147</f>
        <v>#DIV/0!</v>
      </c>
    </row>
    <row r="140" spans="10:14" ht="15" customHeight="1">
      <c r="J140" s="75"/>
      <c r="K140" s="39" t="str">
        <f>Results!C148</f>
        <v>E02</v>
      </c>
      <c r="L140" s="39" t="str">
        <f>Results!B148</f>
        <v>NM_001032295</v>
      </c>
      <c r="M140" s="85" t="e">
        <f>Results!F148</f>
        <v>#DIV/0!</v>
      </c>
      <c r="N140" s="85" t="e">
        <f>Results!G148</f>
        <v>#DIV/0!</v>
      </c>
    </row>
    <row r="141" spans="10:14" ht="15" customHeight="1">
      <c r="J141" s="75"/>
      <c r="K141" s="39" t="str">
        <f>Results!C149</f>
        <v>E03</v>
      </c>
      <c r="L141" s="39" t="str">
        <f>Results!B149</f>
        <v>NM_004050</v>
      </c>
      <c r="M141" s="85" t="e">
        <f>Results!F149</f>
        <v>#DIV/0!</v>
      </c>
      <c r="N141" s="85" t="e">
        <f>Results!G149</f>
        <v>#DIV/0!</v>
      </c>
    </row>
    <row r="142" spans="10:14" ht="15" customHeight="1">
      <c r="J142" s="75"/>
      <c r="K142" s="39" t="str">
        <f>Results!C150</f>
        <v>E04</v>
      </c>
      <c r="L142" s="39" t="str">
        <f>Results!B150</f>
        <v>NM_018890</v>
      </c>
      <c r="M142" s="85" t="e">
        <f>Results!F150</f>
        <v>#DIV/0!</v>
      </c>
      <c r="N142" s="85" t="e">
        <f>Results!G150</f>
        <v>#DIV/0!</v>
      </c>
    </row>
    <row r="143" spans="10:14" ht="15" customHeight="1">
      <c r="J143" s="75"/>
      <c r="K143" s="39" t="str">
        <f>Results!C151</f>
        <v>E05</v>
      </c>
      <c r="L143" s="39" t="str">
        <f>Results!B151</f>
        <v>NM_001188</v>
      </c>
      <c r="M143" s="85" t="e">
        <f>Results!F151</f>
        <v>#DIV/0!</v>
      </c>
      <c r="N143" s="85" t="e">
        <f>Results!G151</f>
        <v>#DIV/0!</v>
      </c>
    </row>
    <row r="144" spans="10:14" ht="15" customHeight="1">
      <c r="J144" s="75"/>
      <c r="K144" s="39" t="str">
        <f>Results!C152</f>
        <v>E06</v>
      </c>
      <c r="L144" s="39" t="str">
        <f>Results!B152</f>
        <v>NM_004322</v>
      </c>
      <c r="M144" s="85" t="e">
        <f>Results!F152</f>
        <v>#DIV/0!</v>
      </c>
      <c r="N144" s="85" t="e">
        <f>Results!G152</f>
        <v>#DIV/0!</v>
      </c>
    </row>
    <row r="145" spans="10:14" ht="15" customHeight="1">
      <c r="J145" s="75"/>
      <c r="K145" s="39" t="str">
        <f>Results!C153</f>
        <v>E07</v>
      </c>
      <c r="L145" s="39" t="str">
        <f>Results!B153</f>
        <v>NM_000948</v>
      </c>
      <c r="M145" s="85" t="e">
        <f>Results!F153</f>
        <v>#DIV/0!</v>
      </c>
      <c r="N145" s="85" t="e">
        <f>Results!G153</f>
        <v>#DIV/0!</v>
      </c>
    </row>
    <row r="146" spans="10:14" ht="15" customHeight="1">
      <c r="J146" s="75"/>
      <c r="K146" s="39" t="str">
        <f>Results!C154</f>
        <v>E08</v>
      </c>
      <c r="L146" s="39" t="str">
        <f>Results!B154</f>
        <v>NM_000446</v>
      </c>
      <c r="M146" s="85" t="e">
        <f>Results!F154</f>
        <v>#DIV/0!</v>
      </c>
      <c r="N146" s="85" t="e">
        <f>Results!G154</f>
        <v>#DIV/0!</v>
      </c>
    </row>
    <row r="147" spans="10:14" ht="15" customHeight="1">
      <c r="J147" s="75"/>
      <c r="K147" s="39" t="str">
        <f>Results!C155</f>
        <v>E09</v>
      </c>
      <c r="L147" s="39" t="str">
        <f>Results!B155</f>
        <v>NM_016362</v>
      </c>
      <c r="M147" s="85" t="e">
        <f>Results!F155</f>
        <v>#DIV/0!</v>
      </c>
      <c r="N147" s="85" t="e">
        <f>Results!G155</f>
        <v>#DIV/0!</v>
      </c>
    </row>
    <row r="148" spans="10:14" ht="15" customHeight="1">
      <c r="J148" s="75"/>
      <c r="K148" s="39" t="str">
        <f>Results!C156</f>
        <v>E10</v>
      </c>
      <c r="L148" s="39" t="str">
        <f>Results!B156</f>
        <v>NM_016546</v>
      </c>
      <c r="M148" s="85" t="e">
        <f>Results!F156</f>
        <v>#DIV/0!</v>
      </c>
      <c r="N148" s="85" t="e">
        <f>Results!G156</f>
        <v>#DIV/0!</v>
      </c>
    </row>
    <row r="149" spans="10:14" ht="15" customHeight="1">
      <c r="J149" s="75"/>
      <c r="K149" s="39" t="str">
        <f>Results!C157</f>
        <v>E11</v>
      </c>
      <c r="L149" s="39" t="str">
        <f>Results!B157</f>
        <v>NM_000602</v>
      </c>
      <c r="M149" s="85" t="e">
        <f>Results!F157</f>
        <v>#DIV/0!</v>
      </c>
      <c r="N149" s="85" t="e">
        <f>Results!G157</f>
        <v>#DIV/0!</v>
      </c>
    </row>
    <row r="150" spans="10:14" ht="15" customHeight="1">
      <c r="J150" s="75"/>
      <c r="K150" s="39" t="str">
        <f>Results!C158</f>
        <v>E12</v>
      </c>
      <c r="L150" s="39" t="str">
        <f>Results!B158</f>
        <v>NM_000905</v>
      </c>
      <c r="M150" s="85" t="e">
        <f>Results!F158</f>
        <v>#DIV/0!</v>
      </c>
      <c r="N150" s="85" t="e">
        <f>Results!G158</f>
        <v>#DIV/0!</v>
      </c>
    </row>
    <row r="151" spans="10:14" ht="15" customHeight="1">
      <c r="J151" s="75"/>
      <c r="K151" s="39" t="str">
        <f>Results!C159</f>
        <v>F01</v>
      </c>
      <c r="L151" s="39" t="str">
        <f>Results!B159</f>
        <v>NM_002503</v>
      </c>
      <c r="M151" s="85" t="e">
        <f>Results!F159</f>
        <v>#DIV/0!</v>
      </c>
      <c r="N151" s="85" t="e">
        <f>Results!G159</f>
        <v>#DIV/0!</v>
      </c>
    </row>
    <row r="152" spans="10:14" ht="15" customHeight="1">
      <c r="J152" s="75"/>
      <c r="K152" s="39" t="str">
        <f>Results!C160</f>
        <v>F02</v>
      </c>
      <c r="L152" s="39" t="str">
        <f>Results!B160</f>
        <v>NM_020529</v>
      </c>
      <c r="M152" s="85" t="e">
        <f>Results!F160</f>
        <v>#DIV/0!</v>
      </c>
      <c r="N152" s="85" t="e">
        <f>Results!G160</f>
        <v>#DIV/0!</v>
      </c>
    </row>
    <row r="153" spans="10:14" ht="15" customHeight="1">
      <c r="J153" s="75"/>
      <c r="K153" s="39" t="str">
        <f>Results!C161</f>
        <v>F03</v>
      </c>
      <c r="L153" s="39" t="str">
        <f>Results!B161</f>
        <v>NM_000631</v>
      </c>
      <c r="M153" s="85" t="e">
        <f>Results!F161</f>
        <v>#DIV/0!</v>
      </c>
      <c r="N153" s="85" t="e">
        <f>Results!G161</f>
        <v>#DIV/0!</v>
      </c>
    </row>
    <row r="154" spans="10:14" ht="15" customHeight="1">
      <c r="J154" s="75"/>
      <c r="K154" s="39" t="str">
        <f>Results!C162</f>
        <v>F04</v>
      </c>
      <c r="L154" s="39" t="str">
        <f>Results!B162</f>
        <v>NM_000433</v>
      </c>
      <c r="M154" s="85" t="e">
        <f>Results!F162</f>
        <v>#DIV/0!</v>
      </c>
      <c r="N154" s="85" t="e">
        <f>Results!G162</f>
        <v>#DIV/0!</v>
      </c>
    </row>
    <row r="155" spans="10:14" ht="15" customHeight="1">
      <c r="J155" s="75"/>
      <c r="K155" s="39" t="str">
        <f>Results!C163</f>
        <v>F05</v>
      </c>
      <c r="L155" s="39" t="str">
        <f>Results!B163</f>
        <v>NM_002468</v>
      </c>
      <c r="M155" s="85" t="e">
        <f>Results!F163</f>
        <v>#DIV/0!</v>
      </c>
      <c r="N155" s="85" t="e">
        <f>Results!G163</f>
        <v>#DIV/0!</v>
      </c>
    </row>
    <row r="156" spans="10:14" ht="15" customHeight="1">
      <c r="J156" s="75"/>
      <c r="K156" s="39" t="str">
        <f>Results!C164</f>
        <v>F06</v>
      </c>
      <c r="L156" s="39" t="str">
        <f>Results!B164</f>
        <v>NM_004530</v>
      </c>
      <c r="M156" s="85" t="e">
        <f>Results!F164</f>
        <v>#DIV/0!</v>
      </c>
      <c r="N156" s="85" t="e">
        <f>Results!G164</f>
        <v>#DIV/0!</v>
      </c>
    </row>
    <row r="157" spans="10:14" ht="15" customHeight="1">
      <c r="J157" s="75"/>
      <c r="K157" s="39" t="str">
        <f>Results!C165</f>
        <v>F07</v>
      </c>
      <c r="L157" s="39" t="str">
        <f>Results!B165</f>
        <v>NM_002415</v>
      </c>
      <c r="M157" s="85" t="e">
        <f>Results!F165</f>
        <v>#DIV/0!</v>
      </c>
      <c r="N157" s="85" t="e">
        <f>Results!G165</f>
        <v>#DIV/0!</v>
      </c>
    </row>
    <row r="158" spans="10:14" ht="15" customHeight="1">
      <c r="J158" s="75"/>
      <c r="K158" s="39" t="str">
        <f>Results!C166</f>
        <v>F08</v>
      </c>
      <c r="L158" s="39" t="str">
        <f>Results!B166</f>
        <v>NM_002389</v>
      </c>
      <c r="M158" s="85" t="e">
        <f>Results!F166</f>
        <v>#DIV/0!</v>
      </c>
      <c r="N158" s="85" t="e">
        <f>Results!G166</f>
        <v>#DIV/0!</v>
      </c>
    </row>
    <row r="159" spans="10:14" ht="15" customHeight="1">
      <c r="J159" s="75"/>
      <c r="K159" s="39" t="str">
        <f>Results!C167</f>
        <v>F09</v>
      </c>
      <c r="L159" s="39" t="str">
        <f>Results!B167</f>
        <v>NM_004985</v>
      </c>
      <c r="M159" s="85" t="e">
        <f>Results!F167</f>
        <v>#DIV/0!</v>
      </c>
      <c r="N159" s="85" t="e">
        <f>Results!G167</f>
        <v>#DIV/0!</v>
      </c>
    </row>
    <row r="160" spans="10:14" ht="15" customHeight="1">
      <c r="J160" s="75"/>
      <c r="K160" s="39" t="str">
        <f>Results!C168</f>
        <v>F10</v>
      </c>
      <c r="L160" s="39" t="str">
        <f>Results!B168</f>
        <v>NM_013289</v>
      </c>
      <c r="M160" s="85" t="e">
        <f>Results!F168</f>
        <v>#DIV/0!</v>
      </c>
      <c r="N160" s="85" t="e">
        <f>Results!G168</f>
        <v>#DIV/0!</v>
      </c>
    </row>
    <row r="161" spans="10:14" ht="15" customHeight="1">
      <c r="J161" s="75"/>
      <c r="K161" s="39" t="str">
        <f>Results!C169</f>
        <v>F11</v>
      </c>
      <c r="L161" s="39" t="str">
        <f>Results!B169</f>
        <v>NM_012313</v>
      </c>
      <c r="M161" s="85" t="e">
        <f>Results!F169</f>
        <v>#DIV/0!</v>
      </c>
      <c r="N161" s="85" t="e">
        <f>Results!G169</f>
        <v>#DIV/0!</v>
      </c>
    </row>
    <row r="162" spans="10:14" ht="15" customHeight="1">
      <c r="J162" s="75"/>
      <c r="K162" s="39" t="str">
        <f>Results!C170</f>
        <v>F12</v>
      </c>
      <c r="L162" s="39" t="str">
        <f>Results!B170</f>
        <v>NM_015868</v>
      </c>
      <c r="M162" s="85" t="e">
        <f>Results!F170</f>
        <v>#DIV/0!</v>
      </c>
      <c r="N162" s="85" t="e">
        <f>Results!G170</f>
        <v>#DIV/0!</v>
      </c>
    </row>
    <row r="163" spans="10:14" ht="15" customHeight="1">
      <c r="J163" s="75"/>
      <c r="K163" s="39" t="str">
        <f>Results!C171</f>
        <v>G01</v>
      </c>
      <c r="L163" s="39" t="str">
        <f>Results!B171</f>
        <v>NM_014218</v>
      </c>
      <c r="M163" s="85" t="e">
        <f>Results!F171</f>
        <v>#DIV/0!</v>
      </c>
      <c r="N163" s="85" t="e">
        <f>Results!G171</f>
        <v>#DIV/0!</v>
      </c>
    </row>
    <row r="164" spans="10:14" ht="15" customHeight="1">
      <c r="J164" s="75"/>
      <c r="K164" s="39" t="str">
        <f>Results!C172</f>
        <v>G02</v>
      </c>
      <c r="L164" s="39" t="str">
        <f>Results!B172</f>
        <v>NM_000215</v>
      </c>
      <c r="M164" s="85" t="e">
        <f>Results!F172</f>
        <v>#DIV/0!</v>
      </c>
      <c r="N164" s="85" t="e">
        <f>Results!G172</f>
        <v>#DIV/0!</v>
      </c>
    </row>
    <row r="165" spans="10:14" ht="15" customHeight="1">
      <c r="J165" s="75"/>
      <c r="K165" s="39" t="str">
        <f>Results!C173</f>
        <v>G03</v>
      </c>
      <c r="L165" s="39" t="str">
        <f>Results!B173</f>
        <v>NM_000585</v>
      </c>
      <c r="M165" s="85" t="e">
        <f>Results!F173</f>
        <v>#DIV/0!</v>
      </c>
      <c r="N165" s="85" t="e">
        <f>Results!G173</f>
        <v>#DIV/0!</v>
      </c>
    </row>
    <row r="166" spans="10:14" ht="15" customHeight="1">
      <c r="J166" s="75"/>
      <c r="K166" s="39" t="str">
        <f>Results!C174</f>
        <v>G04</v>
      </c>
      <c r="L166" s="39" t="str">
        <f>Results!B174</f>
        <v>NM_001557</v>
      </c>
      <c r="M166" s="85" t="e">
        <f>Results!F174</f>
        <v>#DIV/0!</v>
      </c>
      <c r="N166" s="85" t="e">
        <f>Results!G174</f>
        <v>#DIV/0!</v>
      </c>
    </row>
    <row r="167" spans="10:14" ht="15" customHeight="1">
      <c r="J167" s="75"/>
      <c r="K167" s="39" t="str">
        <f>Results!C175</f>
        <v>G05</v>
      </c>
      <c r="L167" s="39" t="str">
        <f>Results!B175</f>
        <v>NM_002185</v>
      </c>
      <c r="M167" s="85" t="e">
        <f>Results!F175</f>
        <v>#DIV/0!</v>
      </c>
      <c r="N167" s="85" t="e">
        <f>Results!G175</f>
        <v>#DIV/0!</v>
      </c>
    </row>
    <row r="168" spans="10:14" ht="15" customHeight="1">
      <c r="J168" s="75"/>
      <c r="K168" s="39" t="str">
        <f>Results!C176</f>
        <v>G06</v>
      </c>
      <c r="L168" s="39" t="str">
        <f>Results!B176</f>
        <v>NM_005534</v>
      </c>
      <c r="M168" s="85" t="e">
        <f>Results!F176</f>
        <v>#DIV/0!</v>
      </c>
      <c r="N168" s="85" t="e">
        <f>Results!G176</f>
        <v>#DIV/0!</v>
      </c>
    </row>
    <row r="169" spans="10:14" ht="15" customHeight="1">
      <c r="J169" s="75"/>
      <c r="K169" s="39" t="str">
        <f>Results!C177</f>
        <v>G07</v>
      </c>
      <c r="L169" s="39" t="str">
        <f>Results!B177</f>
        <v>NM_001643</v>
      </c>
      <c r="M169" s="85" t="e">
        <f>Results!F177</f>
        <v>#DIV/0!</v>
      </c>
      <c r="N169" s="85" t="e">
        <f>Results!G177</f>
        <v>#DIV/0!</v>
      </c>
    </row>
    <row r="170" spans="10:14" ht="15" customHeight="1">
      <c r="J170" s="75"/>
      <c r="K170" s="39" t="str">
        <f>Results!C178</f>
        <v>G08</v>
      </c>
      <c r="L170" s="39" t="str">
        <f>Results!B178</f>
        <v>NM_001020825</v>
      </c>
      <c r="M170" s="85" t="e">
        <f>Results!F178</f>
        <v>#DIV/0!</v>
      </c>
      <c r="N170" s="85" t="e">
        <f>Results!G178</f>
        <v>#DIV/0!</v>
      </c>
    </row>
    <row r="171" spans="10:14" ht="15" customHeight="1">
      <c r="J171" s="75"/>
      <c r="K171" s="39" t="str">
        <f>Results!C179</f>
        <v>G09</v>
      </c>
      <c r="L171" s="39" t="str">
        <f>Results!B179</f>
        <v>NM_002085</v>
      </c>
      <c r="M171" s="85" t="e">
        <f>Results!F179</f>
        <v>#DIV/0!</v>
      </c>
      <c r="N171" s="85" t="e">
        <f>Results!G179</f>
        <v>#DIV/0!</v>
      </c>
    </row>
    <row r="172" spans="10:14" ht="15" customHeight="1">
      <c r="J172" s="75"/>
      <c r="K172" s="39" t="str">
        <f>Results!C180</f>
        <v>G10</v>
      </c>
      <c r="L172" s="39" t="str">
        <f>Results!B180</f>
        <v>NM_173681</v>
      </c>
      <c r="M172" s="85" t="e">
        <f>Results!F180</f>
        <v>#DIV/0!</v>
      </c>
      <c r="N172" s="85" t="e">
        <f>Results!G180</f>
        <v>#DIV/0!</v>
      </c>
    </row>
    <row r="173" spans="10:14" ht="15" customHeight="1">
      <c r="J173" s="75"/>
      <c r="K173" s="39" t="str">
        <f>Results!C181</f>
        <v>G11</v>
      </c>
      <c r="L173" s="39" t="str">
        <f>Results!B181</f>
        <v>NM_012072</v>
      </c>
      <c r="M173" s="85" t="e">
        <f>Results!F181</f>
        <v>#DIV/0!</v>
      </c>
      <c r="N173" s="85" t="e">
        <f>Results!G181</f>
        <v>#DIV/0!</v>
      </c>
    </row>
    <row r="174" spans="10:14" ht="15" customHeight="1">
      <c r="J174" s="75"/>
      <c r="K174" s="39" t="str">
        <f>Results!C182</f>
        <v>G12</v>
      </c>
      <c r="L174" s="39" t="str">
        <f>Results!B182</f>
        <v>NM_002002</v>
      </c>
      <c r="M174" s="85" t="e">
        <f>Results!F182</f>
        <v>#DIV/0!</v>
      </c>
      <c r="N174" s="85" t="e">
        <f>Results!G182</f>
        <v>#DIV/0!</v>
      </c>
    </row>
    <row r="175" spans="10:14" ht="15" customHeight="1">
      <c r="J175" s="72" t="str">
        <f>'Gene Table'!A195</f>
        <v>Plate 3</v>
      </c>
      <c r="K175" s="39" t="str">
        <f>Results!C195</f>
        <v>A01</v>
      </c>
      <c r="L175" s="39" t="str">
        <f>Results!B195</f>
        <v>NM_000506</v>
      </c>
      <c r="M175" s="85" t="e">
        <f>Results!F195</f>
        <v>#DIV/0!</v>
      </c>
      <c r="N175" s="85" t="e">
        <f>Results!G195</f>
        <v>#DIV/0!</v>
      </c>
    </row>
    <row r="176" spans="10:14" ht="15" customHeight="1">
      <c r="J176" s="75"/>
      <c r="K176" s="39" t="str">
        <f>Results!C196</f>
        <v>A02</v>
      </c>
      <c r="L176" s="39" t="str">
        <f>Results!B196</f>
        <v>NM_000125</v>
      </c>
      <c r="M176" s="85" t="e">
        <f>Results!F196</f>
        <v>#DIV/0!</v>
      </c>
      <c r="N176" s="85" t="e">
        <f>Results!G196</f>
        <v>#DIV/0!</v>
      </c>
    </row>
    <row r="177" spans="10:14" ht="15" customHeight="1">
      <c r="J177" s="75"/>
      <c r="K177" s="39" t="str">
        <f>Results!C197</f>
        <v>A03</v>
      </c>
      <c r="L177" s="39" t="str">
        <f>Results!B197</f>
        <v>NM_000124</v>
      </c>
      <c r="M177" s="85" t="e">
        <f>Results!F197</f>
        <v>#DIV/0!</v>
      </c>
      <c r="N177" s="85" t="e">
        <f>Results!G197</f>
        <v>#DIV/0!</v>
      </c>
    </row>
    <row r="178" spans="10:14" ht="15" customHeight="1">
      <c r="J178" s="75"/>
      <c r="K178" s="39" t="str">
        <f>Results!C198</f>
        <v>A04</v>
      </c>
      <c r="L178" s="39" t="str">
        <f>Results!B198</f>
        <v>NM_202001</v>
      </c>
      <c r="M178" s="85" t="e">
        <f>Results!F198</f>
        <v>#DIV/0!</v>
      </c>
      <c r="N178" s="85" t="e">
        <f>Results!G198</f>
        <v>#DIV/0!</v>
      </c>
    </row>
    <row r="179" spans="10:14" ht="15" customHeight="1">
      <c r="J179" s="75"/>
      <c r="K179" s="39" t="str">
        <f>Results!C199</f>
        <v>A05</v>
      </c>
      <c r="L179" s="39" t="str">
        <f>Results!B199</f>
        <v>NM_001955</v>
      </c>
      <c r="M179" s="85" t="e">
        <f>Results!F199</f>
        <v>#DIV/0!</v>
      </c>
      <c r="N179" s="85" t="e">
        <f>Results!G199</f>
        <v>#DIV/0!</v>
      </c>
    </row>
    <row r="180" spans="10:14" ht="15" customHeight="1">
      <c r="J180" s="75"/>
      <c r="K180" s="39" t="str">
        <f>Results!C200</f>
        <v>A06</v>
      </c>
      <c r="L180" s="39" t="str">
        <f>Results!B200</f>
        <v>NM_000767</v>
      </c>
      <c r="M180" s="85" t="e">
        <f>Results!F200</f>
        <v>#DIV/0!</v>
      </c>
      <c r="N180" s="85" t="e">
        <f>Results!G200</f>
        <v>#DIV/0!</v>
      </c>
    </row>
    <row r="181" spans="10:14" ht="15" customHeight="1">
      <c r="J181" s="75"/>
      <c r="K181" s="39" t="str">
        <f>Results!C201</f>
        <v>A07</v>
      </c>
      <c r="L181" s="39" t="str">
        <f>Results!B201</f>
        <v>NM_000024</v>
      </c>
      <c r="M181" s="85" t="e">
        <f>Results!F201</f>
        <v>#DIV/0!</v>
      </c>
      <c r="N181" s="85" t="e">
        <f>Results!G201</f>
        <v>#DIV/0!</v>
      </c>
    </row>
    <row r="182" spans="10:14" ht="15" customHeight="1">
      <c r="J182" s="75"/>
      <c r="K182" s="39" t="str">
        <f>Results!C202</f>
        <v>A08</v>
      </c>
      <c r="L182" s="39" t="str">
        <f>Results!B202</f>
        <v>NM_001618</v>
      </c>
      <c r="M182" s="85" t="e">
        <f>Results!F202</f>
        <v>#DIV/0!</v>
      </c>
      <c r="N182" s="85" t="e">
        <f>Results!G202</f>
        <v>#DIV/0!</v>
      </c>
    </row>
    <row r="183" spans="10:14" ht="15" customHeight="1">
      <c r="J183" s="75"/>
      <c r="K183" s="39" t="str">
        <f>Results!C203</f>
        <v>A09</v>
      </c>
      <c r="L183" s="39" t="str">
        <f>Results!B203</f>
        <v>NM_000754</v>
      </c>
      <c r="M183" s="85" t="e">
        <f>Results!F203</f>
        <v>#DIV/0!</v>
      </c>
      <c r="N183" s="85" t="e">
        <f>Results!G203</f>
        <v>#DIV/0!</v>
      </c>
    </row>
    <row r="184" spans="10:14" ht="15" customHeight="1">
      <c r="J184" s="75"/>
      <c r="K184" s="39" t="str">
        <f>Results!C204</f>
        <v>A10</v>
      </c>
      <c r="L184" s="39" t="str">
        <f>Results!B204</f>
        <v>NM_006068</v>
      </c>
      <c r="M184" s="85" t="e">
        <f>Results!F204</f>
        <v>#DIV/0!</v>
      </c>
      <c r="N184" s="85" t="e">
        <f>Results!G204</f>
        <v>#DIV/0!</v>
      </c>
    </row>
    <row r="185" spans="10:14" ht="15" customHeight="1">
      <c r="J185" s="75"/>
      <c r="K185" s="39" t="str">
        <f>Results!C205</f>
        <v>A11</v>
      </c>
      <c r="L185" s="39" t="str">
        <f>Results!B205</f>
        <v>NM_000491</v>
      </c>
      <c r="M185" s="85" t="e">
        <f>Results!F205</f>
        <v>#DIV/0!</v>
      </c>
      <c r="N185" s="85" t="e">
        <f>Results!G205</f>
        <v>#DIV/0!</v>
      </c>
    </row>
    <row r="186" spans="10:14" ht="15" customHeight="1">
      <c r="J186" s="75"/>
      <c r="K186" s="39" t="str">
        <f>Results!C206</f>
        <v>A12</v>
      </c>
      <c r="L186" s="39" t="str">
        <f>Results!B206</f>
        <v>NM_003102</v>
      </c>
      <c r="M186" s="85" t="e">
        <f>Results!F206</f>
        <v>#DIV/0!</v>
      </c>
      <c r="N186" s="85" t="e">
        <f>Results!G206</f>
        <v>#DIV/0!</v>
      </c>
    </row>
    <row r="187" spans="10:14" ht="15" customHeight="1">
      <c r="J187" s="75"/>
      <c r="K187" s="39" t="str">
        <f>Results!C207</f>
        <v>B01</v>
      </c>
      <c r="L187" s="39" t="str">
        <f>Results!B207</f>
        <v>NM_000620</v>
      </c>
      <c r="M187" s="85" t="e">
        <f>Results!F207</f>
        <v>#DIV/0!</v>
      </c>
      <c r="N187" s="85" t="e">
        <f>Results!G207</f>
        <v>#DIV/0!</v>
      </c>
    </row>
    <row r="188" spans="10:14" ht="15" customHeight="1">
      <c r="J188" s="75"/>
      <c r="K188" s="39" t="str">
        <f>Results!C208</f>
        <v>B02</v>
      </c>
      <c r="L188" s="39" t="str">
        <f>Results!B208</f>
        <v>NM_020396</v>
      </c>
      <c r="M188" s="85" t="e">
        <f>Results!F208</f>
        <v>#DIV/0!</v>
      </c>
      <c r="N188" s="85" t="e">
        <f>Results!G208</f>
        <v>#DIV/0!</v>
      </c>
    </row>
    <row r="189" spans="10:14" ht="15" customHeight="1">
      <c r="J189" s="75"/>
      <c r="K189" s="39" t="str">
        <f>Results!C209</f>
        <v>B03</v>
      </c>
      <c r="L189" s="39" t="str">
        <f>Results!B209</f>
        <v>NM_032453</v>
      </c>
      <c r="M189" s="85" t="e">
        <f>Results!F209</f>
        <v>#DIV/0!</v>
      </c>
      <c r="N189" s="85" t="e">
        <f>Results!G209</f>
        <v>#DIV/0!</v>
      </c>
    </row>
    <row r="190" spans="10:14" ht="15" customHeight="1">
      <c r="J190" s="75"/>
      <c r="K190" s="39" t="str">
        <f>Results!C210</f>
        <v>B04</v>
      </c>
      <c r="L190" s="39" t="str">
        <f>Results!B210</f>
        <v>NM_001099287</v>
      </c>
      <c r="M190" s="85" t="e">
        <f>Results!F210</f>
        <v>#DIV/0!</v>
      </c>
      <c r="N190" s="85" t="e">
        <f>Results!G210</f>
        <v>#DIV/0!</v>
      </c>
    </row>
    <row r="191" spans="10:14" ht="15" customHeight="1">
      <c r="J191" s="75"/>
      <c r="K191" s="39" t="str">
        <f>Results!C211</f>
        <v>B05</v>
      </c>
      <c r="L191" s="39" t="str">
        <f>Results!B211</f>
        <v>BC071181</v>
      </c>
      <c r="M191" s="85" t="e">
        <f>Results!F211</f>
        <v>#DIV/0!</v>
      </c>
      <c r="N191" s="85" t="e">
        <f>Results!G211</f>
        <v>#DIV/0!</v>
      </c>
    </row>
    <row r="192" spans="10:14" ht="15" customHeight="1">
      <c r="J192" s="75"/>
      <c r="K192" s="39" t="str">
        <f>Results!C212</f>
        <v>B06</v>
      </c>
      <c r="L192" s="39" t="str">
        <f>Results!B212</f>
        <v>NM_004873</v>
      </c>
      <c r="M192" s="85" t="e">
        <f>Results!F212</f>
        <v>#DIV/0!</v>
      </c>
      <c r="N192" s="85" t="e">
        <f>Results!G212</f>
        <v>#DIV/0!</v>
      </c>
    </row>
    <row r="193" spans="10:14" ht="15" customHeight="1">
      <c r="J193" s="75"/>
      <c r="K193" s="39" t="str">
        <f>Results!C213</f>
        <v>B07</v>
      </c>
      <c r="L193" s="39" t="str">
        <f>Results!B213</f>
        <v>NM_001040</v>
      </c>
      <c r="M193" s="85" t="e">
        <f>Results!F213</f>
        <v>#DIV/0!</v>
      </c>
      <c r="N193" s="85" t="e">
        <f>Results!G213</f>
        <v>#DIV/0!</v>
      </c>
    </row>
    <row r="194" spans="10:14" ht="15" customHeight="1">
      <c r="J194" s="75"/>
      <c r="K194" s="39" t="str">
        <f>Results!C214</f>
        <v>B08</v>
      </c>
      <c r="L194" s="39" t="str">
        <f>Results!B214</f>
        <v>NM_012115</v>
      </c>
      <c r="M194" s="85" t="e">
        <f>Results!F214</f>
        <v>#DIV/0!</v>
      </c>
      <c r="N194" s="85" t="e">
        <f>Results!G214</f>
        <v>#DIV/0!</v>
      </c>
    </row>
    <row r="195" spans="10:14" ht="15" customHeight="1">
      <c r="J195" s="75"/>
      <c r="K195" s="39" t="str">
        <f>Results!C215</f>
        <v>B09</v>
      </c>
      <c r="L195" s="39" t="str">
        <f>Results!B215</f>
        <v>NM_005847</v>
      </c>
      <c r="M195" s="85" t="e">
        <f>Results!F215</f>
        <v>#DIV/0!</v>
      </c>
      <c r="N195" s="85" t="e">
        <f>Results!G215</f>
        <v>#DIV/0!</v>
      </c>
    </row>
    <row r="196" spans="10:14" ht="15" customHeight="1">
      <c r="J196" s="75"/>
      <c r="K196" s="39" t="str">
        <f>Results!C216</f>
        <v>B10</v>
      </c>
      <c r="L196" s="39" t="str">
        <f>Results!B216</f>
        <v>NM_001254</v>
      </c>
      <c r="M196" s="85" t="e">
        <f>Results!F216</f>
        <v>#DIV/0!</v>
      </c>
      <c r="N196" s="85" t="e">
        <f>Results!G216</f>
        <v>#DIV/0!</v>
      </c>
    </row>
    <row r="197" spans="10:14" ht="15" customHeight="1">
      <c r="J197" s="75"/>
      <c r="K197" s="39" t="str">
        <f>Results!C217</f>
        <v>B11</v>
      </c>
      <c r="L197" s="39" t="str">
        <f>Results!B217</f>
        <v>NM_001785</v>
      </c>
      <c r="M197" s="85" t="e">
        <f>Results!F217</f>
        <v>#DIV/0!</v>
      </c>
      <c r="N197" s="85" t="e">
        <f>Results!G217</f>
        <v>#DIV/0!</v>
      </c>
    </row>
    <row r="198" spans="10:14" ht="15" customHeight="1">
      <c r="J198" s="75"/>
      <c r="K198" s="39" t="str">
        <f>Results!C218</f>
        <v>B12</v>
      </c>
      <c r="L198" s="39" t="str">
        <f>Results!B218</f>
        <v>NM_014739</v>
      </c>
      <c r="M198" s="85" t="e">
        <f>Results!F218</f>
        <v>#DIV/0!</v>
      </c>
      <c r="N198" s="85" t="e">
        <f>Results!G218</f>
        <v>#DIV/0!</v>
      </c>
    </row>
    <row r="199" spans="10:14" ht="15" customHeight="1">
      <c r="J199" s="75"/>
      <c r="K199" s="39" t="str">
        <f>Results!C219</f>
        <v>C01</v>
      </c>
      <c r="L199" s="39" t="str">
        <f>Results!B219</f>
        <v>NM_012291</v>
      </c>
      <c r="M199" s="85" t="e">
        <f>Results!F219</f>
        <v>#DIV/0!</v>
      </c>
      <c r="N199" s="85" t="e">
        <f>Results!G219</f>
        <v>#DIV/0!</v>
      </c>
    </row>
    <row r="200" spans="10:14" ht="15" customHeight="1">
      <c r="J200" s="75"/>
      <c r="K200" s="39" t="str">
        <f>Results!C220</f>
        <v>C02</v>
      </c>
      <c r="L200" s="39" t="str">
        <f>Results!B220</f>
        <v>NM_006536</v>
      </c>
      <c r="M200" s="85" t="e">
        <f>Results!F220</f>
        <v>#DIV/0!</v>
      </c>
      <c r="N200" s="85" t="e">
        <f>Results!G220</f>
        <v>#DIV/0!</v>
      </c>
    </row>
    <row r="201" spans="10:14" ht="15" customHeight="1">
      <c r="J201" s="75"/>
      <c r="K201" s="39" t="str">
        <f>Results!C221</f>
        <v>C03</v>
      </c>
      <c r="L201" s="39" t="str">
        <f>Results!B221</f>
        <v>NM_004917</v>
      </c>
      <c r="M201" s="85" t="e">
        <f>Results!F221</f>
        <v>#DIV/0!</v>
      </c>
      <c r="N201" s="85" t="e">
        <f>Results!G221</f>
        <v>#DIV/0!</v>
      </c>
    </row>
    <row r="202" spans="10:14" ht="15" customHeight="1">
      <c r="J202" s="75"/>
      <c r="K202" s="39" t="str">
        <f>Results!C222</f>
        <v>C04</v>
      </c>
      <c r="L202" s="39" t="str">
        <f>Results!B222</f>
        <v>NM_004881</v>
      </c>
      <c r="M202" s="85" t="e">
        <f>Results!F222</f>
        <v>#DIV/0!</v>
      </c>
      <c r="N202" s="85" t="e">
        <f>Results!G222</f>
        <v>#DIV/0!</v>
      </c>
    </row>
    <row r="203" spans="10:14" ht="15" customHeight="1">
      <c r="J203" s="75"/>
      <c r="K203" s="39" t="str">
        <f>Results!C223</f>
        <v>C05</v>
      </c>
      <c r="L203" s="39" t="str">
        <f>Results!B223</f>
        <v>NM_004281</v>
      </c>
      <c r="M203" s="85" t="e">
        <f>Results!F223</f>
        <v>#DIV/0!</v>
      </c>
      <c r="N203" s="85" t="e">
        <f>Results!G223</f>
        <v>#DIV/0!</v>
      </c>
    </row>
    <row r="204" spans="10:14" ht="15" customHeight="1">
      <c r="J204" s="75"/>
      <c r="K204" s="39" t="str">
        <f>Results!C224</f>
        <v>C06</v>
      </c>
      <c r="L204" s="39" t="str">
        <f>Results!B224</f>
        <v>NM_004832</v>
      </c>
      <c r="M204" s="85" t="e">
        <f>Results!F224</f>
        <v>#DIV/0!</v>
      </c>
      <c r="N204" s="85" t="e">
        <f>Results!G224</f>
        <v>#DIV/0!</v>
      </c>
    </row>
    <row r="205" spans="10:14" ht="15" customHeight="1">
      <c r="J205" s="75"/>
      <c r="K205" s="39" t="str">
        <f>Results!C225</f>
        <v>C07</v>
      </c>
      <c r="L205" s="39" t="str">
        <f>Results!B225</f>
        <v>NM_005191</v>
      </c>
      <c r="M205" s="85" t="e">
        <f>Results!F225</f>
        <v>#DIV/0!</v>
      </c>
      <c r="N205" s="85" t="e">
        <f>Results!G225</f>
        <v>#DIV/0!</v>
      </c>
    </row>
    <row r="206" spans="10:14" ht="15" customHeight="1">
      <c r="J206" s="75"/>
      <c r="K206" s="39" t="str">
        <f>Results!C226</f>
        <v>C08</v>
      </c>
      <c r="L206" s="39" t="str">
        <f>Results!B226</f>
        <v>NM_004797</v>
      </c>
      <c r="M206" s="85" t="e">
        <f>Results!F226</f>
        <v>#DIV/0!</v>
      </c>
      <c r="N206" s="85" t="e">
        <f>Results!G226</f>
        <v>#DIV/0!</v>
      </c>
    </row>
    <row r="207" spans="10:14" ht="15" customHeight="1">
      <c r="J207" s="75"/>
      <c r="K207" s="39" t="str">
        <f>Results!C227</f>
        <v>C09</v>
      </c>
      <c r="L207" s="39" t="str">
        <f>Results!B227</f>
        <v>NM_004747</v>
      </c>
      <c r="M207" s="85" t="e">
        <f>Results!F227</f>
        <v>#DIV/0!</v>
      </c>
      <c r="N207" s="85" t="e">
        <f>Results!G227</f>
        <v>#DIV/0!</v>
      </c>
    </row>
    <row r="208" spans="10:14" ht="15" customHeight="1">
      <c r="J208" s="75"/>
      <c r="K208" s="39" t="str">
        <f>Results!C228</f>
        <v>C10</v>
      </c>
      <c r="L208" s="39" t="str">
        <f>Results!B228</f>
        <v>NM_014207</v>
      </c>
      <c r="M208" s="85" t="e">
        <f>Results!F228</f>
        <v>#DIV/0!</v>
      </c>
      <c r="N208" s="85" t="e">
        <f>Results!G228</f>
        <v>#DIV/0!</v>
      </c>
    </row>
    <row r="209" spans="10:14" ht="15" customHeight="1">
      <c r="J209" s="75"/>
      <c r="K209" s="39" t="str">
        <f>Results!C229</f>
        <v>C11</v>
      </c>
      <c r="L209" s="39" t="str">
        <f>Results!B229</f>
        <v>NM_005092</v>
      </c>
      <c r="M209" s="85" t="e">
        <f>Results!F229</f>
        <v>#DIV/0!</v>
      </c>
      <c r="N209" s="85" t="e">
        <f>Results!G229</f>
        <v>#DIV/0!</v>
      </c>
    </row>
    <row r="210" spans="10:14" ht="15" customHeight="1">
      <c r="J210" s="75"/>
      <c r="K210" s="39" t="str">
        <f>Results!C230</f>
        <v>C12</v>
      </c>
      <c r="L210" s="39" t="str">
        <f>Results!B230</f>
        <v>NM_003927</v>
      </c>
      <c r="M210" s="85" t="e">
        <f>Results!F230</f>
        <v>#DIV/0!</v>
      </c>
      <c r="N210" s="85" t="e">
        <f>Results!G230</f>
        <v>#DIV/0!</v>
      </c>
    </row>
    <row r="211" spans="10:14" ht="15" customHeight="1">
      <c r="J211" s="75"/>
      <c r="K211" s="39" t="str">
        <f>Results!C231</f>
        <v>D01</v>
      </c>
      <c r="L211" s="39" t="str">
        <f>Results!B231</f>
        <v>NM_003921</v>
      </c>
      <c r="M211" s="85" t="e">
        <f>Results!F231</f>
        <v>#DIV/0!</v>
      </c>
      <c r="N211" s="85" t="e">
        <f>Results!G231</f>
        <v>#DIV/0!</v>
      </c>
    </row>
    <row r="212" spans="10:14" ht="15" customHeight="1">
      <c r="J212" s="75"/>
      <c r="K212" s="39" t="str">
        <f>Results!C232</f>
        <v>D02</v>
      </c>
      <c r="L212" s="39" t="str">
        <f>Results!B232</f>
        <v>NM_032454</v>
      </c>
      <c r="M212" s="85" t="e">
        <f>Results!F232</f>
        <v>#DIV/0!</v>
      </c>
      <c r="N212" s="85" t="e">
        <f>Results!G232</f>
        <v>#DIV/0!</v>
      </c>
    </row>
    <row r="213" spans="10:14" ht="15" customHeight="1">
      <c r="J213" s="75"/>
      <c r="K213" s="39" t="str">
        <f>Results!C233</f>
        <v>D03</v>
      </c>
      <c r="L213" s="39" t="str">
        <f>Results!B233</f>
        <v>NM_003879</v>
      </c>
      <c r="M213" s="85" t="e">
        <f>Results!F233</f>
        <v>#DIV/0!</v>
      </c>
      <c r="N213" s="85" t="e">
        <f>Results!G233</f>
        <v>#DIV/0!</v>
      </c>
    </row>
    <row r="214" spans="10:14" ht="15" customHeight="1">
      <c r="J214" s="75"/>
      <c r="K214" s="39" t="str">
        <f>Results!C234</f>
        <v>D04</v>
      </c>
      <c r="L214" s="39" t="str">
        <f>Results!B234</f>
        <v>NM_003877</v>
      </c>
      <c r="M214" s="85" t="e">
        <f>Results!F234</f>
        <v>#DIV/0!</v>
      </c>
      <c r="N214" s="85" t="e">
        <f>Results!G234</f>
        <v>#DIV/0!</v>
      </c>
    </row>
    <row r="215" spans="10:14" ht="15" customHeight="1">
      <c r="J215" s="75"/>
      <c r="K215" s="39" t="str">
        <f>Results!C235</f>
        <v>D05</v>
      </c>
      <c r="L215" s="39" t="str">
        <f>Results!B235</f>
        <v>NM_003844</v>
      </c>
      <c r="M215" s="85" t="e">
        <f>Results!F235</f>
        <v>#DIV/0!</v>
      </c>
      <c r="N215" s="85" t="e">
        <f>Results!G235</f>
        <v>#DIV/0!</v>
      </c>
    </row>
    <row r="216" spans="10:14" ht="15" customHeight="1">
      <c r="J216" s="75"/>
      <c r="K216" s="39" t="str">
        <f>Results!C236</f>
        <v>D06</v>
      </c>
      <c r="L216" s="39" t="str">
        <f>Results!B236</f>
        <v>NM_003821</v>
      </c>
      <c r="M216" s="85" t="e">
        <f>Results!F236</f>
        <v>#DIV/0!</v>
      </c>
      <c r="N216" s="85" t="e">
        <f>Results!G236</f>
        <v>#DIV/0!</v>
      </c>
    </row>
    <row r="217" spans="10:14" ht="15" customHeight="1">
      <c r="J217" s="75"/>
      <c r="K217" s="39" t="str">
        <f>Results!C237</f>
        <v>D07</v>
      </c>
      <c r="L217" s="39" t="str">
        <f>Results!B237</f>
        <v>NM_003820</v>
      </c>
      <c r="M217" s="85" t="e">
        <f>Results!F237</f>
        <v>#DIV/0!</v>
      </c>
      <c r="N217" s="85" t="e">
        <f>Results!G237</f>
        <v>#DIV/0!</v>
      </c>
    </row>
    <row r="218" spans="10:14" ht="15" customHeight="1">
      <c r="J218" s="75"/>
      <c r="K218" s="39" t="str">
        <f>Results!C238</f>
        <v>D08</v>
      </c>
      <c r="L218" s="39" t="str">
        <f>Results!B238</f>
        <v>NM_033274</v>
      </c>
      <c r="M218" s="85" t="e">
        <f>Results!F238</f>
        <v>#DIV/0!</v>
      </c>
      <c r="N218" s="85" t="e">
        <f>Results!G238</f>
        <v>#DIV/0!</v>
      </c>
    </row>
    <row r="219" spans="10:14" ht="15" customHeight="1">
      <c r="J219" s="75"/>
      <c r="K219" s="39" t="str">
        <f>Results!C239</f>
        <v>D09</v>
      </c>
      <c r="L219" s="39" t="str">
        <f>Results!B239</f>
        <v>NM_003789</v>
      </c>
      <c r="M219" s="85" t="e">
        <f>Results!F239</f>
        <v>#DIV/0!</v>
      </c>
      <c r="N219" s="85" t="e">
        <f>Results!G239</f>
        <v>#DIV/0!</v>
      </c>
    </row>
    <row r="220" spans="10:14" ht="15" customHeight="1">
      <c r="J220" s="75"/>
      <c r="K220" s="39" t="str">
        <f>Results!C240</f>
        <v>D10</v>
      </c>
      <c r="L220" s="39" t="str">
        <f>Results!B240</f>
        <v>NM_001756</v>
      </c>
      <c r="M220" s="85" t="e">
        <f>Results!F240</f>
        <v>#DIV/0!</v>
      </c>
      <c r="N220" s="85" t="e">
        <f>Results!G240</f>
        <v>#DIV/0!</v>
      </c>
    </row>
    <row r="221" spans="10:14" ht="15" customHeight="1">
      <c r="J221" s="75"/>
      <c r="K221" s="39" t="str">
        <f>Results!C241</f>
        <v>D11</v>
      </c>
      <c r="L221" s="39" t="str">
        <f>Results!B241</f>
        <v>NM_003745</v>
      </c>
      <c r="M221" s="85" t="e">
        <f>Results!F241</f>
        <v>#DIV/0!</v>
      </c>
      <c r="N221" s="85" t="e">
        <f>Results!G241</f>
        <v>#DIV/0!</v>
      </c>
    </row>
    <row r="222" spans="10:14" ht="15" customHeight="1">
      <c r="J222" s="75"/>
      <c r="K222" s="39" t="str">
        <f>Results!C242</f>
        <v>D12</v>
      </c>
      <c r="L222" s="39" t="str">
        <f>Results!B242</f>
        <v>NM_001754</v>
      </c>
      <c r="M222" s="85" t="e">
        <f>Results!F242</f>
        <v>#DIV/0!</v>
      </c>
      <c r="N222" s="85" t="e">
        <f>Results!G242</f>
        <v>#DIV/0!</v>
      </c>
    </row>
    <row r="223" spans="10:14" ht="15" customHeight="1">
      <c r="J223" s="75"/>
      <c r="K223" s="39" t="str">
        <f>Results!C243</f>
        <v>E01</v>
      </c>
      <c r="L223" s="39" t="str">
        <f>Results!B243</f>
        <v>NM_033035</v>
      </c>
      <c r="M223" s="85" t="e">
        <f>Results!F243</f>
        <v>#DIV/0!</v>
      </c>
      <c r="N223" s="85" t="e">
        <f>Results!G243</f>
        <v>#DIV/0!</v>
      </c>
    </row>
    <row r="224" spans="10:14" ht="15" customHeight="1">
      <c r="J224" s="75"/>
      <c r="K224" s="39" t="str">
        <f>Results!C244</f>
        <v>E02</v>
      </c>
      <c r="L224" s="39" t="str">
        <f>Results!B244</f>
        <v>NM_003632</v>
      </c>
      <c r="M224" s="85" t="e">
        <f>Results!F244</f>
        <v>#DIV/0!</v>
      </c>
      <c r="N224" s="85" t="e">
        <f>Results!G244</f>
        <v>#DIV/0!</v>
      </c>
    </row>
    <row r="225" spans="10:14" ht="15" customHeight="1">
      <c r="J225" s="75"/>
      <c r="K225" s="39" t="str">
        <f>Results!C245</f>
        <v>E03</v>
      </c>
      <c r="L225" s="39" t="str">
        <f>Results!B245</f>
        <v>NM_003631</v>
      </c>
      <c r="M225" s="85" t="e">
        <f>Results!F245</f>
        <v>#DIV/0!</v>
      </c>
      <c r="N225" s="85" t="e">
        <f>Results!G245</f>
        <v>#DIV/0!</v>
      </c>
    </row>
    <row r="226" spans="10:14" ht="15" customHeight="1">
      <c r="J226" s="75"/>
      <c r="K226" s="39" t="str">
        <f>Results!C246</f>
        <v>E04</v>
      </c>
      <c r="L226" s="39" t="str">
        <f>Results!B246</f>
        <v>NM_003593</v>
      </c>
      <c r="M226" s="85" t="e">
        <f>Results!F246</f>
        <v>#DIV/0!</v>
      </c>
      <c r="N226" s="85" t="e">
        <f>Results!G246</f>
        <v>#DIV/0!</v>
      </c>
    </row>
    <row r="227" spans="10:14" ht="15" customHeight="1">
      <c r="J227" s="75"/>
      <c r="K227" s="39" t="str">
        <f>Results!C247</f>
        <v>E05</v>
      </c>
      <c r="L227" s="39" t="str">
        <f>Results!B247</f>
        <v>NM_003579</v>
      </c>
      <c r="M227" s="85" t="e">
        <f>Results!F247</f>
        <v>#DIV/0!</v>
      </c>
      <c r="N227" s="85" t="e">
        <f>Results!G247</f>
        <v>#DIV/0!</v>
      </c>
    </row>
    <row r="228" spans="10:14" ht="15" customHeight="1">
      <c r="J228" s="75"/>
      <c r="K228" s="39" t="str">
        <f>Results!C248</f>
        <v>E06</v>
      </c>
      <c r="L228" s="39" t="str">
        <f>Results!B248</f>
        <v>NM_032169</v>
      </c>
      <c r="M228" s="85" t="e">
        <f>Results!F248</f>
        <v>#DIV/0!</v>
      </c>
      <c r="N228" s="85" t="e">
        <f>Results!G248</f>
        <v>#DIV/0!</v>
      </c>
    </row>
    <row r="229" spans="10:14" ht="15" customHeight="1">
      <c r="J229" s="75"/>
      <c r="K229" s="39" t="str">
        <f>Results!C249</f>
        <v>E07</v>
      </c>
      <c r="L229" s="39" t="str">
        <f>Results!B249</f>
        <v>NM_032016</v>
      </c>
      <c r="M229" s="85" t="e">
        <f>Results!F249</f>
        <v>#DIV/0!</v>
      </c>
      <c r="N229" s="85" t="e">
        <f>Results!G249</f>
        <v>#DIV/0!</v>
      </c>
    </row>
    <row r="230" spans="10:14" ht="15" customHeight="1">
      <c r="J230" s="75"/>
      <c r="K230" s="39" t="str">
        <f>Results!C250</f>
        <v>E08</v>
      </c>
      <c r="L230" s="39" t="str">
        <f>Results!B250</f>
        <v>NM_001040668</v>
      </c>
      <c r="M230" s="85" t="e">
        <f>Results!F250</f>
        <v>#DIV/0!</v>
      </c>
      <c r="N230" s="85" t="e">
        <f>Results!G250</f>
        <v>#DIV/0!</v>
      </c>
    </row>
    <row r="231" spans="10:14" ht="15" customHeight="1">
      <c r="J231" s="75"/>
      <c r="K231" s="39" t="str">
        <f>Results!C251</f>
        <v>E09</v>
      </c>
      <c r="L231" s="39" t="str">
        <f>Results!B251</f>
        <v>NM_006534</v>
      </c>
      <c r="M231" s="85" t="e">
        <f>Results!F251</f>
        <v>#DIV/0!</v>
      </c>
      <c r="N231" s="85" t="e">
        <f>Results!G251</f>
        <v>#DIV/0!</v>
      </c>
    </row>
    <row r="232" spans="10:14" ht="15" customHeight="1">
      <c r="J232" s="75"/>
      <c r="K232" s="39" t="str">
        <f>Results!C252</f>
        <v>E10</v>
      </c>
      <c r="L232" s="39" t="str">
        <f>Results!B252</f>
        <v>NM_030931</v>
      </c>
      <c r="M232" s="85" t="e">
        <f>Results!F252</f>
        <v>#DIV/0!</v>
      </c>
      <c r="N232" s="85" t="e">
        <f>Results!G252</f>
        <v>#DIV/0!</v>
      </c>
    </row>
    <row r="233" spans="10:14" ht="15" customHeight="1">
      <c r="J233" s="75"/>
      <c r="K233" s="39" t="str">
        <f>Results!C253</f>
        <v>E11</v>
      </c>
      <c r="L233" s="39" t="str">
        <f>Results!B253</f>
        <v>NM_030787</v>
      </c>
      <c r="M233" s="85" t="e">
        <f>Results!F253</f>
        <v>#DIV/0!</v>
      </c>
      <c r="N233" s="85" t="e">
        <f>Results!G253</f>
        <v>#DIV/0!</v>
      </c>
    </row>
    <row r="234" spans="10:14" ht="15" customHeight="1">
      <c r="J234" s="75"/>
      <c r="K234" s="39" t="str">
        <f>Results!C254</f>
        <v>E12</v>
      </c>
      <c r="L234" s="39" t="str">
        <f>Results!B254</f>
        <v>NM_030766</v>
      </c>
      <c r="M234" s="85" t="e">
        <f>Results!F254</f>
        <v>#DIV/0!</v>
      </c>
      <c r="N234" s="85" t="e">
        <f>Results!G254</f>
        <v>#DIV/0!</v>
      </c>
    </row>
    <row r="235" spans="10:14" ht="15" customHeight="1">
      <c r="J235" s="75"/>
      <c r="K235" s="39" t="str">
        <f>Results!C255</f>
        <v>F01</v>
      </c>
      <c r="L235" s="39" t="str">
        <f>Results!B255</f>
        <v>NM_004639</v>
      </c>
      <c r="M235" s="85" t="e">
        <f>Results!F255</f>
        <v>#DIV/0!</v>
      </c>
      <c r="N235" s="85" t="e">
        <f>Results!G255</f>
        <v>#DIV/0!</v>
      </c>
    </row>
    <row r="236" spans="10:14" ht="15" customHeight="1">
      <c r="J236" s="75"/>
      <c r="K236" s="39" t="str">
        <f>Results!C256</f>
        <v>F02</v>
      </c>
      <c r="L236" s="39" t="str">
        <f>Results!B256</f>
        <v>NM_024051</v>
      </c>
      <c r="M236" s="85" t="e">
        <f>Results!F256</f>
        <v>#DIV/0!</v>
      </c>
      <c r="N236" s="85" t="e">
        <f>Results!G256</f>
        <v>#DIV/0!</v>
      </c>
    </row>
    <row r="237" spans="10:14" ht="15" customHeight="1">
      <c r="J237" s="75"/>
      <c r="K237" s="39" t="str">
        <f>Results!C257</f>
        <v>F03</v>
      </c>
      <c r="L237" s="39" t="str">
        <f>Results!B257</f>
        <v>NM_001008540</v>
      </c>
      <c r="M237" s="85" t="e">
        <f>Results!F257</f>
        <v>#DIV/0!</v>
      </c>
      <c r="N237" s="85" t="e">
        <f>Results!G257</f>
        <v>#DIV/0!</v>
      </c>
    </row>
    <row r="238" spans="10:14" ht="15" customHeight="1">
      <c r="J238" s="75"/>
      <c r="K238" s="39" t="str">
        <f>Results!C258</f>
        <v>F04</v>
      </c>
      <c r="L238" s="39" t="str">
        <f>Results!B258</f>
        <v>NM_001954</v>
      </c>
      <c r="M238" s="85" t="e">
        <f>Results!F258</f>
        <v>#DIV/0!</v>
      </c>
      <c r="N238" s="85" t="e">
        <f>Results!G258</f>
        <v>#DIV/0!</v>
      </c>
    </row>
    <row r="239" spans="10:14" ht="15" customHeight="1">
      <c r="J239" s="75"/>
      <c r="K239" s="39" t="str">
        <f>Results!C259</f>
        <v>F05</v>
      </c>
      <c r="L239" s="39" t="str">
        <f>Results!B259</f>
        <v>NM_003463</v>
      </c>
      <c r="M239" s="85" t="e">
        <f>Results!F259</f>
        <v>#DIV/0!</v>
      </c>
      <c r="N239" s="85" t="e">
        <f>Results!G259</f>
        <v>#DIV/0!</v>
      </c>
    </row>
    <row r="240" spans="10:14" ht="15" customHeight="1">
      <c r="J240" s="75"/>
      <c r="K240" s="39" t="str">
        <f>Results!C260</f>
        <v>F06</v>
      </c>
      <c r="L240" s="39" t="str">
        <f>Results!B260</f>
        <v>NM_004628</v>
      </c>
      <c r="M240" s="85" t="e">
        <f>Results!F260</f>
        <v>#DIV/0!</v>
      </c>
      <c r="N240" s="85" t="e">
        <f>Results!G260</f>
        <v>#DIV/0!</v>
      </c>
    </row>
    <row r="241" spans="10:14" ht="15" customHeight="1">
      <c r="J241" s="75"/>
      <c r="K241" s="39" t="str">
        <f>Results!C261</f>
        <v>F07</v>
      </c>
      <c r="L241" s="39" t="str">
        <f>Results!B261</f>
        <v>NM_007121</v>
      </c>
      <c r="M241" s="85" t="e">
        <f>Results!F261</f>
        <v>#DIV/0!</v>
      </c>
      <c r="N241" s="85" t="e">
        <f>Results!G261</f>
        <v>#DIV/0!</v>
      </c>
    </row>
    <row r="242" spans="10:14" ht="15" customHeight="1">
      <c r="J242" s="75"/>
      <c r="K242" s="39" t="str">
        <f>Results!C262</f>
        <v>F08</v>
      </c>
      <c r="L242" s="39" t="str">
        <f>Results!B262</f>
        <v>NM_003357</v>
      </c>
      <c r="M242" s="85" t="e">
        <f>Results!F262</f>
        <v>#DIV/0!</v>
      </c>
      <c r="N242" s="85" t="e">
        <f>Results!G262</f>
        <v>#DIV/0!</v>
      </c>
    </row>
    <row r="243" spans="10:14" ht="15" customHeight="1">
      <c r="J243" s="75"/>
      <c r="K243" s="39" t="str">
        <f>Results!C263</f>
        <v>F09</v>
      </c>
      <c r="L243" s="39" t="str">
        <f>Results!B263</f>
        <v>NM_000606</v>
      </c>
      <c r="M243" s="85" t="e">
        <f>Results!F263</f>
        <v>#DIV/0!</v>
      </c>
      <c r="N243" s="85" t="e">
        <f>Results!G263</f>
        <v>#DIV/0!</v>
      </c>
    </row>
    <row r="244" spans="10:14" ht="15" customHeight="1">
      <c r="J244" s="75"/>
      <c r="K244" s="39" t="str">
        <f>Results!C264</f>
        <v>F10</v>
      </c>
      <c r="L244" s="39" t="str">
        <f>Results!B264</f>
        <v>NM_003331</v>
      </c>
      <c r="M244" s="85" t="e">
        <f>Results!F264</f>
        <v>#DIV/0!</v>
      </c>
      <c r="N244" s="85" t="e">
        <f>Results!G264</f>
        <v>#DIV/0!</v>
      </c>
    </row>
    <row r="245" spans="10:14" ht="15" customHeight="1">
      <c r="J245" s="75"/>
      <c r="K245" s="39" t="str">
        <f>Results!C265</f>
        <v>F11</v>
      </c>
      <c r="L245" s="39" t="str">
        <f>Results!B265</f>
        <v>NM_004620</v>
      </c>
      <c r="M245" s="85" t="e">
        <f>Results!F265</f>
        <v>#DIV/0!</v>
      </c>
      <c r="N245" s="85" t="e">
        <f>Results!G265</f>
        <v>#DIV/0!</v>
      </c>
    </row>
    <row r="246" spans="10:14" ht="15" customHeight="1">
      <c r="J246" s="75"/>
      <c r="K246" s="39" t="str">
        <f>Results!C266</f>
        <v>F12</v>
      </c>
      <c r="L246" s="39" t="str">
        <f>Results!B266</f>
        <v>NM_001033910</v>
      </c>
      <c r="M246" s="85" t="e">
        <f>Results!F266</f>
        <v>#DIV/0!</v>
      </c>
      <c r="N246" s="85" t="e">
        <f>Results!G266</f>
        <v>#DIV/0!</v>
      </c>
    </row>
    <row r="247" spans="10:14" ht="15" customHeight="1">
      <c r="J247" s="75"/>
      <c r="K247" s="39" t="str">
        <f>Results!C267</f>
        <v>G01</v>
      </c>
      <c r="L247" s="39" t="str">
        <f>Results!B267</f>
        <v>NM_021138</v>
      </c>
      <c r="M247" s="85" t="e">
        <f>Results!F267</f>
        <v>#DIV/0!</v>
      </c>
      <c r="N247" s="85" t="e">
        <f>Results!G267</f>
        <v>#DIV/0!</v>
      </c>
    </row>
    <row r="248" spans="10:14" ht="15" customHeight="1">
      <c r="J248" s="75"/>
      <c r="K248" s="39" t="str">
        <f>Results!C268</f>
        <v>G02</v>
      </c>
      <c r="L248" s="39" t="str">
        <f>Results!B268</f>
        <v>NM_001067</v>
      </c>
      <c r="M248" s="85" t="e">
        <f>Results!F268</f>
        <v>#DIV/0!</v>
      </c>
      <c r="N248" s="85" t="e">
        <f>Results!G268</f>
        <v>#DIV/0!</v>
      </c>
    </row>
    <row r="249" spans="10:14" ht="15" customHeight="1">
      <c r="J249" s="75"/>
      <c r="K249" s="39" t="str">
        <f>Results!C269</f>
        <v>G03</v>
      </c>
      <c r="L249" s="39" t="str">
        <f>Results!B269</f>
        <v>NM_003268</v>
      </c>
      <c r="M249" s="85" t="e">
        <f>Results!F269</f>
        <v>#DIV/0!</v>
      </c>
      <c r="N249" s="85" t="e">
        <f>Results!G269</f>
        <v>#DIV/0!</v>
      </c>
    </row>
    <row r="250" spans="10:14" ht="15" customHeight="1">
      <c r="J250" s="75"/>
      <c r="K250" s="39" t="str">
        <f>Results!C270</f>
        <v>G04</v>
      </c>
      <c r="L250" s="39" t="str">
        <f>Results!B270</f>
        <v>NM_003265</v>
      </c>
      <c r="M250" s="85" t="e">
        <f>Results!F270</f>
        <v>#DIV/0!</v>
      </c>
      <c r="N250" s="85" t="e">
        <f>Results!G270</f>
        <v>#DIV/0!</v>
      </c>
    </row>
    <row r="251" spans="10:14" ht="15" customHeight="1">
      <c r="J251" s="75"/>
      <c r="K251" s="39" t="str">
        <f>Results!C271</f>
        <v>G05</v>
      </c>
      <c r="L251" s="39" t="str">
        <f>Results!B271</f>
        <v>NM_001212</v>
      </c>
      <c r="M251" s="85" t="e">
        <f>Results!F271</f>
        <v>#DIV/0!</v>
      </c>
      <c r="N251" s="85" t="e">
        <f>Results!G271</f>
        <v>#DIV/0!</v>
      </c>
    </row>
    <row r="252" spans="10:14" ht="15" customHeight="1">
      <c r="J252" s="75"/>
      <c r="K252" s="39" t="str">
        <f>Results!C272</f>
        <v>G06</v>
      </c>
      <c r="L252" s="39" t="str">
        <f>Results!B272</f>
        <v>NM_003183</v>
      </c>
      <c r="M252" s="85" t="e">
        <f>Results!F272</f>
        <v>#DIV/0!</v>
      </c>
      <c r="N252" s="85" t="e">
        <f>Results!G272</f>
        <v>#DIV/0!</v>
      </c>
    </row>
    <row r="253" spans="10:14" ht="15" customHeight="1">
      <c r="J253" s="75"/>
      <c r="K253" s="39" t="str">
        <f>Results!C273</f>
        <v>G07</v>
      </c>
      <c r="L253" s="39" t="str">
        <f>Results!B273</f>
        <v>NM_005419</v>
      </c>
      <c r="M253" s="85" t="e">
        <f>Results!F273</f>
        <v>#DIV/0!</v>
      </c>
      <c r="N253" s="85" t="e">
        <f>Results!G273</f>
        <v>#DIV/0!</v>
      </c>
    </row>
    <row r="254" spans="10:14" ht="15" customHeight="1">
      <c r="J254" s="75"/>
      <c r="K254" s="39" t="str">
        <f>Results!C274</f>
        <v>G08</v>
      </c>
      <c r="L254" s="39" t="str">
        <f>Results!B274</f>
        <v>NM_000349</v>
      </c>
      <c r="M254" s="85" t="e">
        <f>Results!F274</f>
        <v>#DIV/0!</v>
      </c>
      <c r="N254" s="85" t="e">
        <f>Results!G274</f>
        <v>#DIV/0!</v>
      </c>
    </row>
    <row r="255" spans="10:14" ht="15" customHeight="1">
      <c r="J255" s="75"/>
      <c r="K255" s="39" t="str">
        <f>Results!C275</f>
        <v>G09</v>
      </c>
      <c r="L255" s="39" t="str">
        <f>Results!B275</f>
        <v>NM_001725</v>
      </c>
      <c r="M255" s="85" t="e">
        <f>Results!F275</f>
        <v>#DIV/0!</v>
      </c>
      <c r="N255" s="85" t="e">
        <f>Results!G275</f>
        <v>#DIV/0!</v>
      </c>
    </row>
    <row r="256" spans="10:14" ht="15" customHeight="1">
      <c r="J256" s="75"/>
      <c r="K256" s="39" t="str">
        <f>Results!C276</f>
        <v>G10</v>
      </c>
      <c r="L256" s="39" t="str">
        <f>Results!B276</f>
        <v>NM_001047</v>
      </c>
      <c r="M256" s="85" t="e">
        <f>Results!F276</f>
        <v>#DIV/0!</v>
      </c>
      <c r="N256" s="85" t="e">
        <f>Results!G276</f>
        <v>#DIV/0!</v>
      </c>
    </row>
    <row r="257" spans="10:14" ht="15" customHeight="1">
      <c r="J257" s="75"/>
      <c r="K257" s="39" t="str">
        <f>Results!C277</f>
        <v>G11</v>
      </c>
      <c r="L257" s="39" t="str">
        <f>Results!B277</f>
        <v>NM_004052</v>
      </c>
      <c r="M257" s="85" t="e">
        <f>Results!F277</f>
        <v>#DIV/0!</v>
      </c>
      <c r="N257" s="85" t="e">
        <f>Results!G277</f>
        <v>#DIV/0!</v>
      </c>
    </row>
    <row r="258" spans="10:14" ht="15" customHeight="1">
      <c r="J258" s="75"/>
      <c r="K258" s="39" t="str">
        <f>Results!C278</f>
        <v>G12</v>
      </c>
      <c r="L258" s="39" t="str">
        <f>Results!B278</f>
        <v>NM_030807</v>
      </c>
      <c r="M258" s="85" t="e">
        <f>Results!F278</f>
        <v>#DIV/0!</v>
      </c>
      <c r="N258" s="85" t="e">
        <f>Results!G278</f>
        <v>#DIV/0!</v>
      </c>
    </row>
    <row r="259" spans="10:14" ht="15" customHeight="1">
      <c r="J259" s="72" t="str">
        <f>'Gene Table'!A291</f>
        <v>Plate 4</v>
      </c>
      <c r="K259" s="39" t="str">
        <f>Results!C291</f>
        <v>A01</v>
      </c>
      <c r="L259" s="39" t="str">
        <f>Results!B291</f>
        <v>NM_022444</v>
      </c>
      <c r="M259" s="85" t="e">
        <f>Results!F291</f>
        <v>#DIV/0!</v>
      </c>
      <c r="N259" s="85" t="e">
        <f>Results!G291</f>
        <v>#DIV/0!</v>
      </c>
    </row>
    <row r="260" spans="10:14" ht="15" customHeight="1">
      <c r="J260" s="75"/>
      <c r="K260" s="39" t="str">
        <f>Results!C292</f>
        <v>A02</v>
      </c>
      <c r="L260" s="39" t="str">
        <f>Results!B292</f>
        <v>NM_022735</v>
      </c>
      <c r="M260" s="85" t="e">
        <f>Results!F292</f>
        <v>#DIV/0!</v>
      </c>
      <c r="N260" s="85" t="e">
        <f>Results!G292</f>
        <v>#DIV/0!</v>
      </c>
    </row>
    <row r="261" spans="10:14" ht="15" customHeight="1">
      <c r="J261" s="75"/>
      <c r="K261" s="39" t="str">
        <f>Results!C293</f>
        <v>A03</v>
      </c>
      <c r="L261" s="39" t="str">
        <f>Results!B293</f>
        <v>NM_003006</v>
      </c>
      <c r="M261" s="85" t="e">
        <f>Results!F293</f>
        <v>#DIV/0!</v>
      </c>
      <c r="N261" s="85" t="e">
        <f>Results!G293</f>
        <v>#DIV/0!</v>
      </c>
    </row>
    <row r="262" spans="10:14" ht="15" customHeight="1">
      <c r="J262" s="75"/>
      <c r="K262" s="39" t="str">
        <f>Results!C294</f>
        <v>A04</v>
      </c>
      <c r="L262" s="39" t="str">
        <f>Results!B294</f>
        <v>NM_003005</v>
      </c>
      <c r="M262" s="85" t="e">
        <f>Results!F294</f>
        <v>#DIV/0!</v>
      </c>
      <c r="N262" s="85" t="e">
        <f>Results!G294</f>
        <v>#DIV/0!</v>
      </c>
    </row>
    <row r="263" spans="10:14" ht="15" customHeight="1">
      <c r="J263" s="75"/>
      <c r="K263" s="39" t="str">
        <f>Results!C295</f>
        <v>A05</v>
      </c>
      <c r="L263" s="39" t="str">
        <f>Results!B295</f>
        <v>NM_003004</v>
      </c>
      <c r="M263" s="85" t="e">
        <f>Results!F295</f>
        <v>#DIV/0!</v>
      </c>
      <c r="N263" s="85" t="e">
        <f>Results!G295</f>
        <v>#DIV/0!</v>
      </c>
    </row>
    <row r="264" spans="10:14" ht="15" customHeight="1">
      <c r="J264" s="75"/>
      <c r="K264" s="39" t="str">
        <f>Results!C296</f>
        <v>A06</v>
      </c>
      <c r="L264" s="39" t="str">
        <f>Results!B296</f>
        <v>NM_002991</v>
      </c>
      <c r="M264" s="85" t="e">
        <f>Results!F296</f>
        <v>#DIV/0!</v>
      </c>
      <c r="N264" s="85" t="e">
        <f>Results!G296</f>
        <v>#DIV/0!</v>
      </c>
    </row>
    <row r="265" spans="10:14" ht="15" customHeight="1">
      <c r="J265" s="75"/>
      <c r="K265" s="39" t="str">
        <f>Results!C297</f>
        <v>A07</v>
      </c>
      <c r="L265" s="39" t="str">
        <f>Results!B297</f>
        <v>NM_004591</v>
      </c>
      <c r="M265" s="85" t="e">
        <f>Results!F297</f>
        <v>#DIV/0!</v>
      </c>
      <c r="N265" s="85" t="e">
        <f>Results!G297</f>
        <v>#DIV/0!</v>
      </c>
    </row>
    <row r="266" spans="10:14" ht="15" customHeight="1">
      <c r="J266" s="75"/>
      <c r="K266" s="39" t="str">
        <f>Results!C298</f>
        <v>A08</v>
      </c>
      <c r="L266" s="39" t="str">
        <f>Results!B298</f>
        <v>NM_002988</v>
      </c>
      <c r="M266" s="85" t="e">
        <f>Results!F298</f>
        <v>#DIV/0!</v>
      </c>
      <c r="N266" s="85" t="e">
        <f>Results!G298</f>
        <v>#DIV/0!</v>
      </c>
    </row>
    <row r="267" spans="10:14" ht="15" customHeight="1">
      <c r="J267" s="75"/>
      <c r="K267" s="39" t="str">
        <f>Results!C299</f>
        <v>A09</v>
      </c>
      <c r="L267" s="39" t="str">
        <f>Results!B299</f>
        <v>NM_005408</v>
      </c>
      <c r="M267" s="85" t="e">
        <f>Results!F299</f>
        <v>#DIV/0!</v>
      </c>
      <c r="N267" s="85" t="e">
        <f>Results!G299</f>
        <v>#DIV/0!</v>
      </c>
    </row>
    <row r="268" spans="10:14" ht="15" customHeight="1">
      <c r="J268" s="75"/>
      <c r="K268" s="39" t="str">
        <f>Results!C300</f>
        <v>A10</v>
      </c>
      <c r="L268" s="39" t="str">
        <f>Results!B300</f>
        <v>NM_002986</v>
      </c>
      <c r="M268" s="85" t="e">
        <f>Results!F300</f>
        <v>#DIV/0!</v>
      </c>
      <c r="N268" s="85" t="e">
        <f>Results!G300</f>
        <v>#DIV/0!</v>
      </c>
    </row>
    <row r="269" spans="10:14" ht="15" customHeight="1">
      <c r="J269" s="75"/>
      <c r="K269" s="39" t="str">
        <f>Results!C301</f>
        <v>A11</v>
      </c>
      <c r="L269" s="39" t="str">
        <f>Results!B301</f>
        <v>NM_002981</v>
      </c>
      <c r="M269" s="85" t="e">
        <f>Results!F301</f>
        <v>#DIV/0!</v>
      </c>
      <c r="N269" s="85" t="e">
        <f>Results!G301</f>
        <v>#DIV/0!</v>
      </c>
    </row>
    <row r="270" spans="10:14" ht="15" customHeight="1">
      <c r="J270" s="75"/>
      <c r="K270" s="39" t="str">
        <f>Results!C302</f>
        <v>A12</v>
      </c>
      <c r="L270" s="39" t="str">
        <f>Results!B302</f>
        <v>NM_006919</v>
      </c>
      <c r="M270" s="85" t="e">
        <f>Results!F302</f>
        <v>#DIV/0!</v>
      </c>
      <c r="N270" s="85" t="e">
        <f>Results!G302</f>
        <v>#DIV/0!</v>
      </c>
    </row>
    <row r="271" spans="10:14" ht="15" customHeight="1">
      <c r="J271" s="75"/>
      <c r="K271" s="39" t="str">
        <f>Results!C303</f>
        <v>B01</v>
      </c>
      <c r="L271" s="39" t="str">
        <f>Results!B303</f>
        <v>NM_001024808</v>
      </c>
      <c r="M271" s="85" t="e">
        <f>Results!F303</f>
        <v>#DIV/0!</v>
      </c>
      <c r="N271" s="85" t="e">
        <f>Results!G303</f>
        <v>#DIV/0!</v>
      </c>
    </row>
    <row r="272" spans="10:14" ht="15" customHeight="1">
      <c r="J272" s="75"/>
      <c r="K272" s="39" t="str">
        <f>Results!C304</f>
        <v>B02</v>
      </c>
      <c r="L272" s="39" t="str">
        <f>Results!B304</f>
        <v>NM_002908</v>
      </c>
      <c r="M272" s="85" t="e">
        <f>Results!F304</f>
        <v>#DIV/0!</v>
      </c>
      <c r="N272" s="85" t="e">
        <f>Results!G304</f>
        <v>#DIV/0!</v>
      </c>
    </row>
    <row r="273" spans="10:14" ht="15" customHeight="1">
      <c r="J273" s="75"/>
      <c r="K273" s="39" t="str">
        <f>Results!C305</f>
        <v>B03</v>
      </c>
      <c r="L273" s="39" t="str">
        <f>Results!B305</f>
        <v>NM_000321</v>
      </c>
      <c r="M273" s="85" t="e">
        <f>Results!F305</f>
        <v>#DIV/0!</v>
      </c>
      <c r="N273" s="85" t="e">
        <f>Results!G305</f>
        <v>#DIV/0!</v>
      </c>
    </row>
    <row r="274" spans="10:14" ht="15" customHeight="1">
      <c r="J274" s="75"/>
      <c r="K274" s="39" t="str">
        <f>Results!C306</f>
        <v>B04</v>
      </c>
      <c r="L274" s="39" t="str">
        <f>Results!B306</f>
        <v>NM_002890</v>
      </c>
      <c r="M274" s="85" t="e">
        <f>Results!F306</f>
        <v>#DIV/0!</v>
      </c>
      <c r="N274" s="85" t="e">
        <f>Results!G306</f>
        <v>#DIV/0!</v>
      </c>
    </row>
    <row r="275" spans="10:14" ht="15" customHeight="1">
      <c r="J275" s="75"/>
      <c r="K275" s="39" t="str">
        <f>Results!C307</f>
        <v>B05</v>
      </c>
      <c r="L275" s="39" t="str">
        <f>Results!B307</f>
        <v>NM_002874</v>
      </c>
      <c r="M275" s="85" t="e">
        <f>Results!F307</f>
        <v>#DIV/0!</v>
      </c>
      <c r="N275" s="85" t="e">
        <f>Results!G307</f>
        <v>#DIV/0!</v>
      </c>
    </row>
    <row r="276" spans="10:14" ht="15" customHeight="1">
      <c r="J276" s="75"/>
      <c r="K276" s="39" t="str">
        <f>Results!C308</f>
        <v>B06</v>
      </c>
      <c r="L276" s="39" t="str">
        <f>Results!B308</f>
        <v>NM_002827</v>
      </c>
      <c r="M276" s="85" t="e">
        <f>Results!F308</f>
        <v>#DIV/0!</v>
      </c>
      <c r="N276" s="85" t="e">
        <f>Results!G308</f>
        <v>#DIV/0!</v>
      </c>
    </row>
    <row r="277" spans="10:14" ht="15" customHeight="1">
      <c r="J277" s="75"/>
      <c r="K277" s="39" t="str">
        <f>Results!C309</f>
        <v>B07</v>
      </c>
      <c r="L277" s="39" t="str">
        <f>Results!B309</f>
        <v>NM_020706</v>
      </c>
      <c r="M277" s="85" t="e">
        <f>Results!F309</f>
        <v>#DIV/0!</v>
      </c>
      <c r="N277" s="85" t="e">
        <f>Results!G309</f>
        <v>#DIV/0!</v>
      </c>
    </row>
    <row r="278" spans="10:14" ht="15" customHeight="1">
      <c r="J278" s="75"/>
      <c r="K278" s="39" t="str">
        <f>Results!C310</f>
        <v>B08</v>
      </c>
      <c r="L278" s="39" t="str">
        <f>Results!B310</f>
        <v>NM_000962</v>
      </c>
      <c r="M278" s="85" t="e">
        <f>Results!F310</f>
        <v>#DIV/0!</v>
      </c>
      <c r="N278" s="85" t="e">
        <f>Results!G310</f>
        <v>#DIV/0!</v>
      </c>
    </row>
    <row r="279" spans="10:14" ht="15" customHeight="1">
      <c r="J279" s="75"/>
      <c r="K279" s="39" t="str">
        <f>Results!C311</f>
        <v>B09</v>
      </c>
      <c r="L279" s="39" t="str">
        <f>Results!B311</f>
        <v>NM_020661</v>
      </c>
      <c r="M279" s="85" t="e">
        <f>Results!F311</f>
        <v>#DIV/0!</v>
      </c>
      <c r="N279" s="85" t="e">
        <f>Results!G311</f>
        <v>#DIV/0!</v>
      </c>
    </row>
    <row r="280" spans="10:14" ht="15" customHeight="1">
      <c r="J280" s="75"/>
      <c r="K280" s="39" t="str">
        <f>Results!C312</f>
        <v>B10</v>
      </c>
      <c r="L280" s="39" t="str">
        <f>Results!B312</f>
        <v>NM_000953</v>
      </c>
      <c r="M280" s="85" t="e">
        <f>Results!F312</f>
        <v>#DIV/0!</v>
      </c>
      <c r="N280" s="85" t="e">
        <f>Results!G312</f>
        <v>#DIV/0!</v>
      </c>
    </row>
    <row r="281" spans="10:14" ht="15" customHeight="1">
      <c r="J281" s="75"/>
      <c r="K281" s="39" t="str">
        <f>Results!C313</f>
        <v>B11</v>
      </c>
      <c r="L281" s="39" t="str">
        <f>Results!B313</f>
        <v>NM_001080452</v>
      </c>
      <c r="M281" s="85" t="e">
        <f>Results!F313</f>
        <v>#DIV/0!</v>
      </c>
      <c r="N281" s="85" t="e">
        <f>Results!G313</f>
        <v>#DIV/0!</v>
      </c>
    </row>
    <row r="282" spans="10:14" ht="15" customHeight="1">
      <c r="J282" s="75"/>
      <c r="K282" s="39" t="str">
        <f>Results!C314</f>
        <v>B12</v>
      </c>
      <c r="L282" s="39" t="str">
        <f>Results!B314</f>
        <v>NM_020162</v>
      </c>
      <c r="M282" s="85" t="e">
        <f>Results!F314</f>
        <v>#DIV/0!</v>
      </c>
      <c r="N282" s="85" t="e">
        <f>Results!G314</f>
        <v>#DIV/0!</v>
      </c>
    </row>
    <row r="283" spans="10:14" ht="15" customHeight="1">
      <c r="J283" s="75"/>
      <c r="K283" s="39" t="str">
        <f>Results!C315</f>
        <v>C01</v>
      </c>
      <c r="L283" s="39" t="str">
        <f>Results!B315</f>
        <v>NM_001012965</v>
      </c>
      <c r="M283" s="85" t="e">
        <f>Results!F315</f>
        <v>#DIV/0!</v>
      </c>
      <c r="N283" s="85" t="e">
        <f>Results!G315</f>
        <v>#DIV/0!</v>
      </c>
    </row>
    <row r="284" spans="10:14" ht="15" customHeight="1">
      <c r="J284" s="75"/>
      <c r="K284" s="39" t="str">
        <f>Results!C316</f>
        <v>C02</v>
      </c>
      <c r="L284" s="39" t="str">
        <f>Results!B316</f>
        <v>NM_005046</v>
      </c>
      <c r="M284" s="85" t="e">
        <f>Results!F316</f>
        <v>#DIV/0!</v>
      </c>
      <c r="N284" s="85" t="e">
        <f>Results!G316</f>
        <v>#DIV/0!</v>
      </c>
    </row>
    <row r="285" spans="10:14" ht="15" customHeight="1">
      <c r="J285" s="75"/>
      <c r="K285" s="39" t="str">
        <f>Results!C317</f>
        <v>C03</v>
      </c>
      <c r="L285" s="39" t="str">
        <f>Results!B317</f>
        <v>NM_019619</v>
      </c>
      <c r="M285" s="85" t="e">
        <f>Results!F317</f>
        <v>#DIV/0!</v>
      </c>
      <c r="N285" s="85" t="e">
        <f>Results!G317</f>
        <v>#DIV/0!</v>
      </c>
    </row>
    <row r="286" spans="10:14" ht="15" customHeight="1">
      <c r="J286" s="75"/>
      <c r="K286" s="39" t="str">
        <f>Results!C318</f>
        <v>C04</v>
      </c>
      <c r="L286" s="39" t="str">
        <f>Results!B318</f>
        <v>NM_018416</v>
      </c>
      <c r="M286" s="85" t="e">
        <f>Results!F318</f>
        <v>#DIV/0!</v>
      </c>
      <c r="N286" s="85" t="e">
        <f>Results!G318</f>
        <v>#DIV/0!</v>
      </c>
    </row>
    <row r="287" spans="10:14" ht="15" customHeight="1">
      <c r="J287" s="75"/>
      <c r="K287" s="39" t="str">
        <f>Results!C319</f>
        <v>C05</v>
      </c>
      <c r="L287" s="39" t="str">
        <f>Results!B319</f>
        <v>NM_017509</v>
      </c>
      <c r="M287" s="85" t="e">
        <f>Results!F319</f>
        <v>#DIV/0!</v>
      </c>
      <c r="N287" s="85" t="e">
        <f>Results!G319</f>
        <v>#DIV/0!</v>
      </c>
    </row>
    <row r="288" spans="10:14" ht="15" customHeight="1">
      <c r="J288" s="75"/>
      <c r="K288" s="39" t="str">
        <f>Results!C320</f>
        <v>C06</v>
      </c>
      <c r="L288" s="39" t="str">
        <f>Results!B320</f>
        <v>NM_017944</v>
      </c>
      <c r="M288" s="85" t="e">
        <f>Results!F320</f>
        <v>#DIV/0!</v>
      </c>
      <c r="N288" s="85" t="e">
        <f>Results!G320</f>
        <v>#DIV/0!</v>
      </c>
    </row>
    <row r="289" spans="10:14" ht="15" customHeight="1">
      <c r="J289" s="75"/>
      <c r="K289" s="39" t="str">
        <f>Results!C321</f>
        <v>C07</v>
      </c>
      <c r="L289" s="39" t="str">
        <f>Results!B321</f>
        <v>NM_001611</v>
      </c>
      <c r="M289" s="85" t="e">
        <f>Results!F321</f>
        <v>#DIV/0!</v>
      </c>
      <c r="N289" s="85" t="e">
        <f>Results!G321</f>
        <v>#DIV/0!</v>
      </c>
    </row>
    <row r="290" spans="10:14" ht="15" customHeight="1">
      <c r="J290" s="75"/>
      <c r="K290" s="39" t="str">
        <f>Results!C322</f>
        <v>C08</v>
      </c>
      <c r="L290" s="39" t="str">
        <f>Results!B322</f>
        <v>NM_017628</v>
      </c>
      <c r="M290" s="85" t="e">
        <f>Results!F322</f>
        <v>#DIV/0!</v>
      </c>
      <c r="N290" s="85" t="e">
        <f>Results!G322</f>
        <v>#DIV/0!</v>
      </c>
    </row>
    <row r="291" spans="10:14" ht="15" customHeight="1">
      <c r="J291" s="75"/>
      <c r="K291" s="39" t="str">
        <f>Results!C323</f>
        <v>C09</v>
      </c>
      <c r="L291" s="39" t="str">
        <f>Results!B323</f>
        <v>NM_005037</v>
      </c>
      <c r="M291" s="85" t="e">
        <f>Results!F323</f>
        <v>#DIV/0!</v>
      </c>
      <c r="N291" s="85" t="e">
        <f>Results!G323</f>
        <v>#DIV/0!</v>
      </c>
    </row>
    <row r="292" spans="10:14" ht="15" customHeight="1">
      <c r="J292" s="75"/>
      <c r="K292" s="39" t="str">
        <f>Results!C324</f>
        <v>C10</v>
      </c>
      <c r="L292" s="39" t="str">
        <f>Results!B324</f>
        <v>NM_019009</v>
      </c>
      <c r="M292" s="85" t="e">
        <f>Results!F324</f>
        <v>#DIV/0!</v>
      </c>
      <c r="N292" s="85" t="e">
        <f>Results!G324</f>
        <v>#DIV/0!</v>
      </c>
    </row>
    <row r="293" spans="10:14" ht="15" customHeight="1">
      <c r="J293" s="75"/>
      <c r="K293" s="39" t="str">
        <f>Results!C325</f>
        <v>C11</v>
      </c>
      <c r="L293" s="39" t="str">
        <f>Results!B325</f>
        <v>NM_000939</v>
      </c>
      <c r="M293" s="85" t="e">
        <f>Results!F325</f>
        <v>#DIV/0!</v>
      </c>
      <c r="N293" s="85" t="e">
        <f>Results!G325</f>
        <v>#DIV/0!</v>
      </c>
    </row>
    <row r="294" spans="10:14" ht="15" customHeight="1">
      <c r="J294" s="75"/>
      <c r="K294" s="39" t="str">
        <f>Results!C326</f>
        <v>C12</v>
      </c>
      <c r="L294" s="39" t="str">
        <f>Results!B326</f>
        <v>NM_002690</v>
      </c>
      <c r="M294" s="85" t="e">
        <f>Results!F326</f>
        <v>#DIV/0!</v>
      </c>
      <c r="N294" s="85" t="e">
        <f>Results!G326</f>
        <v>#DIV/0!</v>
      </c>
    </row>
    <row r="295" spans="10:14" ht="15" customHeight="1">
      <c r="J295" s="75"/>
      <c r="K295" s="39" t="str">
        <f>Results!C327</f>
        <v>D01</v>
      </c>
      <c r="L295" s="39" t="str">
        <f>Results!B327</f>
        <v>NM_002648</v>
      </c>
      <c r="M295" s="85" t="e">
        <f>Results!F327</f>
        <v>#DIV/0!</v>
      </c>
      <c r="N295" s="85" t="e">
        <f>Results!G327</f>
        <v>#DIV/0!</v>
      </c>
    </row>
    <row r="296" spans="10:14" ht="15" customHeight="1">
      <c r="J296" s="75"/>
      <c r="K296" s="39" t="str">
        <f>Results!C328</f>
        <v>D02</v>
      </c>
      <c r="L296" s="39" t="str">
        <f>Results!B328</f>
        <v>NM_006218</v>
      </c>
      <c r="M296" s="85" t="e">
        <f>Results!F328</f>
        <v>#DIV/0!</v>
      </c>
      <c r="N296" s="85" t="e">
        <f>Results!G328</f>
        <v>#DIV/0!</v>
      </c>
    </row>
    <row r="297" spans="10:14" ht="15" customHeight="1">
      <c r="J297" s="75"/>
      <c r="K297" s="39" t="str">
        <f>Results!C329</f>
        <v>D03</v>
      </c>
      <c r="L297" s="39" t="str">
        <f>Results!B329</f>
        <v>NM_005025</v>
      </c>
      <c r="M297" s="85" t="e">
        <f>Results!F329</f>
        <v>#DIV/0!</v>
      </c>
      <c r="N297" s="85" t="e">
        <f>Results!G329</f>
        <v>#DIV/0!</v>
      </c>
    </row>
    <row r="298" spans="10:14" ht="15" customHeight="1">
      <c r="J298" s="75"/>
      <c r="K298" s="39" t="str">
        <f>Results!C330</f>
        <v>D04</v>
      </c>
      <c r="L298" s="39" t="str">
        <f>Results!B330</f>
        <v>NM_000926</v>
      </c>
      <c r="M298" s="85" t="e">
        <f>Results!F330</f>
        <v>#DIV/0!</v>
      </c>
      <c r="N298" s="85" t="e">
        <f>Results!G330</f>
        <v>#DIV/0!</v>
      </c>
    </row>
    <row r="299" spans="10:14" ht="15" customHeight="1">
      <c r="J299" s="75"/>
      <c r="K299" s="39" t="str">
        <f>Results!C331</f>
        <v>D05</v>
      </c>
      <c r="L299" s="39" t="str">
        <f>Results!B331</f>
        <v>NM_006212</v>
      </c>
      <c r="M299" s="85" t="e">
        <f>Results!F331</f>
        <v>#DIV/0!</v>
      </c>
      <c r="N299" s="85" t="e">
        <f>Results!G331</f>
        <v>#DIV/0!</v>
      </c>
    </row>
    <row r="300" spans="10:14" ht="15" customHeight="1">
      <c r="J300" s="75"/>
      <c r="K300" s="39" t="str">
        <f>Results!C332</f>
        <v>D06</v>
      </c>
      <c r="L300" s="39" t="str">
        <f>Results!B332</f>
        <v>NM_016123</v>
      </c>
      <c r="M300" s="85" t="e">
        <f>Results!F332</f>
        <v>#DIV/0!</v>
      </c>
      <c r="N300" s="85" t="e">
        <f>Results!G332</f>
        <v>#DIV/0!</v>
      </c>
    </row>
    <row r="301" spans="10:14" ht="15" customHeight="1">
      <c r="J301" s="75"/>
      <c r="K301" s="39" t="str">
        <f>Results!C333</f>
        <v>D07</v>
      </c>
      <c r="L301" s="39" t="str">
        <f>Results!B333</f>
        <v>NM_001040443</v>
      </c>
      <c r="M301" s="85" t="e">
        <f>Results!F333</f>
        <v>#DIV/0!</v>
      </c>
      <c r="N301" s="85" t="e">
        <f>Results!G333</f>
        <v>#DIV/0!</v>
      </c>
    </row>
    <row r="302" spans="10:14" ht="15" customHeight="1">
      <c r="J302" s="75"/>
      <c r="K302" s="39" t="str">
        <f>Results!C334</f>
        <v>D08</v>
      </c>
      <c r="L302" s="39" t="str">
        <f>Results!B334</f>
        <v>NM_016734</v>
      </c>
      <c r="M302" s="85" t="e">
        <f>Results!F334</f>
        <v>#DIV/0!</v>
      </c>
      <c r="N302" s="85" t="e">
        <f>Results!G334</f>
        <v>#DIV/0!</v>
      </c>
    </row>
    <row r="303" spans="10:14" ht="15" customHeight="1">
      <c r="J303" s="75"/>
      <c r="K303" s="39" t="str">
        <f>Results!C335</f>
        <v>D09</v>
      </c>
      <c r="L303" s="39" t="str">
        <f>Results!B335</f>
        <v>NM_006193</v>
      </c>
      <c r="M303" s="85" t="e">
        <f>Results!F335</f>
        <v>#DIV/0!</v>
      </c>
      <c r="N303" s="85" t="e">
        <f>Results!G335</f>
        <v>#DIV/0!</v>
      </c>
    </row>
    <row r="304" spans="10:14" ht="15" customHeight="1">
      <c r="J304" s="75"/>
      <c r="K304" s="39" t="str">
        <f>Results!C336</f>
        <v>D10</v>
      </c>
      <c r="L304" s="39" t="str">
        <f>Results!B336</f>
        <v>NM_022047</v>
      </c>
      <c r="M304" s="85" t="e">
        <f>Results!F336</f>
        <v>#DIV/0!</v>
      </c>
      <c r="N304" s="85" t="e">
        <f>Results!G336</f>
        <v>#DIV/0!</v>
      </c>
    </row>
    <row r="305" spans="10:14" ht="15" customHeight="1">
      <c r="J305" s="75"/>
      <c r="K305" s="39" t="str">
        <f>Results!C337</f>
        <v>D11</v>
      </c>
      <c r="L305" s="39" t="str">
        <f>Results!B337</f>
        <v>NM_002575</v>
      </c>
      <c r="M305" s="85" t="e">
        <f>Results!F337</f>
        <v>#DIV/0!</v>
      </c>
      <c r="N305" s="85" t="e">
        <f>Results!G337</f>
        <v>#DIV/0!</v>
      </c>
    </row>
    <row r="306" spans="10:14" ht="15" customHeight="1">
      <c r="J306" s="75"/>
      <c r="K306" s="39" t="str">
        <f>Results!C338</f>
        <v>D12</v>
      </c>
      <c r="L306" s="39" t="str">
        <f>Results!B338</f>
        <v>NM_000275</v>
      </c>
      <c r="M306" s="85" t="e">
        <f>Results!F338</f>
        <v>#DIV/0!</v>
      </c>
      <c r="N306" s="85" t="e">
        <f>Results!G338</f>
        <v>#DIV/0!</v>
      </c>
    </row>
    <row r="307" spans="10:14" ht="15" customHeight="1">
      <c r="J307" s="75"/>
      <c r="K307" s="39" t="str">
        <f>Results!C339</f>
        <v>E01</v>
      </c>
      <c r="L307" s="39" t="str">
        <f>Results!B339</f>
        <v>NM_002524</v>
      </c>
      <c r="M307" s="85" t="e">
        <f>Results!F339</f>
        <v>#DIV/0!</v>
      </c>
      <c r="N307" s="85" t="e">
        <f>Results!G339</f>
        <v>#DIV/0!</v>
      </c>
    </row>
    <row r="308" spans="10:14" ht="15" customHeight="1">
      <c r="J308" s="75"/>
      <c r="K308" s="39" t="str">
        <f>Results!C340</f>
        <v>E02</v>
      </c>
      <c r="L308" s="39" t="str">
        <f>Results!B340</f>
        <v>NM_002518</v>
      </c>
      <c r="M308" s="85" t="e">
        <f>Results!F340</f>
        <v>#DIV/0!</v>
      </c>
      <c r="N308" s="85" t="e">
        <f>Results!G340</f>
        <v>#DIV/0!</v>
      </c>
    </row>
    <row r="309" spans="10:14" ht="15" customHeight="1">
      <c r="J309" s="75"/>
      <c r="K309" s="39" t="str">
        <f>Results!C341</f>
        <v>E03</v>
      </c>
      <c r="L309" s="39" t="str">
        <f>Results!B341</f>
        <v>NM_006169</v>
      </c>
      <c r="M309" s="85" t="e">
        <f>Results!F341</f>
        <v>#DIV/0!</v>
      </c>
      <c r="N309" s="85" t="e">
        <f>Results!G341</f>
        <v>#DIV/0!</v>
      </c>
    </row>
    <row r="310" spans="10:14" ht="15" customHeight="1">
      <c r="J310" s="75"/>
      <c r="K310" s="39" t="str">
        <f>Results!C342</f>
        <v>E04</v>
      </c>
      <c r="L310" s="39" t="str">
        <f>Results!B342</f>
        <v>NM_004550</v>
      </c>
      <c r="M310" s="85" t="e">
        <f>Results!F342</f>
        <v>#DIV/0!</v>
      </c>
      <c r="N310" s="85" t="e">
        <f>Results!G342</f>
        <v>#DIV/0!</v>
      </c>
    </row>
    <row r="311" spans="10:14" ht="15" customHeight="1">
      <c r="J311" s="75"/>
      <c r="K311" s="39" t="str">
        <f>Results!C343</f>
        <v>E05</v>
      </c>
      <c r="L311" s="39" t="str">
        <f>Results!B343</f>
        <v>NM_005967</v>
      </c>
      <c r="M311" s="85" t="e">
        <f>Results!F343</f>
        <v>#DIV/0!</v>
      </c>
      <c r="N311" s="85" t="e">
        <f>Results!G343</f>
        <v>#DIV/0!</v>
      </c>
    </row>
    <row r="312" spans="10:14" ht="15" customHeight="1">
      <c r="J312" s="75"/>
      <c r="K312" s="39" t="str">
        <f>Results!C344</f>
        <v>E06</v>
      </c>
      <c r="L312" s="39" t="str">
        <f>Results!B344</f>
        <v>NM_000488</v>
      </c>
      <c r="M312" s="85" t="e">
        <f>Results!F344</f>
        <v>#DIV/0!</v>
      </c>
      <c r="N312" s="85" t="e">
        <f>Results!G344</f>
        <v>#DIV/0!</v>
      </c>
    </row>
    <row r="313" spans="10:14" ht="15" customHeight="1">
      <c r="J313" s="75"/>
      <c r="K313" s="39" t="str">
        <f>Results!C345</f>
        <v>E07</v>
      </c>
      <c r="L313" s="39" t="str">
        <f>Results!B345</f>
        <v>NM_002451</v>
      </c>
      <c r="M313" s="85" t="e">
        <f>Results!F345</f>
        <v>#DIV/0!</v>
      </c>
      <c r="N313" s="85" t="e">
        <f>Results!G345</f>
        <v>#DIV/0!</v>
      </c>
    </row>
    <row r="314" spans="10:14" ht="15" customHeight="1">
      <c r="J314" s="75"/>
      <c r="K314" s="39" t="str">
        <f>Results!C346</f>
        <v>E08</v>
      </c>
      <c r="L314" s="39" t="str">
        <f>Results!B346</f>
        <v>NM_019899</v>
      </c>
      <c r="M314" s="85" t="e">
        <f>Results!F346</f>
        <v>#DIV/0!</v>
      </c>
      <c r="N314" s="85" t="e">
        <f>Results!G346</f>
        <v>#DIV/0!</v>
      </c>
    </row>
    <row r="315" spans="10:14" ht="15" customHeight="1">
      <c r="J315" s="75"/>
      <c r="K315" s="39" t="str">
        <f>Results!C347</f>
        <v>E09</v>
      </c>
      <c r="L315" s="39" t="str">
        <f>Results!B347</f>
        <v>NM_002425</v>
      </c>
      <c r="M315" s="85" t="e">
        <f>Results!F347</f>
        <v>#DIV/0!</v>
      </c>
      <c r="N315" s="85" t="e">
        <f>Results!G347</f>
        <v>#DIV/0!</v>
      </c>
    </row>
    <row r="316" spans="10:14" ht="15" customHeight="1">
      <c r="J316" s="75"/>
      <c r="K316" s="39" t="str">
        <f>Results!C348</f>
        <v>E10</v>
      </c>
      <c r="L316" s="39" t="str">
        <f>Results!B348</f>
        <v>NM_004994</v>
      </c>
      <c r="M316" s="85" t="e">
        <f>Results!F348</f>
        <v>#DIV/0!</v>
      </c>
      <c r="N316" s="85" t="e">
        <f>Results!G348</f>
        <v>#DIV/0!</v>
      </c>
    </row>
    <row r="317" spans="10:14" ht="15" customHeight="1">
      <c r="J317" s="75"/>
      <c r="K317" s="39" t="str">
        <f>Results!C349</f>
        <v>E11</v>
      </c>
      <c r="L317" s="39" t="str">
        <f>Results!B349</f>
        <v>NM_002422</v>
      </c>
      <c r="M317" s="85" t="e">
        <f>Results!F349</f>
        <v>#DIV/0!</v>
      </c>
      <c r="N317" s="85" t="e">
        <f>Results!G349</f>
        <v>#DIV/0!</v>
      </c>
    </row>
    <row r="318" spans="10:14" ht="15" customHeight="1">
      <c r="J318" s="75"/>
      <c r="K318" s="39" t="str">
        <f>Results!C350</f>
        <v>E12</v>
      </c>
      <c r="L318" s="39" t="str">
        <f>Results!B350</f>
        <v>NM_002421</v>
      </c>
      <c r="M318" s="85" t="e">
        <f>Results!F350</f>
        <v>#DIV/0!</v>
      </c>
      <c r="N318" s="85" t="e">
        <f>Results!G350</f>
        <v>#DIV/0!</v>
      </c>
    </row>
    <row r="319" spans="10:14" ht="15" customHeight="1">
      <c r="J319" s="75"/>
      <c r="K319" s="39" t="str">
        <f>Results!C351</f>
        <v>F01</v>
      </c>
      <c r="L319" s="39" t="str">
        <f>Results!B351</f>
        <v>NM_000249</v>
      </c>
      <c r="M319" s="85" t="e">
        <f>Results!F351</f>
        <v>#DIV/0!</v>
      </c>
      <c r="N319" s="85" t="e">
        <f>Results!G351</f>
        <v>#DIV/0!</v>
      </c>
    </row>
    <row r="320" spans="10:14" ht="15" customHeight="1">
      <c r="J320" s="75"/>
      <c r="K320" s="39" t="str">
        <f>Results!C352</f>
        <v>F02</v>
      </c>
      <c r="L320" s="39" t="str">
        <f>Results!B352</f>
        <v>NM_000248</v>
      </c>
      <c r="M320" s="85" t="e">
        <f>Results!F352</f>
        <v>#DIV/0!</v>
      </c>
      <c r="N320" s="85" t="e">
        <f>Results!G352</f>
        <v>#DIV/0!</v>
      </c>
    </row>
    <row r="321" spans="10:14" ht="15" customHeight="1">
      <c r="J321" s="75"/>
      <c r="K321" s="39" t="str">
        <f>Results!C353</f>
        <v>F03</v>
      </c>
      <c r="L321" s="39" t="str">
        <f>Results!B353</f>
        <v>NM_005912</v>
      </c>
      <c r="M321" s="85" t="e">
        <f>Results!F353</f>
        <v>#DIV/0!</v>
      </c>
      <c r="N321" s="85" t="e">
        <f>Results!G353</f>
        <v>#DIV/0!</v>
      </c>
    </row>
    <row r="322" spans="10:14" ht="15" customHeight="1">
      <c r="J322" s="75"/>
      <c r="K322" s="39" t="str">
        <f>Results!C354</f>
        <v>F04</v>
      </c>
      <c r="L322" s="39" t="str">
        <f>Results!B354</f>
        <v>NM_001025081</v>
      </c>
      <c r="M322" s="85" t="e">
        <f>Results!F354</f>
        <v>#DIV/0!</v>
      </c>
      <c r="N322" s="85" t="e">
        <f>Results!G354</f>
        <v>#DIV/0!</v>
      </c>
    </row>
    <row r="323" spans="10:14" ht="15" customHeight="1">
      <c r="J323" s="75"/>
      <c r="K323" s="39" t="str">
        <f>Results!C355</f>
        <v>F05</v>
      </c>
      <c r="L323" s="39" t="str">
        <f>Results!B355</f>
        <v>NM_022438</v>
      </c>
      <c r="M323" s="85" t="e">
        <f>Results!F355</f>
        <v>#DIV/0!</v>
      </c>
      <c r="N323" s="85" t="e">
        <f>Results!G355</f>
        <v>#DIV/0!</v>
      </c>
    </row>
    <row r="324" spans="10:14" ht="15" customHeight="1">
      <c r="J324" s="75"/>
      <c r="K324" s="39" t="str">
        <f>Results!C356</f>
        <v>F06</v>
      </c>
      <c r="L324" s="39" t="str">
        <f>Results!B356</f>
        <v>NM_005582</v>
      </c>
      <c r="M324" s="85" t="e">
        <f>Results!F356</f>
        <v>#DIV/0!</v>
      </c>
      <c r="N324" s="85" t="e">
        <f>Results!G356</f>
        <v>#DIV/0!</v>
      </c>
    </row>
    <row r="325" spans="10:14" ht="15" customHeight="1">
      <c r="J325" s="75"/>
      <c r="K325" s="39" t="str">
        <f>Results!C357</f>
        <v>F07</v>
      </c>
      <c r="L325" s="39" t="str">
        <f>Results!B357</f>
        <v>NM_002335</v>
      </c>
      <c r="M325" s="85" t="e">
        <f>Results!F357</f>
        <v>#DIV/0!</v>
      </c>
      <c r="N325" s="85" t="e">
        <f>Results!G357</f>
        <v>#DIV/0!</v>
      </c>
    </row>
    <row r="326" spans="10:14" ht="15" customHeight="1">
      <c r="J326" s="75"/>
      <c r="K326" s="39" t="str">
        <f>Results!C358</f>
        <v>F08</v>
      </c>
      <c r="L326" s="39" t="str">
        <f>Results!B358</f>
        <v>NM_000237</v>
      </c>
      <c r="M326" s="85" t="e">
        <f>Results!F358</f>
        <v>#DIV/0!</v>
      </c>
      <c r="N326" s="85" t="e">
        <f>Results!G358</f>
        <v>#DIV/0!</v>
      </c>
    </row>
    <row r="327" spans="10:14" ht="15" customHeight="1">
      <c r="J327" s="75"/>
      <c r="K327" s="39" t="str">
        <f>Results!C359</f>
        <v>F09</v>
      </c>
      <c r="L327" s="39" t="str">
        <f>Results!B359</f>
        <v>NM_005570</v>
      </c>
      <c r="M327" s="85" t="e">
        <f>Results!F359</f>
        <v>#DIV/0!</v>
      </c>
      <c r="N327" s="85" t="e">
        <f>Results!G359</f>
        <v>#DIV/0!</v>
      </c>
    </row>
    <row r="328" spans="10:14" ht="15" customHeight="1">
      <c r="J328" s="75"/>
      <c r="K328" s="39" t="str">
        <f>Results!C360</f>
        <v>F10</v>
      </c>
      <c r="L328" s="39" t="str">
        <f>Results!B360</f>
        <v>NM_000236</v>
      </c>
      <c r="M328" s="85" t="e">
        <f>Results!F360</f>
        <v>#DIV/0!</v>
      </c>
      <c r="N328" s="85" t="e">
        <f>Results!G360</f>
        <v>#DIV/0!</v>
      </c>
    </row>
    <row r="329" spans="10:14" ht="15" customHeight="1">
      <c r="J329" s="75"/>
      <c r="K329" s="39" t="str">
        <f>Results!C361</f>
        <v>F11</v>
      </c>
      <c r="L329" s="39" t="str">
        <f>Results!B361</f>
        <v>NM_013975</v>
      </c>
      <c r="M329" s="85" t="e">
        <f>Results!F361</f>
        <v>#DIV/0!</v>
      </c>
      <c r="N329" s="85" t="e">
        <f>Results!G361</f>
        <v>#DIV/0!</v>
      </c>
    </row>
    <row r="330" spans="10:14" ht="15" customHeight="1">
      <c r="J330" s="75"/>
      <c r="K330" s="39" t="str">
        <f>Results!C362</f>
        <v>F12</v>
      </c>
      <c r="L330" s="39" t="str">
        <f>Results!B362</f>
        <v>NM_000234</v>
      </c>
      <c r="M330" s="85" t="e">
        <f>Results!F362</f>
        <v>#DIV/0!</v>
      </c>
      <c r="N330" s="85" t="e">
        <f>Results!G362</f>
        <v>#DIV/0!</v>
      </c>
    </row>
    <row r="331" spans="10:14" ht="15" customHeight="1">
      <c r="J331" s="75"/>
      <c r="K331" s="39" t="str">
        <f>Results!C363</f>
        <v>G01</v>
      </c>
      <c r="L331" s="39" t="str">
        <f>Results!B363</f>
        <v>NM_004139</v>
      </c>
      <c r="M331" s="85" t="e">
        <f>Results!F363</f>
        <v>#DIV/0!</v>
      </c>
      <c r="N331" s="85" t="e">
        <f>Results!G363</f>
        <v>#DIV/0!</v>
      </c>
    </row>
    <row r="332" spans="10:14" ht="15" customHeight="1">
      <c r="J332" s="75"/>
      <c r="K332" s="39" t="str">
        <f>Results!C364</f>
        <v>G02</v>
      </c>
      <c r="L332" s="39" t="str">
        <f>Results!B364</f>
        <v>NM_000426</v>
      </c>
      <c r="M332" s="85" t="e">
        <f>Results!F364</f>
        <v>#DIV/0!</v>
      </c>
      <c r="N332" s="85" t="e">
        <f>Results!G364</f>
        <v>#DIV/0!</v>
      </c>
    </row>
    <row r="333" spans="10:14" ht="15" customHeight="1">
      <c r="J333" s="75"/>
      <c r="K333" s="39" t="str">
        <f>Results!C365</f>
        <v>G03</v>
      </c>
      <c r="L333" s="39" t="str">
        <f>Results!B365</f>
        <v>NM_000892</v>
      </c>
      <c r="M333" s="85" t="e">
        <f>Results!F365</f>
        <v>#DIV/0!</v>
      </c>
      <c r="N333" s="85" t="e">
        <f>Results!G365</f>
        <v>#DIV/0!</v>
      </c>
    </row>
    <row r="334" spans="10:14" ht="15" customHeight="1">
      <c r="J334" s="75"/>
      <c r="K334" s="39" t="str">
        <f>Results!C366</f>
        <v>G04</v>
      </c>
      <c r="L334" s="39" t="str">
        <f>Results!B366</f>
        <v>NM_002257</v>
      </c>
      <c r="M334" s="85" t="e">
        <f>Results!F366</f>
        <v>#DIV/0!</v>
      </c>
      <c r="N334" s="85" t="e">
        <f>Results!G366</f>
        <v>#DIV/0!</v>
      </c>
    </row>
    <row r="335" spans="10:14" ht="15" customHeight="1">
      <c r="J335" s="75"/>
      <c r="K335" s="39" t="str">
        <f>Results!C367</f>
        <v>G05</v>
      </c>
      <c r="L335" s="39" t="str">
        <f>Results!B367</f>
        <v>NM_002227</v>
      </c>
      <c r="M335" s="85" t="e">
        <f>Results!F367</f>
        <v>#DIV/0!</v>
      </c>
      <c r="N335" s="85" t="e">
        <f>Results!G367</f>
        <v>#DIV/0!</v>
      </c>
    </row>
    <row r="336" spans="10:14" ht="15" customHeight="1">
      <c r="J336" s="75"/>
      <c r="K336" s="39" t="str">
        <f>Results!C368</f>
        <v>G06</v>
      </c>
      <c r="L336" s="39" t="str">
        <f>Results!B368</f>
        <v>NM_033453</v>
      </c>
      <c r="M336" s="85" t="e">
        <f>Results!F368</f>
        <v>#DIV/0!</v>
      </c>
      <c r="N336" s="85" t="e">
        <f>Results!G368</f>
        <v>#DIV/0!</v>
      </c>
    </row>
    <row r="337" spans="10:14" ht="15" customHeight="1">
      <c r="J337" s="75"/>
      <c r="K337" s="39" t="str">
        <f>Results!C369</f>
        <v>G07</v>
      </c>
      <c r="L337" s="39" t="str">
        <f>Results!B369</f>
        <v>NM_000044</v>
      </c>
      <c r="M337" s="85" t="e">
        <f>Results!F369</f>
        <v>#DIV/0!</v>
      </c>
      <c r="N337" s="85" t="e">
        <f>Results!G369</f>
        <v>#DIV/0!</v>
      </c>
    </row>
    <row r="338" spans="10:14" ht="15" customHeight="1">
      <c r="J338" s="75"/>
      <c r="K338" s="39" t="str">
        <f>Results!C370</f>
        <v>G08</v>
      </c>
      <c r="L338" s="39" t="str">
        <f>Results!B370</f>
        <v>NM_001570</v>
      </c>
      <c r="M338" s="85" t="e">
        <f>Results!F370</f>
        <v>#DIV/0!</v>
      </c>
      <c r="N338" s="85" t="e">
        <f>Results!G370</f>
        <v>#DIV/0!</v>
      </c>
    </row>
    <row r="339" spans="10:14" ht="15" customHeight="1">
      <c r="J339" s="75"/>
      <c r="K339" s="39" t="str">
        <f>Results!C371</f>
        <v>G09</v>
      </c>
      <c r="L339" s="39" t="str">
        <f>Results!B371</f>
        <v>NM_005538</v>
      </c>
      <c r="M339" s="85" t="e">
        <f>Results!F371</f>
        <v>#DIV/0!</v>
      </c>
      <c r="N339" s="85" t="e">
        <f>Results!G371</f>
        <v>#DIV/0!</v>
      </c>
    </row>
    <row r="340" spans="10:14" ht="15" customHeight="1">
      <c r="J340" s="75"/>
      <c r="K340" s="39" t="str">
        <f>Results!C372</f>
        <v>G10</v>
      </c>
      <c r="L340" s="39" t="str">
        <f>Results!B372</f>
        <v>NM_001562</v>
      </c>
      <c r="M340" s="85" t="e">
        <f>Results!F372</f>
        <v>#DIV/0!</v>
      </c>
      <c r="N340" s="85" t="e">
        <f>Results!G372</f>
        <v>#DIV/0!</v>
      </c>
    </row>
    <row r="341" spans="10:14" ht="15" customHeight="1">
      <c r="J341" s="75"/>
      <c r="K341" s="39" t="str">
        <f>Results!C373</f>
        <v>G11</v>
      </c>
      <c r="L341" s="39" t="str">
        <f>Results!B373</f>
        <v>NM_002189</v>
      </c>
      <c r="M341" s="85" t="e">
        <f>Results!F373</f>
        <v>#DIV/0!</v>
      </c>
      <c r="N341" s="85" t="e">
        <f>Results!G373</f>
        <v>#DIV/0!</v>
      </c>
    </row>
    <row r="342" spans="10:14" ht="15" customHeight="1">
      <c r="J342" s="75"/>
      <c r="K342" s="39" t="str">
        <f>Results!C374</f>
        <v>G12</v>
      </c>
      <c r="L342" s="39" t="str">
        <f>Results!B374</f>
        <v>NM_001559</v>
      </c>
      <c r="M342" s="85" t="e">
        <f>Results!F374</f>
        <v>#DIV/0!</v>
      </c>
      <c r="N342" s="85" t="e">
        <f>Results!G374</f>
        <v>#DIV/0!</v>
      </c>
    </row>
    <row r="343" spans="10:14" ht="15" customHeight="1">
      <c r="J343" s="72" t="str">
        <f>'Gene Table'!A387</f>
        <v>Plate 5</v>
      </c>
      <c r="K343" s="39" t="str">
        <f>Results!C387</f>
        <v>A01</v>
      </c>
      <c r="L343" s="39" t="str">
        <f>Results!B387</f>
        <v>NM_005535</v>
      </c>
      <c r="M343" s="85" t="e">
        <f>Results!F387</f>
        <v>#DIV/0!</v>
      </c>
      <c r="N343" s="85" t="e">
        <f>Results!G387</f>
        <v>#DIV/0!</v>
      </c>
    </row>
    <row r="344" spans="10:14" ht="15" customHeight="1">
      <c r="J344" s="75"/>
      <c r="K344" s="39" t="str">
        <f>Results!C388</f>
        <v>A02</v>
      </c>
      <c r="L344" s="39" t="str">
        <f>Results!B388</f>
        <v>NM_000634</v>
      </c>
      <c r="M344" s="85" t="e">
        <f>Results!F388</f>
        <v>#DIV/0!</v>
      </c>
      <c r="N344" s="85" t="e">
        <f>Results!G388</f>
        <v>#DIV/0!</v>
      </c>
    </row>
    <row r="345" spans="10:14" ht="15" customHeight="1">
      <c r="J345" s="75"/>
      <c r="K345" s="39" t="str">
        <f>Results!C389</f>
        <v>A03</v>
      </c>
      <c r="L345" s="39" t="str">
        <f>Results!B389</f>
        <v>NM_000417</v>
      </c>
      <c r="M345" s="85" t="e">
        <f>Results!F389</f>
        <v>#DIV/0!</v>
      </c>
      <c r="N345" s="85" t="e">
        <f>Results!G389</f>
        <v>#DIV/0!</v>
      </c>
    </row>
    <row r="346" spans="10:14" ht="15" customHeight="1">
      <c r="J346" s="75"/>
      <c r="K346" s="39" t="str">
        <f>Results!C390</f>
        <v>A04</v>
      </c>
      <c r="L346" s="39" t="str">
        <f>Results!B390</f>
        <v>NM_001556</v>
      </c>
      <c r="M346" s="85" t="e">
        <f>Results!F390</f>
        <v>#DIV/0!</v>
      </c>
      <c r="N346" s="85" t="e">
        <f>Results!G390</f>
        <v>#DIV/0!</v>
      </c>
    </row>
    <row r="347" spans="10:14" ht="15" customHeight="1">
      <c r="J347" s="75"/>
      <c r="K347" s="39" t="str">
        <f>Results!C391</f>
        <v>A05</v>
      </c>
      <c r="L347" s="39" t="str">
        <f>Results!B391</f>
        <v>NM_000598</v>
      </c>
      <c r="M347" s="85" t="e">
        <f>Results!F391</f>
        <v>#DIV/0!</v>
      </c>
      <c r="N347" s="85" t="e">
        <f>Results!G391</f>
        <v>#DIV/0!</v>
      </c>
    </row>
    <row r="348" spans="10:14" ht="15" customHeight="1">
      <c r="J348" s="75"/>
      <c r="K348" s="39" t="str">
        <f>Results!C392</f>
        <v>A06</v>
      </c>
      <c r="L348" s="39" t="str">
        <f>Results!B392</f>
        <v>NM_000596</v>
      </c>
      <c r="M348" s="85" t="e">
        <f>Results!F392</f>
        <v>#DIV/0!</v>
      </c>
      <c r="N348" s="85" t="e">
        <f>Results!G392</f>
        <v>#DIV/0!</v>
      </c>
    </row>
    <row r="349" spans="10:14" ht="15" customHeight="1">
      <c r="J349" s="75"/>
      <c r="K349" s="39" t="str">
        <f>Results!C393</f>
        <v>A07</v>
      </c>
      <c r="L349" s="39" t="str">
        <f>Results!B393</f>
        <v>NM_000612</v>
      </c>
      <c r="M349" s="85" t="e">
        <f>Results!F393</f>
        <v>#DIV/0!</v>
      </c>
      <c r="N349" s="85" t="e">
        <f>Results!G393</f>
        <v>#DIV/0!</v>
      </c>
    </row>
    <row r="350" spans="10:14" ht="15" customHeight="1">
      <c r="J350" s="75"/>
      <c r="K350" s="39" t="str">
        <f>Results!C394</f>
        <v>A08</v>
      </c>
      <c r="L350" s="39" t="str">
        <f>Results!B394</f>
        <v>NM_000875</v>
      </c>
      <c r="M350" s="85" t="e">
        <f>Results!F394</f>
        <v>#DIV/0!</v>
      </c>
      <c r="N350" s="85" t="e">
        <f>Results!G394</f>
        <v>#DIV/0!</v>
      </c>
    </row>
    <row r="351" spans="10:14" ht="15" customHeight="1">
      <c r="J351" s="75"/>
      <c r="K351" s="39" t="str">
        <f>Results!C395</f>
        <v>A09</v>
      </c>
      <c r="L351" s="39" t="str">
        <f>Results!B395</f>
        <v>NM_000618</v>
      </c>
      <c r="M351" s="85" t="e">
        <f>Results!F395</f>
        <v>#DIV/0!</v>
      </c>
      <c r="N351" s="85" t="e">
        <f>Results!G395</f>
        <v>#DIV/0!</v>
      </c>
    </row>
    <row r="352" spans="10:14" ht="15" customHeight="1">
      <c r="J352" s="75"/>
      <c r="K352" s="39" t="str">
        <f>Results!C396</f>
        <v>A10</v>
      </c>
      <c r="L352" s="39" t="str">
        <f>Results!B396</f>
        <v>NM_000416</v>
      </c>
      <c r="M352" s="85" t="e">
        <f>Results!F396</f>
        <v>#DIV/0!</v>
      </c>
      <c r="N352" s="85" t="e">
        <f>Results!G396</f>
        <v>#DIV/0!</v>
      </c>
    </row>
    <row r="353" spans="10:14" ht="15" customHeight="1">
      <c r="J353" s="75"/>
      <c r="K353" s="39" t="str">
        <f>Results!C397</f>
        <v>A11</v>
      </c>
      <c r="L353" s="39" t="str">
        <f>Results!B397</f>
        <v>NM_005896</v>
      </c>
      <c r="M353" s="85" t="e">
        <f>Results!F397</f>
        <v>#DIV/0!</v>
      </c>
      <c r="N353" s="85" t="e">
        <f>Results!G397</f>
        <v>#DIV/0!</v>
      </c>
    </row>
    <row r="354" spans="10:14" ht="15" customHeight="1">
      <c r="J354" s="75"/>
      <c r="K354" s="39" t="str">
        <f>Results!C398</f>
        <v>A12</v>
      </c>
      <c r="L354" s="39" t="str">
        <f>Results!B398</f>
        <v>NM_000384</v>
      </c>
      <c r="M354" s="85" t="e">
        <f>Results!F398</f>
        <v>#DIV/0!</v>
      </c>
      <c r="N354" s="85" t="e">
        <f>Results!G398</f>
        <v>#DIV/0!</v>
      </c>
    </row>
    <row r="355" spans="10:14" ht="15" customHeight="1">
      <c r="J355" s="75"/>
      <c r="K355" s="39" t="str">
        <f>Results!C399</f>
        <v>B01</v>
      </c>
      <c r="L355" s="39" t="str">
        <f>Results!B399</f>
        <v>NM_001039132</v>
      </c>
      <c r="M355" s="85" t="e">
        <f>Results!F399</f>
        <v>#DIV/0!</v>
      </c>
      <c r="N355" s="85" t="e">
        <f>Results!G399</f>
        <v>#DIV/0!</v>
      </c>
    </row>
    <row r="356" spans="10:14" ht="15" customHeight="1">
      <c r="J356" s="75"/>
      <c r="K356" s="39" t="str">
        <f>Results!C400</f>
        <v>B02</v>
      </c>
      <c r="L356" s="39" t="str">
        <f>Results!B400</f>
        <v>NM_000482</v>
      </c>
      <c r="M356" s="85" t="e">
        <f>Results!F400</f>
        <v>#DIV/0!</v>
      </c>
      <c r="N356" s="85" t="e">
        <f>Results!G400</f>
        <v>#DIV/0!</v>
      </c>
    </row>
    <row r="357" spans="10:14" ht="15" customHeight="1">
      <c r="J357" s="75"/>
      <c r="K357" s="39" t="str">
        <f>Results!C401</f>
        <v>B03</v>
      </c>
      <c r="L357" s="39" t="str">
        <f>Results!B401</f>
        <v>NM_002155</v>
      </c>
      <c r="M357" s="85" t="e">
        <f>Results!F401</f>
        <v>#DIV/0!</v>
      </c>
      <c r="N357" s="85" t="e">
        <f>Results!G401</f>
        <v>#DIV/0!</v>
      </c>
    </row>
    <row r="358" spans="10:14" ht="15" customHeight="1">
      <c r="J358" s="75"/>
      <c r="K358" s="39" t="str">
        <f>Results!C402</f>
        <v>B04</v>
      </c>
      <c r="L358" s="39" t="str">
        <f>Results!B402</f>
        <v>NM_002153</v>
      </c>
      <c r="M358" s="85" t="e">
        <f>Results!F402</f>
        <v>#DIV/0!</v>
      </c>
      <c r="N358" s="85" t="e">
        <f>Results!G402</f>
        <v>#DIV/0!</v>
      </c>
    </row>
    <row r="359" spans="10:14" ht="15" customHeight="1">
      <c r="J359" s="75"/>
      <c r="K359" s="39" t="str">
        <f>Results!C403</f>
        <v>B05</v>
      </c>
      <c r="L359" s="39" t="str">
        <f>Results!B403</f>
        <v>NM_000413</v>
      </c>
      <c r="M359" s="85" t="e">
        <f>Results!F403</f>
        <v>#DIV/0!</v>
      </c>
      <c r="N359" s="85" t="e">
        <f>Results!G403</f>
        <v>#DIV/0!</v>
      </c>
    </row>
    <row r="360" spans="10:14" ht="15" customHeight="1">
      <c r="J360" s="75"/>
      <c r="K360" s="39" t="str">
        <f>Results!C404</f>
        <v>B06</v>
      </c>
      <c r="L360" s="39" t="str">
        <f>Results!B404</f>
        <v>NM_001641</v>
      </c>
      <c r="M360" s="85" t="e">
        <f>Results!F404</f>
        <v>#DIV/0!</v>
      </c>
      <c r="N360" s="85" t="e">
        <f>Results!G404</f>
        <v>#DIV/0!</v>
      </c>
    </row>
    <row r="361" spans="10:14" ht="15" customHeight="1">
      <c r="J361" s="75"/>
      <c r="K361" s="39" t="str">
        <f>Results!C405</f>
        <v>B07</v>
      </c>
      <c r="L361" s="39" t="str">
        <f>Results!B405</f>
        <v>NM_000198</v>
      </c>
      <c r="M361" s="85" t="e">
        <f>Results!F405</f>
        <v>#DIV/0!</v>
      </c>
      <c r="N361" s="85" t="e">
        <f>Results!G405</f>
        <v>#DIV/0!</v>
      </c>
    </row>
    <row r="362" spans="10:14" ht="15" customHeight="1">
      <c r="J362" s="75"/>
      <c r="K362" s="39" t="str">
        <f>Results!C406</f>
        <v>B08</v>
      </c>
      <c r="L362" s="39" t="str">
        <f>Results!B406</f>
        <v>NM_000862</v>
      </c>
      <c r="M362" s="85" t="e">
        <f>Results!F406</f>
        <v>#DIV/0!</v>
      </c>
      <c r="N362" s="85" t="e">
        <f>Results!G406</f>
        <v>#DIV/0!</v>
      </c>
    </row>
    <row r="363" spans="10:14" ht="15" customHeight="1">
      <c r="J363" s="75"/>
      <c r="K363" s="39" t="str">
        <f>Results!C407</f>
        <v>B09</v>
      </c>
      <c r="L363" s="39" t="str">
        <f>Results!B407</f>
        <v>NM_005143</v>
      </c>
      <c r="M363" s="85" t="e">
        <f>Results!F407</f>
        <v>#DIV/0!</v>
      </c>
      <c r="N363" s="85" t="e">
        <f>Results!G407</f>
        <v>#DIV/0!</v>
      </c>
    </row>
    <row r="364" spans="10:14" ht="15" customHeight="1">
      <c r="J364" s="75"/>
      <c r="K364" s="39" t="str">
        <f>Results!C408</f>
        <v>B10</v>
      </c>
      <c r="L364" s="39" t="str">
        <f>Results!B408</f>
        <v>NM_005518</v>
      </c>
      <c r="M364" s="85" t="e">
        <f>Results!F408</f>
        <v>#DIV/0!</v>
      </c>
      <c r="N364" s="85" t="e">
        <f>Results!G408</f>
        <v>#DIV/0!</v>
      </c>
    </row>
    <row r="365" spans="10:14" ht="15" customHeight="1">
      <c r="J365" s="75"/>
      <c r="K365" s="39" t="str">
        <f>Results!C409</f>
        <v>B11</v>
      </c>
      <c r="L365" s="39" t="str">
        <f>Results!B409</f>
        <v>NM_002130</v>
      </c>
      <c r="M365" s="85" t="e">
        <f>Results!F409</f>
        <v>#DIV/0!</v>
      </c>
      <c r="N365" s="85" t="e">
        <f>Results!G409</f>
        <v>#DIV/0!</v>
      </c>
    </row>
    <row r="366" spans="10:14" ht="15" customHeight="1">
      <c r="J366" s="75"/>
      <c r="K366" s="39" t="str">
        <f>Results!C410</f>
        <v>B12</v>
      </c>
      <c r="L366" s="39" t="str">
        <f>Results!B410</f>
        <v>NM_001607</v>
      </c>
      <c r="M366" s="85" t="e">
        <f>Results!F410</f>
        <v>#DIV/0!</v>
      </c>
      <c r="N366" s="85" t="e">
        <f>Results!G410</f>
        <v>#DIV/0!</v>
      </c>
    </row>
    <row r="367" spans="10:14" ht="15" customHeight="1">
      <c r="J367" s="75"/>
      <c r="K367" s="39" t="str">
        <f>Results!C411</f>
        <v>C01</v>
      </c>
      <c r="L367" s="39" t="str">
        <f>Results!B411</f>
        <v>NM_021155</v>
      </c>
      <c r="M367" s="85" t="e">
        <f>Results!F411</f>
        <v>#DIV/0!</v>
      </c>
      <c r="N367" s="85" t="e">
        <f>Results!G411</f>
        <v>#DIV/0!</v>
      </c>
    </row>
    <row r="368" spans="10:14" ht="15" customHeight="1">
      <c r="J368" s="75"/>
      <c r="K368" s="39" t="str">
        <f>Results!C412</f>
        <v>C02</v>
      </c>
      <c r="L368" s="39" t="str">
        <f>Results!B412</f>
        <v>NM_001010931</v>
      </c>
      <c r="M368" s="85" t="e">
        <f>Results!F412</f>
        <v>#DIV/0!</v>
      </c>
      <c r="N368" s="85" t="e">
        <f>Results!G412</f>
        <v>#DIV/0!</v>
      </c>
    </row>
    <row r="369" spans="10:14" ht="15" customHeight="1">
      <c r="J369" s="75"/>
      <c r="K369" s="39" t="str">
        <f>Results!C413</f>
        <v>C03</v>
      </c>
      <c r="L369" s="39" t="str">
        <f>Results!B413</f>
        <v>NM_013371</v>
      </c>
      <c r="M369" s="85" t="e">
        <f>Results!F413</f>
        <v>#DIV/0!</v>
      </c>
      <c r="N369" s="85" t="e">
        <f>Results!G413</f>
        <v>#DIV/0!</v>
      </c>
    </row>
    <row r="370" spans="10:14" ht="15" customHeight="1">
      <c r="J370" s="75"/>
      <c r="K370" s="39" t="str">
        <f>Results!C414</f>
        <v>C04</v>
      </c>
      <c r="L370" s="39" t="str">
        <f>Results!B414</f>
        <v>NM_012092</v>
      </c>
      <c r="M370" s="85" t="e">
        <f>Results!F414</f>
        <v>#DIV/0!</v>
      </c>
      <c r="N370" s="85" t="e">
        <f>Results!G414</f>
        <v>#DIV/0!</v>
      </c>
    </row>
    <row r="371" spans="10:14" ht="15" customHeight="1">
      <c r="J371" s="75"/>
      <c r="K371" s="39" t="str">
        <f>Results!C415</f>
        <v>C05</v>
      </c>
      <c r="L371" s="39" t="str">
        <f>Results!B415</f>
        <v>NM_005513</v>
      </c>
      <c r="M371" s="85" t="e">
        <f>Results!F415</f>
        <v>#DIV/0!</v>
      </c>
      <c r="N371" s="85" t="e">
        <f>Results!G415</f>
        <v>#DIV/0!</v>
      </c>
    </row>
    <row r="372" spans="10:14" ht="15" customHeight="1">
      <c r="J372" s="75"/>
      <c r="K372" s="39" t="str">
        <f>Results!C416</f>
        <v>C06</v>
      </c>
      <c r="L372" s="39" t="str">
        <f>Results!B416</f>
        <v>NM_000827</v>
      </c>
      <c r="M372" s="85" t="e">
        <f>Results!F416</f>
        <v>#DIV/0!</v>
      </c>
      <c r="N372" s="85" t="e">
        <f>Results!G416</f>
        <v>#DIV/0!</v>
      </c>
    </row>
    <row r="373" spans="10:14" ht="15" customHeight="1">
      <c r="J373" s="75"/>
      <c r="K373" s="39" t="str">
        <f>Results!C417</f>
        <v>C07</v>
      </c>
      <c r="L373" s="39" t="str">
        <f>Results!B417</f>
        <v>NM_002084</v>
      </c>
      <c r="M373" s="85" t="e">
        <f>Results!F417</f>
        <v>#DIV/0!</v>
      </c>
      <c r="N373" s="85" t="e">
        <f>Results!G417</f>
        <v>#DIV/0!</v>
      </c>
    </row>
    <row r="374" spans="10:14" ht="15" customHeight="1">
      <c r="J374" s="75"/>
      <c r="K374" s="39" t="str">
        <f>Results!C418</f>
        <v>C08</v>
      </c>
      <c r="L374" s="39" t="str">
        <f>Results!B418</f>
        <v>NM_002083</v>
      </c>
      <c r="M374" s="85" t="e">
        <f>Results!F418</f>
        <v>#DIV/0!</v>
      </c>
      <c r="N374" s="85" t="e">
        <f>Results!G418</f>
        <v>#DIV/0!</v>
      </c>
    </row>
    <row r="375" spans="10:14" ht="15" customHeight="1">
      <c r="J375" s="75"/>
      <c r="K375" s="39" t="str">
        <f>Results!C419</f>
        <v>C09</v>
      </c>
      <c r="L375" s="39" t="str">
        <f>Results!B419</f>
        <v>NM_019844</v>
      </c>
      <c r="M375" s="85" t="e">
        <f>Results!F419</f>
        <v>#DIV/0!</v>
      </c>
      <c r="N375" s="85" t="e">
        <f>Results!G419</f>
        <v>#DIV/0!</v>
      </c>
    </row>
    <row r="376" spans="10:14" ht="15" customHeight="1">
      <c r="J376" s="75"/>
      <c r="K376" s="39" t="str">
        <f>Results!C420</f>
        <v>C10</v>
      </c>
      <c r="L376" s="39" t="str">
        <f>Results!B420</f>
        <v>NM_014905</v>
      </c>
      <c r="M376" s="85" t="e">
        <f>Results!F420</f>
        <v>#DIV/0!</v>
      </c>
      <c r="N376" s="85" t="e">
        <f>Results!G420</f>
        <v>#DIV/0!</v>
      </c>
    </row>
    <row r="377" spans="10:14" ht="15" customHeight="1">
      <c r="J377" s="75"/>
      <c r="K377" s="39" t="str">
        <f>Results!C421</f>
        <v>C11</v>
      </c>
      <c r="L377" s="39" t="str">
        <f>Results!B421</f>
        <v>NM_000515</v>
      </c>
      <c r="M377" s="85" t="e">
        <f>Results!F421</f>
        <v>#DIV/0!</v>
      </c>
      <c r="N377" s="85" t="e">
        <f>Results!G421</f>
        <v>#DIV/0!</v>
      </c>
    </row>
    <row r="378" spans="10:14" ht="15" customHeight="1">
      <c r="J378" s="75"/>
      <c r="K378" s="39" t="str">
        <f>Results!C422</f>
        <v>C12</v>
      </c>
      <c r="L378" s="39" t="str">
        <f>Results!B422</f>
        <v>NM_015670</v>
      </c>
      <c r="M378" s="85" t="e">
        <f>Results!F422</f>
        <v>#DIV/0!</v>
      </c>
      <c r="N378" s="85" t="e">
        <f>Results!G422</f>
        <v>#DIV/0!</v>
      </c>
    </row>
    <row r="379" spans="10:14" ht="15" customHeight="1">
      <c r="J379" s="75"/>
      <c r="K379" s="39" t="str">
        <f>Results!C423</f>
        <v>D01</v>
      </c>
      <c r="L379" s="39" t="str">
        <f>Results!B423</f>
        <v>NM_001039130</v>
      </c>
      <c r="M379" s="85" t="e">
        <f>Results!F423</f>
        <v>#DIV/0!</v>
      </c>
      <c r="N379" s="85" t="e">
        <f>Results!G423</f>
        <v>#DIV/0!</v>
      </c>
    </row>
    <row r="380" spans="10:14" ht="15" customHeight="1">
      <c r="J380" s="75"/>
      <c r="K380" s="39" t="str">
        <f>Results!C424</f>
        <v>D02</v>
      </c>
      <c r="L380" s="39" t="str">
        <f>Results!B424</f>
        <v>NM_001140</v>
      </c>
      <c r="M380" s="85" t="e">
        <f>Results!F424</f>
        <v>#DIV/0!</v>
      </c>
      <c r="N380" s="85" t="e">
        <f>Results!G424</f>
        <v>#DIV/0!</v>
      </c>
    </row>
    <row r="381" spans="10:14" ht="15" customHeight="1">
      <c r="J381" s="75"/>
      <c r="K381" s="39" t="str">
        <f>Results!C425</f>
        <v>D03</v>
      </c>
      <c r="L381" s="39" t="str">
        <f>Results!B425</f>
        <v>NM_153289</v>
      </c>
      <c r="M381" s="85" t="e">
        <f>Results!F425</f>
        <v>#DIV/0!</v>
      </c>
      <c r="N381" s="85" t="e">
        <f>Results!G425</f>
        <v>#DIV/0!</v>
      </c>
    </row>
    <row r="382" spans="10:14" ht="15" customHeight="1">
      <c r="J382" s="75"/>
      <c r="K382" s="39" t="str">
        <f>Results!C426</f>
        <v>D04</v>
      </c>
      <c r="L382" s="39" t="str">
        <f>Results!B426</f>
        <v>NM_001629</v>
      </c>
      <c r="M382" s="85" t="e">
        <f>Results!F426</f>
        <v>#DIV/0!</v>
      </c>
      <c r="N382" s="85" t="e">
        <f>Results!G426</f>
        <v>#DIV/0!</v>
      </c>
    </row>
    <row r="383" spans="10:14" ht="15" customHeight="1">
      <c r="J383" s="75"/>
      <c r="K383" s="39" t="str">
        <f>Results!C427</f>
        <v>D05</v>
      </c>
      <c r="L383" s="39" t="str">
        <f>Results!B427</f>
        <v>NM_000698</v>
      </c>
      <c r="M383" s="85" t="e">
        <f>Results!F427</f>
        <v>#DIV/0!</v>
      </c>
      <c r="N383" s="85" t="e">
        <f>Results!G427</f>
        <v>#DIV/0!</v>
      </c>
    </row>
    <row r="384" spans="10:14" ht="15" customHeight="1">
      <c r="J384" s="75"/>
      <c r="K384" s="39" t="str">
        <f>Results!C428</f>
        <v>D06</v>
      </c>
      <c r="L384" s="39" t="str">
        <f>Results!B428</f>
        <v>NM_000697</v>
      </c>
      <c r="M384" s="85" t="e">
        <f>Results!F428</f>
        <v>#DIV/0!</v>
      </c>
      <c r="N384" s="85" t="e">
        <f>Results!G428</f>
        <v>#DIV/0!</v>
      </c>
    </row>
    <row r="385" spans="10:14" ht="15" customHeight="1">
      <c r="J385" s="75"/>
      <c r="K385" s="39" t="str">
        <f>Results!C429</f>
        <v>D07</v>
      </c>
      <c r="L385" s="39" t="str">
        <f>Results!B429</f>
        <v>NM_015367</v>
      </c>
      <c r="M385" s="85" t="e">
        <f>Results!F429</f>
        <v>#DIV/0!</v>
      </c>
      <c r="N385" s="85" t="e">
        <f>Results!G429</f>
        <v>#DIV/0!</v>
      </c>
    </row>
    <row r="386" spans="10:14" ht="15" customHeight="1">
      <c r="J386" s="75"/>
      <c r="K386" s="39" t="str">
        <f>Results!C430</f>
        <v>D08</v>
      </c>
      <c r="L386" s="39" t="str">
        <f>Results!B430</f>
        <v>NM_015364</v>
      </c>
      <c r="M386" s="85" t="e">
        <f>Results!F430</f>
        <v>#DIV/0!</v>
      </c>
      <c r="N386" s="85" t="e">
        <f>Results!G430</f>
        <v>#DIV/0!</v>
      </c>
    </row>
    <row r="387" spans="10:14" ht="15" customHeight="1">
      <c r="J387" s="75"/>
      <c r="K387" s="39" t="str">
        <f>Results!C431</f>
        <v>D09</v>
      </c>
      <c r="L387" s="39" t="str">
        <f>Results!B431</f>
        <v>NM_014317</v>
      </c>
      <c r="M387" s="85" t="e">
        <f>Results!F431</f>
        <v>#DIV/0!</v>
      </c>
      <c r="N387" s="85" t="e">
        <f>Results!G431</f>
        <v>#DIV/0!</v>
      </c>
    </row>
    <row r="388" spans="10:14" ht="15" customHeight="1">
      <c r="J388" s="75"/>
      <c r="K388" s="39" t="str">
        <f>Results!C432</f>
        <v>D10</v>
      </c>
      <c r="L388" s="39" t="str">
        <f>Results!B432</f>
        <v>NM_012114</v>
      </c>
      <c r="M388" s="85" t="e">
        <f>Results!F432</f>
        <v>#DIV/0!</v>
      </c>
      <c r="N388" s="85" t="e">
        <f>Results!G432</f>
        <v>#DIV/0!</v>
      </c>
    </row>
    <row r="389" spans="10:14" ht="15" customHeight="1">
      <c r="J389" s="75"/>
      <c r="K389" s="39" t="str">
        <f>Results!C433</f>
        <v>D11</v>
      </c>
      <c r="L389" s="39" t="str">
        <f>Results!B433</f>
        <v>NM_012276</v>
      </c>
      <c r="M389" s="85" t="e">
        <f>Results!F433</f>
        <v>#DIV/0!</v>
      </c>
      <c r="N389" s="85" t="e">
        <f>Results!G433</f>
        <v>#DIV/0!</v>
      </c>
    </row>
    <row r="390" spans="10:14" ht="15" customHeight="1">
      <c r="J390" s="75"/>
      <c r="K390" s="39" t="str">
        <f>Results!C434</f>
        <v>D12</v>
      </c>
      <c r="L390" s="39" t="str">
        <f>Results!B434</f>
        <v>NM_014294</v>
      </c>
      <c r="M390" s="85" t="e">
        <f>Results!F434</f>
        <v>#DIV/0!</v>
      </c>
      <c r="N390" s="85" t="e">
        <f>Results!G434</f>
        <v>#DIV/0!</v>
      </c>
    </row>
    <row r="391" spans="10:14" ht="15" customHeight="1">
      <c r="J391" s="75"/>
      <c r="K391" s="39" t="str">
        <f>Results!C435</f>
        <v>E01</v>
      </c>
      <c r="L391" s="39" t="str">
        <f>Results!B435</f>
        <v>NM_012238</v>
      </c>
      <c r="M391" s="85" t="e">
        <f>Results!F435</f>
        <v>#DIV/0!</v>
      </c>
      <c r="N391" s="85" t="e">
        <f>Results!G435</f>
        <v>#DIV/0!</v>
      </c>
    </row>
    <row r="392" spans="10:14" ht="15" customHeight="1">
      <c r="J392" s="75"/>
      <c r="K392" s="39" t="str">
        <f>Results!C436</f>
        <v>E02</v>
      </c>
      <c r="L392" s="39" t="str">
        <f>Results!B436</f>
        <v>NM_002019</v>
      </c>
      <c r="M392" s="85" t="e">
        <f>Results!F436</f>
        <v>#DIV/0!</v>
      </c>
      <c r="N392" s="85" t="e">
        <f>Results!G436</f>
        <v>#DIV/0!</v>
      </c>
    </row>
    <row r="393" spans="10:14" ht="15" customHeight="1">
      <c r="J393" s="75"/>
      <c r="K393" s="39" t="str">
        <f>Results!C437</f>
        <v>E03</v>
      </c>
      <c r="L393" s="39" t="str">
        <f>Results!B437</f>
        <v>NM_002006</v>
      </c>
      <c r="M393" s="85" t="e">
        <f>Results!F437</f>
        <v>#DIV/0!</v>
      </c>
      <c r="N393" s="85" t="e">
        <f>Results!G437</f>
        <v>#DIV/0!</v>
      </c>
    </row>
    <row r="394" spans="10:14" ht="15" customHeight="1">
      <c r="J394" s="75"/>
      <c r="K394" s="39" t="str">
        <f>Results!C438</f>
        <v>E04</v>
      </c>
      <c r="L394" s="39" t="str">
        <f>Results!B438</f>
        <v>NM_001010873</v>
      </c>
      <c r="M394" s="85" t="e">
        <f>Results!F438</f>
        <v>#DIV/0!</v>
      </c>
      <c r="N394" s="85" t="e">
        <f>Results!G438</f>
        <v>#DIV/0!</v>
      </c>
    </row>
    <row r="395" spans="10:14" ht="15" customHeight="1">
      <c r="J395" s="75"/>
      <c r="K395" s="39" t="str">
        <f>Results!C439</f>
        <v>E05</v>
      </c>
      <c r="L395" s="39" t="str">
        <f>Results!B439</f>
        <v>NM_004462</v>
      </c>
      <c r="M395" s="85" t="e">
        <f>Results!F439</f>
        <v>#DIV/0!</v>
      </c>
      <c r="N395" s="85" t="e">
        <f>Results!G439</f>
        <v>#DIV/0!</v>
      </c>
    </row>
    <row r="396" spans="10:14" ht="15" customHeight="1">
      <c r="J396" s="75"/>
      <c r="K396" s="39" t="str">
        <f>Results!C440</f>
        <v>E06</v>
      </c>
      <c r="L396" s="39" t="str">
        <f>Results!B440</f>
        <v>NM_001002275</v>
      </c>
      <c r="M396" s="85" t="e">
        <f>Results!F440</f>
        <v>#DIV/0!</v>
      </c>
      <c r="N396" s="85" t="e">
        <f>Results!G440</f>
        <v>#DIV/0!</v>
      </c>
    </row>
    <row r="397" spans="10:14" ht="15" customHeight="1">
      <c r="J397" s="75"/>
      <c r="K397" s="39" t="str">
        <f>Results!C441</f>
        <v>E07</v>
      </c>
      <c r="L397" s="39" t="str">
        <f>Results!B441</f>
        <v>NM_004106</v>
      </c>
      <c r="M397" s="85" t="e">
        <f>Results!F441</f>
        <v>#DIV/0!</v>
      </c>
      <c r="N397" s="85" t="e">
        <f>Results!G441</f>
        <v>#DIV/0!</v>
      </c>
    </row>
    <row r="398" spans="10:14" ht="15" customHeight="1">
      <c r="J398" s="75"/>
      <c r="K398" s="39" t="str">
        <f>Results!C442</f>
        <v>E08</v>
      </c>
      <c r="L398" s="39" t="str">
        <f>Results!B442</f>
        <v>NM_000139</v>
      </c>
      <c r="M398" s="85" t="e">
        <f>Results!F442</f>
        <v>#DIV/0!</v>
      </c>
      <c r="N398" s="85" t="e">
        <f>Results!G442</f>
        <v>#DIV/0!</v>
      </c>
    </row>
    <row r="399" spans="10:14" ht="15" customHeight="1">
      <c r="J399" s="75"/>
      <c r="K399" s="39" t="str">
        <f>Results!C443</f>
        <v>E09</v>
      </c>
      <c r="L399" s="39" t="str">
        <f>Results!B443</f>
        <v>NM_002001</v>
      </c>
      <c r="M399" s="85" t="e">
        <f>Results!F443</f>
        <v>#DIV/0!</v>
      </c>
      <c r="N399" s="85" t="e">
        <f>Results!G443</f>
        <v>#DIV/0!</v>
      </c>
    </row>
    <row r="400" spans="10:14" ht="15" customHeight="1">
      <c r="J400" s="75"/>
      <c r="K400" s="39" t="str">
        <f>Results!C444</f>
        <v>E10</v>
      </c>
      <c r="L400" s="39" t="str">
        <f>Results!B444</f>
        <v>NM_001987</v>
      </c>
      <c r="M400" s="85" t="e">
        <f>Results!F444</f>
        <v>#DIV/0!</v>
      </c>
      <c r="N400" s="85" t="e">
        <f>Results!G444</f>
        <v>#DIV/0!</v>
      </c>
    </row>
    <row r="401" spans="10:14" ht="15" customHeight="1">
      <c r="J401" s="75"/>
      <c r="K401" s="39" t="str">
        <f>Results!C445</f>
        <v>E11</v>
      </c>
      <c r="L401" s="39" t="str">
        <f>Results!B445</f>
        <v>NM_001437</v>
      </c>
      <c r="M401" s="85" t="e">
        <f>Results!F445</f>
        <v>#DIV/0!</v>
      </c>
      <c r="N401" s="85" t="e">
        <f>Results!G445</f>
        <v>#DIV/0!</v>
      </c>
    </row>
    <row r="402" spans="10:14" ht="15" customHeight="1">
      <c r="J402" s="75"/>
      <c r="K402" s="39" t="str">
        <f>Results!C446</f>
        <v>E12</v>
      </c>
      <c r="L402" s="39" t="str">
        <f>Results!B446</f>
        <v>NM_001014431</v>
      </c>
      <c r="M402" s="85" t="e">
        <f>Results!F446</f>
        <v>#DIV/0!</v>
      </c>
      <c r="N402" s="85" t="e">
        <f>Results!G446</f>
        <v>#DIV/0!</v>
      </c>
    </row>
    <row r="403" spans="10:14" ht="15" customHeight="1">
      <c r="J403" s="75"/>
      <c r="K403" s="39" t="str">
        <f>Results!C447</f>
        <v>F01</v>
      </c>
      <c r="L403" s="39" t="str">
        <f>Results!B447</f>
        <v>NM_005236</v>
      </c>
      <c r="M403" s="85" t="e">
        <f>Results!F447</f>
        <v>#DIV/0!</v>
      </c>
      <c r="N403" s="85" t="e">
        <f>Results!G447</f>
        <v>#DIV/0!</v>
      </c>
    </row>
    <row r="404" spans="10:14" ht="15" customHeight="1">
      <c r="J404" s="75"/>
      <c r="K404" s="39" t="str">
        <f>Results!C448</f>
        <v>F02</v>
      </c>
      <c r="L404" s="39" t="str">
        <f>Results!B448</f>
        <v>NM_000122</v>
      </c>
      <c r="M404" s="85" t="e">
        <f>Results!F448</f>
        <v>#DIV/0!</v>
      </c>
      <c r="N404" s="85" t="e">
        <f>Results!G448</f>
        <v>#DIV/0!</v>
      </c>
    </row>
    <row r="405" spans="10:14" ht="15" customHeight="1">
      <c r="J405" s="75"/>
      <c r="K405" s="39" t="str">
        <f>Results!C449</f>
        <v>F03</v>
      </c>
      <c r="L405" s="39" t="str">
        <f>Results!B449</f>
        <v>NM_001979</v>
      </c>
      <c r="M405" s="85" t="e">
        <f>Results!F449</f>
        <v>#DIV/0!</v>
      </c>
      <c r="N405" s="85" t="e">
        <f>Results!G449</f>
        <v>#DIV/0!</v>
      </c>
    </row>
    <row r="406" spans="10:14" ht="15" customHeight="1">
      <c r="J406" s="75"/>
      <c r="K406" s="39" t="str">
        <f>Results!C450</f>
        <v>F04</v>
      </c>
      <c r="L406" s="39" t="str">
        <f>Results!B450</f>
        <v>NM_001623</v>
      </c>
      <c r="M406" s="85" t="e">
        <f>Results!F450</f>
        <v>#DIV/0!</v>
      </c>
      <c r="N406" s="85" t="e">
        <f>Results!G450</f>
        <v>#DIV/0!</v>
      </c>
    </row>
    <row r="407" spans="10:14" ht="15" customHeight="1">
      <c r="J407" s="75"/>
      <c r="K407" s="39" t="str">
        <f>Results!C451</f>
        <v>F05</v>
      </c>
      <c r="L407" s="39" t="str">
        <f>Results!B451</f>
        <v>NM_000798</v>
      </c>
      <c r="M407" s="85" t="e">
        <f>Results!F451</f>
        <v>#DIV/0!</v>
      </c>
      <c r="N407" s="85" t="e">
        <f>Results!G451</f>
        <v>#DIV/0!</v>
      </c>
    </row>
    <row r="408" spans="10:14" ht="15" customHeight="1">
      <c r="J408" s="75"/>
      <c r="K408" s="39" t="str">
        <f>Results!C452</f>
        <v>F06</v>
      </c>
      <c r="L408" s="39" t="str">
        <f>Results!B452</f>
        <v>NM_000795</v>
      </c>
      <c r="M408" s="85" t="e">
        <f>Results!F452</f>
        <v>#DIV/0!</v>
      </c>
      <c r="N408" s="85" t="e">
        <f>Results!G452</f>
        <v>#DIV/0!</v>
      </c>
    </row>
    <row r="409" spans="10:14" ht="15" customHeight="1">
      <c r="J409" s="75"/>
      <c r="K409" s="39" t="str">
        <f>Results!C453</f>
        <v>F07</v>
      </c>
      <c r="L409" s="39" t="str">
        <f>Results!B453</f>
        <v>NM_194320</v>
      </c>
      <c r="M409" s="85" t="e">
        <f>Results!F453</f>
        <v>#DIV/0!</v>
      </c>
      <c r="N409" s="85" t="e">
        <f>Results!G453</f>
        <v>#DIV/0!</v>
      </c>
    </row>
    <row r="410" spans="10:14" ht="15" customHeight="1">
      <c r="J410" s="75"/>
      <c r="K410" s="39" t="str">
        <f>Results!C454</f>
        <v>F08</v>
      </c>
      <c r="L410" s="39" t="str">
        <f>Results!B454</f>
        <v>NM_001928</v>
      </c>
      <c r="M410" s="85" t="e">
        <f>Results!F454</f>
        <v>#DIV/0!</v>
      </c>
      <c r="N410" s="85" t="e">
        <f>Results!G454</f>
        <v>#DIV/0!</v>
      </c>
    </row>
    <row r="411" spans="10:14" ht="15" customHeight="1">
      <c r="J411" s="75"/>
      <c r="K411" s="39" t="str">
        <f>Results!C455</f>
        <v>F09</v>
      </c>
      <c r="L411" s="39" t="str">
        <f>Results!B455</f>
        <v>NM_021010</v>
      </c>
      <c r="M411" s="85" t="e">
        <f>Results!F455</f>
        <v>#DIV/0!</v>
      </c>
      <c r="N411" s="85" t="e">
        <f>Results!G455</f>
        <v>#DIV/0!</v>
      </c>
    </row>
    <row r="412" spans="10:14" ht="15" customHeight="1">
      <c r="J412" s="75"/>
      <c r="K412" s="39" t="str">
        <f>Results!C456</f>
        <v>F10</v>
      </c>
      <c r="L412" s="39" t="str">
        <f>Results!B456</f>
        <v>NM_001925</v>
      </c>
      <c r="M412" s="85" t="e">
        <f>Results!F456</f>
        <v>#DIV/0!</v>
      </c>
      <c r="N412" s="85" t="e">
        <f>Results!G456</f>
        <v>#DIV/0!</v>
      </c>
    </row>
    <row r="413" spans="10:14" ht="15" customHeight="1">
      <c r="J413" s="75"/>
      <c r="K413" s="39" t="str">
        <f>Results!C457</f>
        <v>F11</v>
      </c>
      <c r="L413" s="39" t="str">
        <f>Results!B457</f>
        <v>NM_000789</v>
      </c>
      <c r="M413" s="85" t="e">
        <f>Results!F457</f>
        <v>#DIV/0!</v>
      </c>
      <c r="N413" s="85" t="e">
        <f>Results!G457</f>
        <v>#DIV/0!</v>
      </c>
    </row>
    <row r="414" spans="10:14" ht="15" customHeight="1">
      <c r="J414" s="75"/>
      <c r="K414" s="39" t="str">
        <f>Results!C458</f>
        <v>F12</v>
      </c>
      <c r="L414" s="39" t="str">
        <f>Results!B458</f>
        <v>NM_000788</v>
      </c>
      <c r="M414" s="85" t="e">
        <f>Results!F458</f>
        <v>#DIV/0!</v>
      </c>
      <c r="N414" s="85" t="e">
        <f>Results!G458</f>
        <v>#DIV/0!</v>
      </c>
    </row>
    <row r="415" spans="10:14" ht="15" customHeight="1">
      <c r="J415" s="75"/>
      <c r="K415" s="39" t="str">
        <f>Results!C459</f>
        <v>G01</v>
      </c>
      <c r="L415" s="39" t="str">
        <f>Results!B459</f>
        <v>NM_001350</v>
      </c>
      <c r="M415" s="85" t="e">
        <f>Results!F459</f>
        <v>#DIV/0!</v>
      </c>
      <c r="N415" s="85" t="e">
        <f>Results!G459</f>
        <v>#DIV/0!</v>
      </c>
    </row>
    <row r="416" spans="10:14" ht="15" customHeight="1">
      <c r="J416" s="75"/>
      <c r="K416" s="39" t="str">
        <f>Results!C460</f>
        <v>G02</v>
      </c>
      <c r="L416" s="39" t="str">
        <f>Results!B460</f>
        <v>NM_000103</v>
      </c>
      <c r="M416" s="85" t="e">
        <f>Results!F460</f>
        <v>#DIV/0!</v>
      </c>
      <c r="N416" s="85" t="e">
        <f>Results!G460</f>
        <v>#DIV/0!</v>
      </c>
    </row>
    <row r="417" spans="10:14" ht="15" customHeight="1">
      <c r="J417" s="75"/>
      <c r="K417" s="39" t="str">
        <f>Results!C461</f>
        <v>G03</v>
      </c>
      <c r="L417" s="39" t="str">
        <f>Results!B461</f>
        <v>NM_000025</v>
      </c>
      <c r="M417" s="85" t="e">
        <f>Results!F461</f>
        <v>#DIV/0!</v>
      </c>
      <c r="N417" s="85" t="e">
        <f>Results!G461</f>
        <v>#DIV/0!</v>
      </c>
    </row>
    <row r="418" spans="10:14" ht="15" customHeight="1">
      <c r="J418" s="75"/>
      <c r="K418" s="39" t="str">
        <f>Results!C462</f>
        <v>G04</v>
      </c>
      <c r="L418" s="39" t="str">
        <f>Results!B462</f>
        <v>NM_000769</v>
      </c>
      <c r="M418" s="85" t="e">
        <f>Results!F462</f>
        <v>#DIV/0!</v>
      </c>
      <c r="N418" s="85" t="e">
        <f>Results!G462</f>
        <v>#DIV/0!</v>
      </c>
    </row>
    <row r="419" spans="10:14" ht="15" customHeight="1">
      <c r="J419" s="75"/>
      <c r="K419" s="39" t="str">
        <f>Results!C463</f>
        <v>G05</v>
      </c>
      <c r="L419" s="39" t="str">
        <f>Results!B463</f>
        <v>NM_001904</v>
      </c>
      <c r="M419" s="85" t="e">
        <f>Results!F463</f>
        <v>#DIV/0!</v>
      </c>
      <c r="N419" s="85" t="e">
        <f>Results!G463</f>
        <v>#DIV/0!</v>
      </c>
    </row>
    <row r="420" spans="10:14" ht="15" customHeight="1">
      <c r="J420" s="75"/>
      <c r="K420" s="39" t="str">
        <f>Results!C464</f>
        <v>G06</v>
      </c>
      <c r="L420" s="39" t="str">
        <f>Results!B464</f>
        <v>NM_182919</v>
      </c>
      <c r="M420" s="85" t="e">
        <f>Results!F464</f>
        <v>#DIV/0!</v>
      </c>
      <c r="N420" s="85" t="e">
        <f>Results!G464</f>
        <v>#DIV/0!</v>
      </c>
    </row>
    <row r="421" spans="10:14" ht="15" customHeight="1">
      <c r="J421" s="75"/>
      <c r="K421" s="39" t="str">
        <f>Results!C465</f>
        <v>G07</v>
      </c>
      <c r="L421" s="39" t="str">
        <f>Results!B465</f>
        <v>NM_144685</v>
      </c>
      <c r="M421" s="85" t="e">
        <f>Results!F465</f>
        <v>#DIV/0!</v>
      </c>
      <c r="N421" s="85" t="e">
        <f>Results!G465</f>
        <v>#DIV/0!</v>
      </c>
    </row>
    <row r="422" spans="10:14" ht="15" customHeight="1">
      <c r="J422" s="75"/>
      <c r="K422" s="39" t="str">
        <f>Results!C466</f>
        <v>G08</v>
      </c>
      <c r="L422" s="39" t="str">
        <f>Results!B466</f>
        <v>NM_000759</v>
      </c>
      <c r="M422" s="85" t="e">
        <f>Results!F466</f>
        <v>#DIV/0!</v>
      </c>
      <c r="N422" s="85" t="e">
        <f>Results!G466</f>
        <v>#DIV/0!</v>
      </c>
    </row>
    <row r="423" spans="10:14" ht="15" customHeight="1">
      <c r="J423" s="75"/>
      <c r="K423" s="39" t="str">
        <f>Results!C467</f>
        <v>G09</v>
      </c>
      <c r="L423" s="39" t="str">
        <f>Results!B467</f>
        <v>NM_021117</v>
      </c>
      <c r="M423" s="85" t="e">
        <f>Results!F467</f>
        <v>#DIV/0!</v>
      </c>
      <c r="N423" s="85" t="e">
        <f>Results!G467</f>
        <v>#DIV/0!</v>
      </c>
    </row>
    <row r="424" spans="10:14" ht="15" customHeight="1">
      <c r="J424" s="75"/>
      <c r="K424" s="39" t="str">
        <f>Results!C468</f>
        <v>G10</v>
      </c>
      <c r="L424" s="39" t="str">
        <f>Results!B468</f>
        <v>NM_139074</v>
      </c>
      <c r="M424" s="85" t="e">
        <f>Results!F468</f>
        <v>#DIV/0!</v>
      </c>
      <c r="N424" s="85" t="e">
        <f>Results!G468</f>
        <v>#DIV/0!</v>
      </c>
    </row>
    <row r="425" spans="10:14" ht="15" customHeight="1">
      <c r="J425" s="75"/>
      <c r="K425" s="39" t="str">
        <f>Results!C469</f>
        <v>G11</v>
      </c>
      <c r="L425" s="39" t="str">
        <f>Results!B469</f>
        <v>NM_000651</v>
      </c>
      <c r="M425" s="85" t="e">
        <f>Results!F469</f>
        <v>#DIV/0!</v>
      </c>
      <c r="N425" s="85" t="e">
        <f>Results!G469</f>
        <v>#DIV/0!</v>
      </c>
    </row>
    <row r="426" spans="10:14" ht="15" customHeight="1">
      <c r="J426" s="75"/>
      <c r="K426" s="39" t="str">
        <f>Results!C470</f>
        <v>G12</v>
      </c>
      <c r="L426" s="39" t="str">
        <f>Results!B470</f>
        <v>NM_000098</v>
      </c>
      <c r="M426" s="85" t="e">
        <f>Results!F470</f>
        <v>#DIV/0!</v>
      </c>
      <c r="N426" s="85" t="e">
        <f>Results!G470</f>
        <v>#DIV/0!</v>
      </c>
    </row>
  </sheetData>
  <mergeCells count="12">
    <mergeCell ref="A2:H2"/>
    <mergeCell ref="A4:H4"/>
    <mergeCell ref="J4:N4"/>
    <mergeCell ref="M5:N5"/>
    <mergeCell ref="J5:J6"/>
    <mergeCell ref="J7:J90"/>
    <mergeCell ref="J91:J174"/>
    <mergeCell ref="J175:J258"/>
    <mergeCell ref="J259:J342"/>
    <mergeCell ref="J343:J426"/>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426"/>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5" t="s">
        <v>1455</v>
      </c>
      <c r="B1" s="25"/>
      <c r="C1" s="25"/>
      <c r="D1" s="50">
        <v>3</v>
      </c>
      <c r="F1" s="51" t="s">
        <v>1456</v>
      </c>
      <c r="G1" s="51"/>
      <c r="H1" s="51"/>
      <c r="I1" s="50">
        <v>0.001</v>
      </c>
    </row>
    <row r="2" spans="1:9" ht="30" customHeight="1">
      <c r="A2" s="52" t="s">
        <v>1457</v>
      </c>
      <c r="B2" s="53"/>
      <c r="C2" s="53"/>
      <c r="D2" s="53"/>
      <c r="E2" s="53"/>
      <c r="F2" s="53"/>
      <c r="G2" s="53"/>
      <c r="H2" s="53"/>
      <c r="I2" s="64"/>
    </row>
    <row r="3" spans="1:9" ht="30" customHeight="1">
      <c r="A3" s="52" t="s">
        <v>1458</v>
      </c>
      <c r="B3" s="53"/>
      <c r="C3" s="53"/>
      <c r="D3" s="53"/>
      <c r="E3" s="53"/>
      <c r="F3" s="53"/>
      <c r="G3" s="53"/>
      <c r="H3" s="53"/>
      <c r="I3" s="64"/>
    </row>
    <row r="4" spans="1:9" ht="30" customHeight="1">
      <c r="A4" s="52" t="s">
        <v>1452</v>
      </c>
      <c r="B4" s="53"/>
      <c r="C4" s="53"/>
      <c r="D4" s="53"/>
      <c r="E4" s="53"/>
      <c r="F4" s="53"/>
      <c r="G4" s="53"/>
      <c r="H4" s="53"/>
      <c r="I4" s="64"/>
    </row>
    <row r="5" spans="11:19" ht="15" customHeight="1">
      <c r="K5" s="65" t="s">
        <v>1459</v>
      </c>
      <c r="L5" s="66"/>
      <c r="M5" s="66"/>
      <c r="N5" s="66"/>
      <c r="O5" s="67"/>
      <c r="P5" s="68"/>
      <c r="Q5" s="68"/>
      <c r="R5" s="68"/>
      <c r="S5" s="68"/>
    </row>
    <row r="6" spans="11:19" ht="15" customHeight="1">
      <c r="K6" s="69" t="s">
        <v>3</v>
      </c>
      <c r="L6" s="70" t="s">
        <v>1390</v>
      </c>
      <c r="M6" s="71" t="s">
        <v>6</v>
      </c>
      <c r="N6" s="70" t="s">
        <v>1460</v>
      </c>
      <c r="O6" s="70" t="s">
        <v>1461</v>
      </c>
      <c r="P6" s="68"/>
      <c r="Q6" s="68"/>
      <c r="R6" s="68"/>
      <c r="S6" s="68"/>
    </row>
    <row r="7" spans="11:15" ht="15" customHeight="1">
      <c r="K7" s="72" t="str">
        <f>'Gene Table'!A3</f>
        <v>Plate 1</v>
      </c>
      <c r="L7" s="39" t="str">
        <f>Results!C3</f>
        <v>A01</v>
      </c>
      <c r="M7" s="39" t="str">
        <f>Results!B3</f>
        <v>NM_005957</v>
      </c>
      <c r="N7" s="73" t="e">
        <f>LOG(Results!H3,2)</f>
        <v>#DIV/0!</v>
      </c>
      <c r="O7" s="74" t="str">
        <f>Results!I3</f>
        <v>N/A</v>
      </c>
    </row>
    <row r="8" spans="11:15" ht="15" customHeight="1">
      <c r="K8" s="75"/>
      <c r="L8" s="39" t="str">
        <f>Results!C4</f>
        <v>A02</v>
      </c>
      <c r="M8" s="39" t="str">
        <f>Results!B4</f>
        <v>NM_000572</v>
      </c>
      <c r="N8" s="73" t="e">
        <f>LOG(Results!H4,2)</f>
        <v>#DIV/0!</v>
      </c>
      <c r="O8" s="74" t="str">
        <f>Results!I4</f>
        <v>N/A</v>
      </c>
    </row>
    <row r="9" spans="2:15" ht="15" customHeight="1">
      <c r="B9" s="54" t="e">
        <f>ROUNDUP(MIN(N7:N342),0)-10</f>
        <v>#DIV/0!</v>
      </c>
      <c r="C9" s="55">
        <f>'Volcano Plot'!I1</f>
        <v>0.001</v>
      </c>
      <c r="D9" s="55"/>
      <c r="E9" s="56"/>
      <c r="K9" s="75"/>
      <c r="L9" s="39" t="str">
        <f>Results!C5</f>
        <v>A03</v>
      </c>
      <c r="M9" s="39" t="str">
        <f>Results!B5</f>
        <v>NM_000594</v>
      </c>
      <c r="N9" s="73" t="e">
        <f>LOG(Results!H5,2)</f>
        <v>#DIV/0!</v>
      </c>
      <c r="O9" s="74" t="str">
        <f>Results!I5</f>
        <v>N/A</v>
      </c>
    </row>
    <row r="10" spans="2:15" ht="15" customHeight="1">
      <c r="B10" s="57" t="e">
        <f>ROUNDUP(MAX(N7:N342),0)+10</f>
        <v>#DIV/0!</v>
      </c>
      <c r="C10" s="58">
        <f>C9</f>
        <v>0.001</v>
      </c>
      <c r="D10" s="58"/>
      <c r="E10" s="59"/>
      <c r="K10" s="75"/>
      <c r="L10" s="39" t="str">
        <f>Results!C6</f>
        <v>A04</v>
      </c>
      <c r="M10" s="39" t="str">
        <f>Results!B6</f>
        <v>NM_000499</v>
      </c>
      <c r="N10" s="73" t="e">
        <f>LOG(Results!H6,2)</f>
        <v>#DIV/0!</v>
      </c>
      <c r="O10" s="74" t="str">
        <f>Results!I6</f>
        <v>N/A</v>
      </c>
    </row>
    <row r="11" spans="2:15" ht="15" customHeight="1">
      <c r="B11" s="60"/>
      <c r="C11" s="58"/>
      <c r="D11" s="58"/>
      <c r="E11" s="59"/>
      <c r="K11" s="75"/>
      <c r="L11" s="39" t="str">
        <f>Results!C7</f>
        <v>A05</v>
      </c>
      <c r="M11" s="39" t="str">
        <f>Results!B7</f>
        <v>NM_000903</v>
      </c>
      <c r="N11" s="73" t="e">
        <f>LOG(Results!H7,2)</f>
        <v>#DIV/0!</v>
      </c>
      <c r="O11" s="74" t="str">
        <f>Results!I7</f>
        <v>N/A</v>
      </c>
    </row>
    <row r="12" spans="2:19" ht="15" customHeight="1">
      <c r="B12" s="60">
        <v>1</v>
      </c>
      <c r="C12" s="58">
        <f>LOG('Volcano Plot'!D$1,2)</f>
        <v>1.58496250072116</v>
      </c>
      <c r="D12" s="58">
        <f>-1*C12</f>
        <v>-1.58496250072116</v>
      </c>
      <c r="E12" s="59">
        <v>0</v>
      </c>
      <c r="K12" s="75"/>
      <c r="L12" s="39" t="str">
        <f>Results!C8</f>
        <v>A06</v>
      </c>
      <c r="M12" s="39" t="str">
        <f>Results!B8</f>
        <v>BC008403</v>
      </c>
      <c r="N12" s="73" t="e">
        <f>LOG(Results!H8,2)</f>
        <v>#DIV/0!</v>
      </c>
      <c r="O12" s="74" t="str">
        <f>Results!I8</f>
        <v>N/A</v>
      </c>
      <c r="P12" s="68"/>
      <c r="Q12" s="68"/>
      <c r="R12" s="68"/>
      <c r="S12" s="68"/>
    </row>
    <row r="13" spans="2:19" ht="15" customHeight="1">
      <c r="B13" s="61" t="e">
        <f>10^(ROUND(LOG(MIN(O7:O342)),0)-1)</f>
        <v>#NUM!</v>
      </c>
      <c r="C13" s="62">
        <f>LOG('Volcano Plot'!D$1,2)</f>
        <v>1.58496250072116</v>
      </c>
      <c r="D13" s="62">
        <f>-1*C13</f>
        <v>-1.58496250072116</v>
      </c>
      <c r="E13" s="63">
        <v>0</v>
      </c>
      <c r="K13" s="75"/>
      <c r="L13" s="39" t="str">
        <f>Results!C9</f>
        <v>A07</v>
      </c>
      <c r="M13" s="39" t="str">
        <f>Results!B9</f>
        <v>NM_000254</v>
      </c>
      <c r="N13" s="73" t="e">
        <f>LOG(Results!H9,2)</f>
        <v>#DIV/0!</v>
      </c>
      <c r="O13" s="74" t="str">
        <f>Results!I9</f>
        <v>N/A</v>
      </c>
      <c r="P13" s="68"/>
      <c r="Q13" s="68"/>
      <c r="R13" s="68"/>
      <c r="S13" s="68"/>
    </row>
    <row r="14" spans="11:19" ht="15" customHeight="1">
      <c r="K14" s="75"/>
      <c r="L14" s="39" t="str">
        <f>Results!C10</f>
        <v>A08</v>
      </c>
      <c r="M14" s="39" t="str">
        <f>Results!B10</f>
        <v>NM_000773</v>
      </c>
      <c r="N14" s="73" t="e">
        <f>LOG(Results!H10,2)</f>
        <v>#DIV/0!</v>
      </c>
      <c r="O14" s="74" t="str">
        <f>Results!I10</f>
        <v>N/A</v>
      </c>
      <c r="P14" s="68"/>
      <c r="Q14" s="76"/>
      <c r="R14" s="68"/>
      <c r="S14" s="68"/>
    </row>
    <row r="15" spans="11:19" ht="15" customHeight="1">
      <c r="K15" s="75"/>
      <c r="L15" s="39" t="str">
        <f>Results!C11</f>
        <v>A09</v>
      </c>
      <c r="M15" s="39" t="str">
        <f>Results!B11</f>
        <v>NM_006297</v>
      </c>
      <c r="N15" s="73" t="e">
        <f>LOG(Results!H11,2)</f>
        <v>#DIV/0!</v>
      </c>
      <c r="O15" s="74" t="str">
        <f>Results!I11</f>
        <v>N/A</v>
      </c>
      <c r="P15" s="68"/>
      <c r="Q15" s="68"/>
      <c r="R15" s="68"/>
      <c r="S15" s="68"/>
    </row>
    <row r="16" spans="11:19" ht="15" customHeight="1">
      <c r="K16" s="75"/>
      <c r="L16" s="39" t="str">
        <f>Results!C12</f>
        <v>A10</v>
      </c>
      <c r="M16" s="39" t="str">
        <f>Results!B12</f>
        <v>NM_000546</v>
      </c>
      <c r="N16" s="73" t="e">
        <f>LOG(Results!H12,2)</f>
        <v>#DIV/0!</v>
      </c>
      <c r="O16" s="74" t="str">
        <f>Results!I12</f>
        <v>N/A</v>
      </c>
      <c r="P16" s="68"/>
      <c r="Q16" s="68"/>
      <c r="R16" s="68"/>
      <c r="S16" s="68"/>
    </row>
    <row r="17" spans="11:19" ht="15" customHeight="1">
      <c r="K17" s="75"/>
      <c r="L17" s="39" t="str">
        <f>Results!C13</f>
        <v>A11</v>
      </c>
      <c r="M17" s="39" t="str">
        <f>Results!B13</f>
        <v>NM_001071</v>
      </c>
      <c r="N17" s="73" t="e">
        <f>LOG(Results!H13,2)</f>
        <v>#DIV/0!</v>
      </c>
      <c r="O17" s="74" t="str">
        <f>Results!I13</f>
        <v>N/A</v>
      </c>
      <c r="P17" s="68"/>
      <c r="Q17" s="68"/>
      <c r="R17" s="68"/>
      <c r="S17" s="68"/>
    </row>
    <row r="18" spans="11:19" ht="15" customHeight="1">
      <c r="K18" s="75"/>
      <c r="L18" s="39" t="str">
        <f>Results!C14</f>
        <v>A12</v>
      </c>
      <c r="M18" s="39" t="str">
        <f>Results!B14</f>
        <v>NM_002116</v>
      </c>
      <c r="N18" s="73" t="e">
        <f>LOG(Results!H14,2)</f>
        <v>#DIV/0!</v>
      </c>
      <c r="O18" s="74" t="str">
        <f>Results!I14</f>
        <v>N/A</v>
      </c>
      <c r="P18" s="68"/>
      <c r="Q18" s="68"/>
      <c r="R18" s="68"/>
      <c r="S18" s="68"/>
    </row>
    <row r="19" spans="11:19" ht="15" customHeight="1">
      <c r="K19" s="75"/>
      <c r="L19" s="39" t="str">
        <f>Results!C15</f>
        <v>B01</v>
      </c>
      <c r="M19" s="39" t="str">
        <f>Results!B15</f>
        <v>NM_000400</v>
      </c>
      <c r="N19" s="73" t="e">
        <f>LOG(Results!H15,2)</f>
        <v>#DIV/0!</v>
      </c>
      <c r="O19" s="74" t="str">
        <f>Results!I15</f>
        <v>N/A</v>
      </c>
      <c r="P19" s="68"/>
      <c r="Q19" s="68"/>
      <c r="R19" s="68"/>
      <c r="S19" s="68"/>
    </row>
    <row r="20" spans="11:19" ht="15" customHeight="1">
      <c r="K20" s="75"/>
      <c r="L20" s="39" t="str">
        <f>Results!C16</f>
        <v>B02</v>
      </c>
      <c r="M20" s="39" t="str">
        <f>Results!B16</f>
        <v>NM_000367</v>
      </c>
      <c r="N20" s="73" t="e">
        <f>LOG(Results!H16,2)</f>
        <v>#DIV/0!</v>
      </c>
      <c r="O20" s="74" t="str">
        <f>Results!I16</f>
        <v>N/A</v>
      </c>
      <c r="P20" s="68"/>
      <c r="Q20" s="76"/>
      <c r="R20" s="68"/>
      <c r="S20" s="68"/>
    </row>
    <row r="21" spans="11:19" ht="15" customHeight="1">
      <c r="K21" s="75"/>
      <c r="L21" s="39" t="str">
        <f>Results!C17</f>
        <v>B03</v>
      </c>
      <c r="M21" s="39" t="str">
        <f>Results!B17</f>
        <v>NM_021642</v>
      </c>
      <c r="N21" s="73" t="e">
        <f>LOG(Results!H17,2)</f>
        <v>#DIV/0!</v>
      </c>
      <c r="O21" s="74" t="str">
        <f>Results!I17</f>
        <v>N/A</v>
      </c>
      <c r="P21" s="68"/>
      <c r="Q21" s="76"/>
      <c r="R21" s="68"/>
      <c r="S21" s="68"/>
    </row>
    <row r="22" spans="11:19" ht="15" customHeight="1">
      <c r="K22" s="75"/>
      <c r="L22" s="39" t="str">
        <f>Results!C18</f>
        <v>B04</v>
      </c>
      <c r="M22" s="39" t="str">
        <f>Results!B18</f>
        <v>NM_000015</v>
      </c>
      <c r="N22" s="73" t="e">
        <f>LOG(Results!H18,2)</f>
        <v>#DIV/0!</v>
      </c>
      <c r="O22" s="74" t="str">
        <f>Results!I18</f>
        <v>N/A</v>
      </c>
      <c r="P22" s="68"/>
      <c r="Q22" s="68"/>
      <c r="R22" s="68"/>
      <c r="S22" s="68"/>
    </row>
    <row r="23" spans="11:19" ht="15" customHeight="1">
      <c r="K23" s="75"/>
      <c r="L23" s="39" t="str">
        <f>Results!C19</f>
        <v>B05</v>
      </c>
      <c r="M23" s="39" t="str">
        <f>Results!B19</f>
        <v>NM_000250</v>
      </c>
      <c r="N23" s="73" t="e">
        <f>LOG(Results!H19,2)</f>
        <v>#DIV/0!</v>
      </c>
      <c r="O23" s="74" t="str">
        <f>Results!I19</f>
        <v>N/A</v>
      </c>
      <c r="P23" s="68"/>
      <c r="Q23" s="68"/>
      <c r="R23" s="68"/>
      <c r="S23" s="68"/>
    </row>
    <row r="24" spans="11:19" ht="15" customHeight="1">
      <c r="K24" s="75"/>
      <c r="L24" s="39" t="str">
        <f>Results!C20</f>
        <v>B06</v>
      </c>
      <c r="M24" s="39" t="str">
        <f>Results!B20</f>
        <v>NM_000589</v>
      </c>
      <c r="N24" s="73" t="e">
        <f>LOG(Results!H20,2)</f>
        <v>#DIV/0!</v>
      </c>
      <c r="O24" s="74" t="str">
        <f>Results!I20</f>
        <v>N/A</v>
      </c>
      <c r="P24" s="68"/>
      <c r="Q24" s="68"/>
      <c r="R24" s="68"/>
      <c r="S24" s="68"/>
    </row>
    <row r="25" spans="11:19" ht="15" customHeight="1">
      <c r="K25" s="75"/>
      <c r="L25" s="39" t="str">
        <f>Results!C21</f>
        <v>B07</v>
      </c>
      <c r="M25" s="39" t="str">
        <f>Results!B21</f>
        <v>NM_000662</v>
      </c>
      <c r="N25" s="73" t="e">
        <f>LOG(Results!H21,2)</f>
        <v>#DIV/0!</v>
      </c>
      <c r="O25" s="74" t="str">
        <f>Results!I21</f>
        <v>N/A</v>
      </c>
      <c r="P25" s="68"/>
      <c r="Q25" s="68"/>
      <c r="R25" s="68"/>
      <c r="S25" s="68"/>
    </row>
    <row r="26" spans="11:19" ht="15" customHeight="1">
      <c r="K26" s="75"/>
      <c r="L26" s="39" t="str">
        <f>Results!C22</f>
        <v>B08</v>
      </c>
      <c r="M26" s="39" t="str">
        <f>Results!B22</f>
        <v>NM_000927</v>
      </c>
      <c r="N26" s="73" t="e">
        <f>LOG(Results!H22,2)</f>
        <v>#DIV/0!</v>
      </c>
      <c r="O26" s="74" t="str">
        <f>Results!I22</f>
        <v>N/A</v>
      </c>
      <c r="P26" s="68"/>
      <c r="Q26" s="68"/>
      <c r="R26" s="68"/>
      <c r="S26" s="68"/>
    </row>
    <row r="27" spans="11:19" ht="15" customHeight="1">
      <c r="K27" s="75"/>
      <c r="L27" s="39" t="str">
        <f>Results!C23</f>
        <v>B09</v>
      </c>
      <c r="M27" s="39" t="str">
        <f>Results!B23</f>
        <v>NM_002454</v>
      </c>
      <c r="N27" s="73" t="e">
        <f>LOG(Results!H23,2)</f>
        <v>#DIV/0!</v>
      </c>
      <c r="O27" s="74" t="str">
        <f>Results!I23</f>
        <v>N/A</v>
      </c>
      <c r="P27" s="68"/>
      <c r="Q27" s="68"/>
      <c r="R27" s="68"/>
      <c r="S27" s="68"/>
    </row>
    <row r="28" spans="11:19" ht="15" customHeight="1">
      <c r="K28" s="75"/>
      <c r="L28" s="39" t="str">
        <f>Results!C24</f>
        <v>B10</v>
      </c>
      <c r="M28" s="39" t="str">
        <f>Results!B24</f>
        <v>NM_022162</v>
      </c>
      <c r="N28" s="73" t="e">
        <f>LOG(Results!H24,2)</f>
        <v>#DIV/0!</v>
      </c>
      <c r="O28" s="74" t="str">
        <f>Results!I24</f>
        <v>N/A</v>
      </c>
      <c r="P28" s="68"/>
      <c r="Q28" s="68"/>
      <c r="R28" s="68"/>
      <c r="S28" s="68"/>
    </row>
    <row r="29" spans="11:19" ht="15" customHeight="1">
      <c r="K29" s="75"/>
      <c r="L29" s="39" t="str">
        <f>Results!C25</f>
        <v>B11</v>
      </c>
      <c r="M29" s="39" t="str">
        <f>Results!B25</f>
        <v>NM_000600</v>
      </c>
      <c r="N29" s="73" t="e">
        <f>LOG(Results!H25,2)</f>
        <v>#DIV/0!</v>
      </c>
      <c r="O29" s="74" t="str">
        <f>Results!I25</f>
        <v>N/A</v>
      </c>
      <c r="P29" s="68"/>
      <c r="Q29" s="68"/>
      <c r="R29" s="68"/>
      <c r="S29" s="68"/>
    </row>
    <row r="30" spans="11:19" ht="15" customHeight="1">
      <c r="K30" s="75"/>
      <c r="L30" s="39" t="str">
        <f>Results!C26</f>
        <v>B12</v>
      </c>
      <c r="M30" s="39" t="str">
        <f>Results!B26</f>
        <v>NM_000120</v>
      </c>
      <c r="N30" s="73" t="e">
        <f>LOG(Results!H26,2)</f>
        <v>#DIV/0!</v>
      </c>
      <c r="O30" s="74" t="str">
        <f>Results!I26</f>
        <v>N/A</v>
      </c>
      <c r="P30" s="68"/>
      <c r="Q30" s="68"/>
      <c r="R30" s="68"/>
      <c r="S30" s="68"/>
    </row>
    <row r="31" spans="11:19" ht="15" customHeight="1">
      <c r="K31" s="75"/>
      <c r="L31" s="39" t="str">
        <f>Results!C27</f>
        <v>C01</v>
      </c>
      <c r="M31" s="39" t="str">
        <f>Results!B27</f>
        <v>NM_001037631</v>
      </c>
      <c r="N31" s="73" t="e">
        <f>LOG(Results!H27,2)</f>
        <v>#DIV/0!</v>
      </c>
      <c r="O31" s="74" t="str">
        <f>Results!I27</f>
        <v>N/A</v>
      </c>
      <c r="P31" s="68"/>
      <c r="Q31" s="68"/>
      <c r="R31" s="68"/>
      <c r="S31" s="68"/>
    </row>
    <row r="32" spans="11:19" ht="15" customHeight="1">
      <c r="K32" s="75"/>
      <c r="L32" s="39" t="str">
        <f>Results!C28</f>
        <v>C02</v>
      </c>
      <c r="M32" s="39" t="str">
        <f>Results!B28</f>
        <v>NM_000376</v>
      </c>
      <c r="N32" s="73" t="e">
        <f>LOG(Results!H28,2)</f>
        <v>#DIV/0!</v>
      </c>
      <c r="O32" s="74" t="str">
        <f>Results!I28</f>
        <v>N/A</v>
      </c>
      <c r="P32" s="68"/>
      <c r="Q32" s="68"/>
      <c r="R32" s="68"/>
      <c r="S32" s="68"/>
    </row>
    <row r="33" spans="11:19" ht="15" customHeight="1">
      <c r="K33" s="75"/>
      <c r="L33" s="39" t="str">
        <f>Results!C29</f>
        <v>C03</v>
      </c>
      <c r="M33" s="39" t="str">
        <f>Results!B29</f>
        <v>NM_000636</v>
      </c>
      <c r="N33" s="73" t="e">
        <f>LOG(Results!H29,2)</f>
        <v>#DIV/0!</v>
      </c>
      <c r="O33" s="74" t="str">
        <f>Results!I29</f>
        <v>N/A</v>
      </c>
      <c r="P33" s="68"/>
      <c r="Q33" s="68"/>
      <c r="R33" s="68"/>
      <c r="S33" s="68"/>
    </row>
    <row r="34" spans="11:19" ht="15" customHeight="1">
      <c r="K34" s="75"/>
      <c r="L34" s="39" t="str">
        <f>Results!C30</f>
        <v>C04</v>
      </c>
      <c r="M34" s="39" t="str">
        <f>Results!B30</f>
        <v>NM_194255</v>
      </c>
      <c r="N34" s="73" t="e">
        <f>LOG(Results!H30,2)</f>
        <v>#DIV/0!</v>
      </c>
      <c r="O34" s="74" t="str">
        <f>Results!I30</f>
        <v>N/A</v>
      </c>
      <c r="P34" s="68"/>
      <c r="Q34" s="68"/>
      <c r="R34" s="68"/>
      <c r="S34" s="68"/>
    </row>
    <row r="35" spans="11:19" ht="15" customHeight="1">
      <c r="K35" s="75"/>
      <c r="L35" s="39" t="str">
        <f>Results!C31</f>
        <v>C05</v>
      </c>
      <c r="M35" s="39" t="str">
        <f>Results!B31</f>
        <v>NM_002913</v>
      </c>
      <c r="N35" s="73" t="e">
        <f>LOG(Results!H31,2)</f>
        <v>#DIV/0!</v>
      </c>
      <c r="O35" s="74" t="str">
        <f>Results!I31</f>
        <v>N/A</v>
      </c>
      <c r="P35" s="68"/>
      <c r="Q35" s="68"/>
      <c r="R35" s="68"/>
      <c r="S35" s="68"/>
    </row>
    <row r="36" spans="11:19" ht="15" customHeight="1">
      <c r="K36" s="75"/>
      <c r="L36" s="39" t="str">
        <f>Results!C32</f>
        <v>C06</v>
      </c>
      <c r="M36" s="39" t="str">
        <f>Results!B32</f>
        <v>NM_000657</v>
      </c>
      <c r="N36" s="73" t="e">
        <f>LOG(Results!H32,2)</f>
        <v>#DIV/0!</v>
      </c>
      <c r="O36" s="74" t="str">
        <f>Results!I32</f>
        <v>N/A</v>
      </c>
      <c r="P36" s="68"/>
      <c r="Q36" s="68"/>
      <c r="R36" s="68"/>
      <c r="S36" s="68"/>
    </row>
    <row r="37" spans="11:19" ht="15" customHeight="1">
      <c r="K37" s="75"/>
      <c r="L37" s="39" t="str">
        <f>Results!C33</f>
        <v>C07</v>
      </c>
      <c r="M37" s="39" t="str">
        <f>Results!B33</f>
        <v>NM_002485</v>
      </c>
      <c r="N37" s="73" t="e">
        <f>LOG(Results!H33,2)</f>
        <v>#DIV/0!</v>
      </c>
      <c r="O37" s="74" t="str">
        <f>Results!I33</f>
        <v>N/A</v>
      </c>
      <c r="P37" s="68"/>
      <c r="Q37" s="68"/>
      <c r="R37" s="68"/>
      <c r="S37" s="68"/>
    </row>
    <row r="38" spans="11:19" ht="15" customHeight="1">
      <c r="K38" s="75"/>
      <c r="L38" s="39" t="str">
        <f>Results!C34</f>
        <v>C08</v>
      </c>
      <c r="M38" s="39" t="str">
        <f>Results!B34</f>
        <v>NM_002467</v>
      </c>
      <c r="N38" s="73" t="e">
        <f>LOG(Results!H34,2)</f>
        <v>#DIV/0!</v>
      </c>
      <c r="O38" s="74" t="str">
        <f>Results!I34</f>
        <v>N/A</v>
      </c>
      <c r="P38" s="68"/>
      <c r="Q38" s="68"/>
      <c r="R38" s="68"/>
      <c r="S38" s="68"/>
    </row>
    <row r="39" spans="11:19" ht="15" customHeight="1">
      <c r="K39" s="75"/>
      <c r="L39" s="39" t="str">
        <f>Results!C35</f>
        <v>C09</v>
      </c>
      <c r="M39" s="39" t="str">
        <f>Results!B35</f>
        <v>NM_002392</v>
      </c>
      <c r="N39" s="73" t="e">
        <f>LOG(Results!H35,2)</f>
        <v>#DIV/0!</v>
      </c>
      <c r="O39" s="74" t="str">
        <f>Results!I35</f>
        <v>N/A</v>
      </c>
      <c r="P39" s="68"/>
      <c r="Q39" s="68"/>
      <c r="R39" s="68"/>
      <c r="S39" s="68"/>
    </row>
    <row r="40" spans="11:19" ht="15" customHeight="1">
      <c r="K40" s="75"/>
      <c r="L40" s="39" t="str">
        <f>Results!C36</f>
        <v>C10</v>
      </c>
      <c r="M40" s="39" t="str">
        <f>Results!B36</f>
        <v>NM_000418</v>
      </c>
      <c r="N40" s="73" t="e">
        <f>LOG(Results!H36,2)</f>
        <v>#DIV/0!</v>
      </c>
      <c r="O40" s="74" t="str">
        <f>Results!I36</f>
        <v>N/A</v>
      </c>
      <c r="P40" s="68"/>
      <c r="Q40" s="68"/>
      <c r="R40" s="68"/>
      <c r="S40" s="68"/>
    </row>
    <row r="41" spans="11:19" ht="15" customHeight="1">
      <c r="K41" s="75"/>
      <c r="L41" s="39" t="str">
        <f>Results!C37</f>
        <v>C11</v>
      </c>
      <c r="M41" s="39" t="str">
        <f>Results!B37</f>
        <v>NM_000577</v>
      </c>
      <c r="N41" s="73" t="e">
        <f>LOG(Results!H37,2)</f>
        <v>#DIV/0!</v>
      </c>
      <c r="O41" s="74" t="str">
        <f>Results!I37</f>
        <v>N/A</v>
      </c>
      <c r="P41" s="68"/>
      <c r="Q41" s="68"/>
      <c r="R41" s="68"/>
      <c r="S41" s="68"/>
    </row>
    <row r="42" spans="11:19" ht="15" customHeight="1">
      <c r="K42" s="75"/>
      <c r="L42" s="39" t="str">
        <f>Results!C38</f>
        <v>C12</v>
      </c>
      <c r="M42" s="39" t="str">
        <f>Results!B38</f>
        <v>NM_000576</v>
      </c>
      <c r="N42" s="73" t="e">
        <f>LOG(Results!H38,2)</f>
        <v>#DIV/0!</v>
      </c>
      <c r="O42" s="74" t="str">
        <f>Results!I38</f>
        <v>N/A</v>
      </c>
      <c r="P42" s="68"/>
      <c r="Q42" s="68"/>
      <c r="R42" s="68"/>
      <c r="S42" s="68"/>
    </row>
    <row r="43" spans="11:19" ht="15" customHeight="1">
      <c r="K43" s="75"/>
      <c r="L43" s="39" t="str">
        <f>Results!C39</f>
        <v>D01</v>
      </c>
      <c r="M43" s="39" t="str">
        <f>Results!B39</f>
        <v>NM_000106</v>
      </c>
      <c r="N43" s="73" t="e">
        <f>LOG(Results!H39,2)</f>
        <v>#DIV/0!</v>
      </c>
      <c r="O43" s="74" t="str">
        <f>Results!I39</f>
        <v>N/A</v>
      </c>
      <c r="P43" s="68"/>
      <c r="Q43" s="68"/>
      <c r="R43" s="68"/>
      <c r="S43" s="68"/>
    </row>
    <row r="44" spans="11:19" ht="15" customHeight="1">
      <c r="K44" s="75"/>
      <c r="L44" s="39" t="str">
        <f>Results!C40</f>
        <v>D02</v>
      </c>
      <c r="M44" s="39" t="str">
        <f>Results!B40</f>
        <v>NM_000771</v>
      </c>
      <c r="N44" s="73" t="e">
        <f>LOG(Results!H40,2)</f>
        <v>#DIV/0!</v>
      </c>
      <c r="O44" s="74" t="str">
        <f>Results!I40</f>
        <v>N/A</v>
      </c>
      <c r="P44" s="68"/>
      <c r="Q44" s="68"/>
      <c r="R44" s="68"/>
      <c r="S44" s="68"/>
    </row>
    <row r="45" spans="11:19" ht="15" customHeight="1">
      <c r="K45" s="75"/>
      <c r="L45" s="39" t="str">
        <f>Results!C41</f>
        <v>D03</v>
      </c>
      <c r="M45" s="39" t="str">
        <f>Results!B41</f>
        <v>NM_000071</v>
      </c>
      <c r="N45" s="73" t="e">
        <f>LOG(Results!H41,2)</f>
        <v>#DIV/0!</v>
      </c>
      <c r="O45" s="74" t="str">
        <f>Results!I41</f>
        <v>N/A</v>
      </c>
      <c r="P45" s="68"/>
      <c r="Q45" s="68"/>
      <c r="R45" s="68"/>
      <c r="S45" s="68"/>
    </row>
    <row r="46" spans="11:19" ht="15" customHeight="1">
      <c r="K46" s="75"/>
      <c r="L46" s="39" t="str">
        <f>Results!C42</f>
        <v>D04</v>
      </c>
      <c r="M46" s="39" t="str">
        <f>Results!B42</f>
        <v>NM_000059</v>
      </c>
      <c r="N46" s="73" t="e">
        <f>LOG(Results!H42,2)</f>
        <v>#DIV/0!</v>
      </c>
      <c r="O46" s="74" t="str">
        <f>Results!I42</f>
        <v>N/A</v>
      </c>
      <c r="P46" s="68"/>
      <c r="Q46" s="68"/>
      <c r="R46" s="68"/>
      <c r="S46" s="68"/>
    </row>
    <row r="47" spans="11:19" ht="15" customHeight="1">
      <c r="K47" s="75"/>
      <c r="L47" s="39" t="str">
        <f>Results!C43</f>
        <v>D05</v>
      </c>
      <c r="M47" s="39" t="str">
        <f>Results!B43</f>
        <v>NM_018315</v>
      </c>
      <c r="N47" s="73" t="e">
        <f>LOG(Results!H43,2)</f>
        <v>#DIV/0!</v>
      </c>
      <c r="O47" s="74" t="str">
        <f>Results!I43</f>
        <v>N/A</v>
      </c>
      <c r="P47" s="68"/>
      <c r="Q47" s="68"/>
      <c r="R47" s="68"/>
      <c r="S47" s="68"/>
    </row>
    <row r="48" spans="11:19" ht="15" customHeight="1">
      <c r="K48" s="75"/>
      <c r="L48" s="39" t="str">
        <f>Results!C44</f>
        <v>D06</v>
      </c>
      <c r="M48" s="39" t="str">
        <f>Results!B44</f>
        <v>NM_000603</v>
      </c>
      <c r="N48" s="73" t="e">
        <f>LOG(Results!H44,2)</f>
        <v>#DIV/0!</v>
      </c>
      <c r="O48" s="74" t="str">
        <f>Results!I44</f>
        <v>N/A</v>
      </c>
      <c r="P48" s="68"/>
      <c r="Q48" s="68"/>
      <c r="R48" s="68"/>
      <c r="S48" s="68"/>
    </row>
    <row r="49" spans="11:19" ht="15" customHeight="1">
      <c r="K49" s="75"/>
      <c r="L49" s="39" t="str">
        <f>Results!C45</f>
        <v>D07</v>
      </c>
      <c r="M49" s="39" t="str">
        <f>Results!B45</f>
        <v>NM_000849</v>
      </c>
      <c r="N49" s="73" t="e">
        <f>LOG(Results!H45,2)</f>
        <v>#DIV/0!</v>
      </c>
      <c r="O49" s="74" t="str">
        <f>Results!I45</f>
        <v>N/A</v>
      </c>
      <c r="P49" s="68"/>
      <c r="Q49" s="68"/>
      <c r="R49" s="68"/>
      <c r="S49" s="68"/>
    </row>
    <row r="50" spans="11:19" ht="15" customHeight="1">
      <c r="K50" s="75"/>
      <c r="L50" s="39" t="str">
        <f>Results!C46</f>
        <v>D08</v>
      </c>
      <c r="M50" s="39" t="str">
        <f>Results!B46</f>
        <v>NM_000104</v>
      </c>
      <c r="N50" s="73" t="e">
        <f>LOG(Results!H46,2)</f>
        <v>#DIV/0!</v>
      </c>
      <c r="O50" s="74" t="str">
        <f>Results!I46</f>
        <v>N/A</v>
      </c>
      <c r="P50" s="68"/>
      <c r="Q50" s="68"/>
      <c r="R50" s="68"/>
      <c r="S50" s="68"/>
    </row>
    <row r="51" spans="11:19" ht="15" customHeight="1">
      <c r="K51" s="75"/>
      <c r="L51" s="39" t="str">
        <f>Results!C47</f>
        <v>D09</v>
      </c>
      <c r="M51" s="39" t="str">
        <f>Results!B47</f>
        <v>NM_058195</v>
      </c>
      <c r="N51" s="73" t="e">
        <f>LOG(Results!H47,2)</f>
        <v>#DIV/0!</v>
      </c>
      <c r="O51" s="74" t="str">
        <f>Results!I47</f>
        <v>N/A</v>
      </c>
      <c r="P51" s="68"/>
      <c r="Q51" s="68"/>
      <c r="R51" s="68"/>
      <c r="S51" s="68"/>
    </row>
    <row r="52" spans="11:19" ht="15" customHeight="1">
      <c r="K52" s="75"/>
      <c r="L52" s="39" t="str">
        <f>Results!C48</f>
        <v>D10</v>
      </c>
      <c r="M52" s="39" t="str">
        <f>Results!B48</f>
        <v>NM_002542</v>
      </c>
      <c r="N52" s="73" t="e">
        <f>LOG(Results!H48,2)</f>
        <v>#DIV/0!</v>
      </c>
      <c r="O52" s="74" t="str">
        <f>Results!I48</f>
        <v>N/A</v>
      </c>
      <c r="P52" s="68"/>
      <c r="Q52" s="68"/>
      <c r="R52" s="68"/>
      <c r="S52" s="68"/>
    </row>
    <row r="53" spans="11:19" ht="15" customHeight="1">
      <c r="K53" s="75"/>
      <c r="L53" s="39" t="str">
        <f>Results!C49</f>
        <v>D11</v>
      </c>
      <c r="M53" s="39" t="str">
        <f>Results!B49</f>
        <v>NM_000123</v>
      </c>
      <c r="N53" s="73" t="e">
        <f>LOG(Results!H49,2)</f>
        <v>#DIV/0!</v>
      </c>
      <c r="O53" s="74" t="str">
        <f>Results!I49</f>
        <v>N/A</v>
      </c>
      <c r="P53" s="68"/>
      <c r="Q53" s="68"/>
      <c r="R53" s="68"/>
      <c r="S53" s="68"/>
    </row>
    <row r="54" spans="11:19" ht="15" customHeight="1">
      <c r="K54" s="75"/>
      <c r="L54" s="39" t="str">
        <f>Results!C50</f>
        <v>D12</v>
      </c>
      <c r="M54" s="39" t="str">
        <f>Results!B50</f>
        <v>NM_001250</v>
      </c>
      <c r="N54" s="73" t="e">
        <f>LOG(Results!H50,2)</f>
        <v>#DIV/0!</v>
      </c>
      <c r="O54" s="74" t="str">
        <f>Results!I50</f>
        <v>N/A</v>
      </c>
      <c r="P54" s="68"/>
      <c r="Q54" s="68"/>
      <c r="R54" s="68"/>
      <c r="S54" s="68"/>
    </row>
    <row r="55" spans="11:19" ht="15" customHeight="1">
      <c r="K55" s="75"/>
      <c r="L55" s="39" t="str">
        <f>Results!C51</f>
        <v>E01</v>
      </c>
      <c r="M55" s="39" t="str">
        <f>Results!B51</f>
        <v>NM_005432</v>
      </c>
      <c r="N55" s="73" t="e">
        <f>LOG(Results!H51,2)</f>
        <v>#DIV/0!</v>
      </c>
      <c r="O55" s="74" t="str">
        <f>Results!I51</f>
        <v>N/A</v>
      </c>
      <c r="P55" s="68"/>
      <c r="Q55" s="68"/>
      <c r="R55" s="68"/>
      <c r="S55" s="68"/>
    </row>
    <row r="56" spans="11:19" ht="15" customHeight="1">
      <c r="K56" s="75"/>
      <c r="L56" s="39" t="str">
        <f>Results!C52</f>
        <v>E02</v>
      </c>
      <c r="M56" s="39" t="str">
        <f>Results!B52</f>
        <v>NM_001025366</v>
      </c>
      <c r="N56" s="73" t="e">
        <f>LOG(Results!H52,2)</f>
        <v>#DIV/0!</v>
      </c>
      <c r="O56" s="74" t="str">
        <f>Results!I52</f>
        <v>N/A</v>
      </c>
      <c r="P56" s="68"/>
      <c r="Q56" s="68"/>
      <c r="R56" s="68"/>
      <c r="S56" s="68"/>
    </row>
    <row r="57" spans="11:19" ht="15" customHeight="1">
      <c r="K57" s="75"/>
      <c r="L57" s="39" t="str">
        <f>Results!C53</f>
        <v>E03</v>
      </c>
      <c r="M57" s="39" t="str">
        <f>Results!B53</f>
        <v>NM_000660</v>
      </c>
      <c r="N57" s="73" t="e">
        <f>LOG(Results!H53,2)</f>
        <v>#DIV/0!</v>
      </c>
      <c r="O57" s="74" t="str">
        <f>Results!I53</f>
        <v>N/A</v>
      </c>
      <c r="P57" s="68"/>
      <c r="Q57" s="68"/>
      <c r="R57" s="68"/>
      <c r="S57" s="68"/>
    </row>
    <row r="58" spans="11:19" ht="15" customHeight="1">
      <c r="K58" s="75"/>
      <c r="L58" s="39" t="str">
        <f>Results!C54</f>
        <v>E04</v>
      </c>
      <c r="M58" s="39" t="str">
        <f>Results!B54</f>
        <v>NM_002985</v>
      </c>
      <c r="N58" s="73" t="e">
        <f>LOG(Results!H54,2)</f>
        <v>#DIV/0!</v>
      </c>
      <c r="O58" s="74" t="str">
        <f>Results!I54</f>
        <v>N/A</v>
      </c>
      <c r="P58" s="68"/>
      <c r="Q58" s="68"/>
      <c r="R58" s="68"/>
      <c r="S58" s="68"/>
    </row>
    <row r="59" spans="11:19" ht="15" customHeight="1">
      <c r="K59" s="75"/>
      <c r="L59" s="39" t="str">
        <f>Results!C55</f>
        <v>E05</v>
      </c>
      <c r="M59" s="39" t="str">
        <f>Results!B55</f>
        <v>NM_053056</v>
      </c>
      <c r="N59" s="73" t="e">
        <f>LOG(Results!H55,2)</f>
        <v>#DIV/0!</v>
      </c>
      <c r="O59" s="74" t="str">
        <f>Results!I55</f>
        <v>N/A</v>
      </c>
      <c r="P59" s="68"/>
      <c r="Q59" s="68"/>
      <c r="R59" s="68"/>
      <c r="S59" s="68"/>
    </row>
    <row r="60" spans="11:19" ht="15" customHeight="1">
      <c r="K60" s="75"/>
      <c r="L60" s="39" t="str">
        <f>Results!C56</f>
        <v>E06</v>
      </c>
      <c r="M60" s="39" t="str">
        <f>Results!B56</f>
        <v>NM_000625</v>
      </c>
      <c r="N60" s="73" t="e">
        <f>LOG(Results!H56,2)</f>
        <v>#DIV/0!</v>
      </c>
      <c r="O60" s="74" t="str">
        <f>Results!I56</f>
        <v>N/A</v>
      </c>
      <c r="P60" s="68"/>
      <c r="Q60" s="68"/>
      <c r="R60" s="68"/>
      <c r="S60" s="68"/>
    </row>
    <row r="61" spans="11:19" ht="15" customHeight="1">
      <c r="K61" s="75"/>
      <c r="L61" s="39" t="str">
        <f>Results!C57</f>
        <v>E07</v>
      </c>
      <c r="M61" s="39" t="str">
        <f>Results!B57</f>
        <v>NM_003998</v>
      </c>
      <c r="N61" s="73" t="e">
        <f>LOG(Results!H57,2)</f>
        <v>#DIV/0!</v>
      </c>
      <c r="O61" s="74" t="str">
        <f>Results!I57</f>
        <v>N/A</v>
      </c>
      <c r="P61" s="68"/>
      <c r="Q61" s="68"/>
      <c r="R61" s="68"/>
      <c r="S61" s="68"/>
    </row>
    <row r="62" spans="11:19" ht="15" customHeight="1">
      <c r="K62" s="75"/>
      <c r="L62" s="39" t="str">
        <f>Results!C58</f>
        <v>E08</v>
      </c>
      <c r="M62" s="39" t="str">
        <f>Results!B58</f>
        <v>NM_000230</v>
      </c>
      <c r="N62" s="73" t="e">
        <f>LOG(Results!H58,2)</f>
        <v>#DIV/0!</v>
      </c>
      <c r="O62" s="74" t="str">
        <f>Results!I58</f>
        <v>N/A</v>
      </c>
      <c r="P62" s="68"/>
      <c r="Q62" s="68"/>
      <c r="R62" s="68"/>
      <c r="S62" s="68"/>
    </row>
    <row r="63" spans="11:19" ht="15" customHeight="1">
      <c r="K63" s="75"/>
      <c r="L63" s="39" t="str">
        <f>Results!C59</f>
        <v>E09</v>
      </c>
      <c r="M63" s="39" t="str">
        <f>Results!B59</f>
        <v>NM_002187</v>
      </c>
      <c r="N63" s="73" t="e">
        <f>LOG(Results!H59,2)</f>
        <v>#DIV/0!</v>
      </c>
      <c r="O63" s="74" t="str">
        <f>Results!I59</f>
        <v>N/A</v>
      </c>
      <c r="P63" s="68"/>
      <c r="Q63" s="68"/>
      <c r="R63" s="68"/>
      <c r="S63" s="68"/>
    </row>
    <row r="64" spans="11:19" ht="15" customHeight="1">
      <c r="K64" s="75"/>
      <c r="L64" s="39" t="str">
        <f>Results!C60</f>
        <v>E10</v>
      </c>
      <c r="M64" s="39" t="str">
        <f>Results!B60</f>
        <v>NM_000882</v>
      </c>
      <c r="N64" s="73" t="e">
        <f>LOG(Results!H60,2)</f>
        <v>#DIV/0!</v>
      </c>
      <c r="O64" s="74" t="str">
        <f>Results!I60</f>
        <v>N/A</v>
      </c>
      <c r="P64" s="68"/>
      <c r="Q64" s="68"/>
      <c r="R64" s="68"/>
      <c r="S64" s="68"/>
    </row>
    <row r="65" spans="11:19" ht="15" customHeight="1">
      <c r="K65" s="75"/>
      <c r="L65" s="39" t="str">
        <f>Results!C61</f>
        <v>E11</v>
      </c>
      <c r="M65" s="39" t="str">
        <f>Results!B61</f>
        <v>NM_000584</v>
      </c>
      <c r="N65" s="73" t="e">
        <f>LOG(Results!H61,2)</f>
        <v>#DIV/0!</v>
      </c>
      <c r="O65" s="74" t="str">
        <f>Results!I61</f>
        <v>N/A</v>
      </c>
      <c r="P65" s="68"/>
      <c r="Q65" s="68"/>
      <c r="R65" s="68"/>
      <c r="S65" s="68"/>
    </row>
    <row r="66" spans="11:19" ht="15" customHeight="1">
      <c r="K66" s="75"/>
      <c r="L66" s="39" t="str">
        <f>Results!C62</f>
        <v>E12</v>
      </c>
      <c r="M66" s="39" t="str">
        <f>Results!B62</f>
        <v>NM_000586</v>
      </c>
      <c r="N66" s="73" t="e">
        <f>LOG(Results!H62,2)</f>
        <v>#DIV/0!</v>
      </c>
      <c r="O66" s="74" t="str">
        <f>Results!I62</f>
        <v>N/A</v>
      </c>
      <c r="P66" s="68"/>
      <c r="Q66" s="68"/>
      <c r="R66" s="68"/>
      <c r="S66" s="68"/>
    </row>
    <row r="67" spans="11:19" ht="15" customHeight="1">
      <c r="K67" s="75"/>
      <c r="L67" s="39" t="str">
        <f>Results!C63</f>
        <v>F01</v>
      </c>
      <c r="M67" s="39" t="str">
        <f>Results!B63</f>
        <v>NM_000575</v>
      </c>
      <c r="N67" s="73" t="e">
        <f>LOG(Results!H63,2)</f>
        <v>#DIV/0!</v>
      </c>
      <c r="O67" s="74" t="str">
        <f>Results!I63</f>
        <v>N/A</v>
      </c>
      <c r="P67" s="68"/>
      <c r="Q67" s="68"/>
      <c r="R67" s="68"/>
      <c r="S67" s="68"/>
    </row>
    <row r="68" spans="11:19" ht="15" customHeight="1">
      <c r="K68" s="75"/>
      <c r="L68" s="39" t="str">
        <f>Results!C64</f>
        <v>F02</v>
      </c>
      <c r="M68" s="39" t="str">
        <f>Results!B64</f>
        <v>NM_000591</v>
      </c>
      <c r="N68" s="73" t="e">
        <f>LOG(Results!H64,2)</f>
        <v>#DIV/0!</v>
      </c>
      <c r="O68" s="74" t="str">
        <f>Results!I64</f>
        <v>N/A</v>
      </c>
      <c r="P68" s="68"/>
      <c r="Q68" s="68"/>
      <c r="R68" s="68"/>
      <c r="S68" s="68"/>
    </row>
    <row r="69" spans="11:19" ht="15" customHeight="1">
      <c r="K69" s="75"/>
      <c r="L69" s="39" t="str">
        <f>Results!C65</f>
        <v>F03</v>
      </c>
      <c r="M69" s="39" t="str">
        <f>Results!B65</f>
        <v>NM_003878</v>
      </c>
      <c r="N69" s="73" t="e">
        <f>LOG(Results!H65,2)</f>
        <v>#DIV/0!</v>
      </c>
      <c r="O69" s="74" t="str">
        <f>Results!I65</f>
        <v>N/A</v>
      </c>
      <c r="P69" s="68"/>
      <c r="Q69" s="68"/>
      <c r="R69" s="68"/>
      <c r="S69" s="68"/>
    </row>
    <row r="70" spans="11:19" ht="15" customHeight="1">
      <c r="K70" s="75"/>
      <c r="L70" s="39" t="str">
        <f>Results!C66</f>
        <v>F04</v>
      </c>
      <c r="M70" s="39" t="str">
        <f>Results!B66</f>
        <v>NM_003739</v>
      </c>
      <c r="N70" s="73" t="e">
        <f>LOG(Results!H66,2)</f>
        <v>#DIV/0!</v>
      </c>
      <c r="O70" s="74" t="str">
        <f>Results!I66</f>
        <v>N/A</v>
      </c>
      <c r="P70" s="68"/>
      <c r="Q70" s="68"/>
      <c r="R70" s="68"/>
      <c r="S70" s="68"/>
    </row>
    <row r="71" spans="11:19" ht="15" customHeight="1">
      <c r="K71" s="75"/>
      <c r="L71" s="39" t="str">
        <f>Results!C67</f>
        <v>F05</v>
      </c>
      <c r="M71" s="39" t="str">
        <f>Results!B67</f>
        <v>NM_032199</v>
      </c>
      <c r="N71" s="73" t="e">
        <f>LOG(Results!H67,2)</f>
        <v>#DIV/0!</v>
      </c>
      <c r="O71" s="74" t="str">
        <f>Results!I67</f>
        <v>N/A</v>
      </c>
      <c r="P71" s="68"/>
      <c r="Q71" s="68"/>
      <c r="R71" s="68"/>
      <c r="S71" s="68"/>
    </row>
    <row r="72" spans="11:19" ht="15" customHeight="1">
      <c r="K72" s="75"/>
      <c r="L72" s="39" t="str">
        <f>Results!C68</f>
        <v>F06</v>
      </c>
      <c r="M72" s="39" t="str">
        <f>Results!B68</f>
        <v>NM_004346</v>
      </c>
      <c r="N72" s="73" t="e">
        <f>LOG(Results!H68,2)</f>
        <v>#DIV/0!</v>
      </c>
      <c r="O72" s="74" t="str">
        <f>Results!I68</f>
        <v>N/A</v>
      </c>
      <c r="P72" s="68"/>
      <c r="Q72" s="68"/>
      <c r="R72" s="68"/>
      <c r="S72" s="68"/>
    </row>
    <row r="73" spans="11:19" ht="15" customHeight="1">
      <c r="K73" s="75"/>
      <c r="L73" s="39" t="str">
        <f>Results!C69</f>
        <v>F07</v>
      </c>
      <c r="M73" s="39" t="str">
        <f>Results!B69</f>
        <v>NM_001080124</v>
      </c>
      <c r="N73" s="73" t="e">
        <f>LOG(Results!H69,2)</f>
        <v>#DIV/0!</v>
      </c>
      <c r="O73" s="74" t="str">
        <f>Results!I69</f>
        <v>N/A</v>
      </c>
      <c r="P73" s="68"/>
      <c r="Q73" s="68"/>
      <c r="R73" s="68"/>
      <c r="S73" s="68"/>
    </row>
    <row r="74" spans="11:19" ht="15" customHeight="1">
      <c r="K74" s="75"/>
      <c r="L74" s="39" t="str">
        <f>Results!C70</f>
        <v>F08</v>
      </c>
      <c r="M74" s="39" t="str">
        <f>Results!B70</f>
        <v>NM_005431</v>
      </c>
      <c r="N74" s="73" t="e">
        <f>LOG(Results!H70,2)</f>
        <v>#DIV/0!</v>
      </c>
      <c r="O74" s="74" t="str">
        <f>Results!I70</f>
        <v>N/A</v>
      </c>
      <c r="P74" s="68"/>
      <c r="Q74" s="68"/>
      <c r="R74" s="68"/>
      <c r="S74" s="68"/>
    </row>
    <row r="75" spans="11:19" ht="15" customHeight="1">
      <c r="K75" s="75"/>
      <c r="L75" s="39" t="str">
        <f>Results!C71</f>
        <v>F09</v>
      </c>
      <c r="M75" s="39" t="str">
        <f>Results!B71</f>
        <v>NM_000553</v>
      </c>
      <c r="N75" s="73" t="e">
        <f>LOG(Results!H71,2)</f>
        <v>#DIV/0!</v>
      </c>
      <c r="O75" s="74" t="str">
        <f>Results!I71</f>
        <v>N/A</v>
      </c>
      <c r="P75" s="68"/>
      <c r="Q75" s="68"/>
      <c r="R75" s="68"/>
      <c r="S75" s="68"/>
    </row>
    <row r="76" spans="11:19" ht="15" customHeight="1">
      <c r="K76" s="75"/>
      <c r="L76" s="39" t="str">
        <f>Results!C72</f>
        <v>F10</v>
      </c>
      <c r="M76" s="39" t="str">
        <f>Results!B72</f>
        <v>NM_080682</v>
      </c>
      <c r="N76" s="73" t="e">
        <f>LOG(Results!H72,2)</f>
        <v>#DIV/0!</v>
      </c>
      <c r="O76" s="74" t="str">
        <f>Results!I72</f>
        <v>N/A</v>
      </c>
      <c r="P76" s="68"/>
      <c r="Q76" s="68"/>
      <c r="R76" s="68"/>
      <c r="S76" s="68"/>
    </row>
    <row r="77" spans="11:19" ht="15" customHeight="1">
      <c r="K77" s="75"/>
      <c r="L77" s="39" t="str">
        <f>Results!C73</f>
        <v>F11</v>
      </c>
      <c r="M77" s="39" t="str">
        <f>Results!B73</f>
        <v>NM_003263</v>
      </c>
      <c r="N77" s="73" t="e">
        <f>LOG(Results!H73,2)</f>
        <v>#DIV/0!</v>
      </c>
      <c r="O77" s="74" t="str">
        <f>Results!I73</f>
        <v>N/A</v>
      </c>
      <c r="P77" s="68"/>
      <c r="Q77" s="68"/>
      <c r="R77" s="68"/>
      <c r="S77" s="68"/>
    </row>
    <row r="78" spans="11:19" ht="15" customHeight="1">
      <c r="K78" s="75"/>
      <c r="L78" s="39" t="str">
        <f>Results!C74</f>
        <v>F12</v>
      </c>
      <c r="M78" s="39" t="str">
        <f>Results!B74</f>
        <v>NM_003150</v>
      </c>
      <c r="N78" s="73" t="e">
        <f>LOG(Results!H74,2)</f>
        <v>#DIV/0!</v>
      </c>
      <c r="O78" s="74" t="str">
        <f>Results!I74</f>
        <v>N/A</v>
      </c>
      <c r="P78" s="68"/>
      <c r="Q78" s="68"/>
      <c r="R78" s="68"/>
      <c r="S78" s="68"/>
    </row>
    <row r="79" spans="11:19" ht="15" customHeight="1">
      <c r="K79" s="75"/>
      <c r="L79" s="39" t="str">
        <f>Results!C75</f>
        <v>G01</v>
      </c>
      <c r="M79" s="39" t="str">
        <f>Results!B75</f>
        <v>NM_000454</v>
      </c>
      <c r="N79" s="73" t="e">
        <f>LOG(Results!H75,2)</f>
        <v>#DIV/0!</v>
      </c>
      <c r="O79" s="74" t="str">
        <f>Results!I75</f>
        <v>N/A</v>
      </c>
      <c r="P79" s="68"/>
      <c r="Q79" s="68"/>
      <c r="R79" s="68"/>
      <c r="S79" s="68"/>
    </row>
    <row r="80" spans="11:19" ht="15" customHeight="1">
      <c r="K80" s="75"/>
      <c r="L80" s="39" t="str">
        <f>Results!C76</f>
        <v>G02</v>
      </c>
      <c r="M80" s="39" t="str">
        <f>Results!B76</f>
        <v>NM_001033886</v>
      </c>
      <c r="N80" s="73" t="e">
        <f>LOG(Results!H76,2)</f>
        <v>#DIV/0!</v>
      </c>
      <c r="O80" s="74" t="str">
        <f>Results!I76</f>
        <v>N/A</v>
      </c>
      <c r="P80" s="68"/>
      <c r="Q80" s="68"/>
      <c r="R80" s="68"/>
      <c r="S80" s="68"/>
    </row>
    <row r="81" spans="11:19" ht="15" customHeight="1">
      <c r="K81" s="75"/>
      <c r="L81" s="39" t="str">
        <f>Results!C77</f>
        <v>G03</v>
      </c>
      <c r="M81" s="39" t="str">
        <f>Results!B77</f>
        <v>NM_000963</v>
      </c>
      <c r="N81" s="73" t="e">
        <f>LOG(Results!H77,2)</f>
        <v>#DIV/0!</v>
      </c>
      <c r="O81" s="74" t="str">
        <f>Results!I77</f>
        <v>N/A</v>
      </c>
      <c r="P81" s="68"/>
      <c r="Q81" s="68"/>
      <c r="R81" s="68"/>
      <c r="S81" s="68"/>
    </row>
    <row r="82" spans="11:19" ht="15" customHeight="1">
      <c r="K82" s="75"/>
      <c r="L82" s="39" t="str">
        <f>Results!C78</f>
        <v>G04</v>
      </c>
      <c r="M82" s="39" t="str">
        <f>Results!B78</f>
        <v>NM_000314</v>
      </c>
      <c r="N82" s="73" t="e">
        <f>LOG(Results!H78,2)</f>
        <v>#DIV/0!</v>
      </c>
      <c r="O82" s="74" t="str">
        <f>Results!I78</f>
        <v>N/A</v>
      </c>
      <c r="P82" s="68"/>
      <c r="Q82" s="68"/>
      <c r="R82" s="68"/>
      <c r="S82" s="68"/>
    </row>
    <row r="83" spans="11:19" ht="15" customHeight="1">
      <c r="K83" s="75"/>
      <c r="L83" s="39" t="str">
        <f>Results!C79</f>
        <v>G05</v>
      </c>
      <c r="M83" s="39" t="str">
        <f>Results!B79</f>
        <v>NM_017442</v>
      </c>
      <c r="N83" s="73" t="e">
        <f>LOG(Results!H79,2)</f>
        <v>#DIV/0!</v>
      </c>
      <c r="O83" s="74" t="str">
        <f>Results!I79</f>
        <v>N/A</v>
      </c>
      <c r="P83" s="68"/>
      <c r="Q83" s="68"/>
      <c r="R83" s="68"/>
      <c r="S83" s="68"/>
    </row>
    <row r="84" spans="11:19" ht="15" customHeight="1">
      <c r="K84" s="75"/>
      <c r="L84" s="39" t="str">
        <f>Results!C80</f>
        <v>G06</v>
      </c>
      <c r="M84" s="39" t="str">
        <f>Results!B80</f>
        <v>NM_000251</v>
      </c>
      <c r="N84" s="73" t="e">
        <f>LOG(Results!H80,2)</f>
        <v>#DIV/0!</v>
      </c>
      <c r="O84" s="74" t="str">
        <f>Results!I80</f>
        <v>N/A</v>
      </c>
      <c r="P84" s="68"/>
      <c r="Q84" s="68"/>
      <c r="R84" s="68"/>
      <c r="S84" s="68"/>
    </row>
    <row r="85" spans="11:19" ht="15" customHeight="1">
      <c r="K85" s="75"/>
      <c r="L85" s="39" t="str">
        <f>Results!C81</f>
        <v>G07</v>
      </c>
      <c r="M85" s="39" t="str">
        <f>Results!B81</f>
        <v>NM_005590</v>
      </c>
      <c r="N85" s="73" t="e">
        <f>LOG(Results!H81,2)</f>
        <v>#DIV/0!</v>
      </c>
      <c r="O85" s="74" t="str">
        <f>Results!I81</f>
        <v>N/A</v>
      </c>
      <c r="P85" s="68"/>
      <c r="Q85" s="68"/>
      <c r="R85" s="68"/>
      <c r="S85" s="68"/>
    </row>
    <row r="86" spans="11:19" ht="15" customHeight="1">
      <c r="K86" s="75"/>
      <c r="L86" s="39" t="str">
        <f>Results!C82</f>
        <v>G08</v>
      </c>
      <c r="M86" s="39" t="str">
        <f>Results!B82</f>
        <v>NM_002312</v>
      </c>
      <c r="N86" s="73" t="e">
        <f>LOG(Results!H82,2)</f>
        <v>#DIV/0!</v>
      </c>
      <c r="O86" s="74" t="str">
        <f>Results!I82</f>
        <v>N/A</v>
      </c>
      <c r="P86" s="68"/>
      <c r="Q86" s="68"/>
      <c r="R86" s="68"/>
      <c r="S86" s="68"/>
    </row>
    <row r="87" spans="11:19" ht="15" customHeight="1">
      <c r="K87" s="75"/>
      <c r="L87" s="39" t="str">
        <f>Results!C83</f>
        <v>G09</v>
      </c>
      <c r="M87" s="39" t="str">
        <f>Results!B83</f>
        <v>NM_002303</v>
      </c>
      <c r="N87" s="73" t="e">
        <f>LOG(Results!H83,2)</f>
        <v>#DIV/0!</v>
      </c>
      <c r="O87" s="74" t="str">
        <f>Results!I83</f>
        <v>N/A</v>
      </c>
      <c r="P87" s="68"/>
      <c r="Q87" s="68"/>
      <c r="R87" s="68"/>
      <c r="S87" s="68"/>
    </row>
    <row r="88" spans="11:19" ht="15" customHeight="1">
      <c r="K88" s="75"/>
      <c r="L88" s="39" t="str">
        <f>Results!C84</f>
        <v>G10</v>
      </c>
      <c r="M88" s="39" t="str">
        <f>Results!B84</f>
        <v>NM_004972</v>
      </c>
      <c r="N88" s="73" t="e">
        <f>LOG(Results!H84,2)</f>
        <v>#DIV/0!</v>
      </c>
      <c r="O88" s="74" t="str">
        <f>Results!I84</f>
        <v>N/A</v>
      </c>
      <c r="P88" s="68"/>
      <c r="Q88" s="68"/>
      <c r="R88" s="68"/>
      <c r="S88" s="68"/>
    </row>
    <row r="89" spans="11:19" ht="15" customHeight="1">
      <c r="K89" s="75"/>
      <c r="L89" s="39" t="str">
        <f>Results!C85</f>
        <v>G11</v>
      </c>
      <c r="M89" s="39" t="str">
        <f>Results!B85</f>
        <v>NM_002460</v>
      </c>
      <c r="N89" s="73" t="e">
        <f>LOG(Results!H85,2)</f>
        <v>#DIV/0!</v>
      </c>
      <c r="O89" s="74" t="str">
        <f>Results!I85</f>
        <v>N/A</v>
      </c>
      <c r="P89" s="68"/>
      <c r="Q89" s="68"/>
      <c r="R89" s="68"/>
      <c r="S89" s="68"/>
    </row>
    <row r="90" spans="11:19" ht="15" customHeight="1">
      <c r="K90" s="75"/>
      <c r="L90" s="39" t="str">
        <f>Results!C86</f>
        <v>G12</v>
      </c>
      <c r="M90" s="39" t="str">
        <f>Results!B86</f>
        <v>NM_002188</v>
      </c>
      <c r="N90" s="73" t="e">
        <f>LOG(Results!H86,2)</f>
        <v>#DIV/0!</v>
      </c>
      <c r="O90" s="74" t="str">
        <f>Results!I86</f>
        <v>N/A</v>
      </c>
      <c r="P90" s="68"/>
      <c r="Q90" s="68"/>
      <c r="R90" s="68"/>
      <c r="S90" s="68"/>
    </row>
    <row r="91" spans="11:15" ht="12.75">
      <c r="K91" s="72" t="str">
        <f>'Gene Table'!A99</f>
        <v>Plate 2</v>
      </c>
      <c r="L91" s="39" t="str">
        <f>Results!C99</f>
        <v>A01</v>
      </c>
      <c r="M91" s="39" t="str">
        <f>Results!B99</f>
        <v>NM_000879</v>
      </c>
      <c r="N91" s="73" t="e">
        <f>LOG(Results!H99,2)</f>
        <v>#DIV/0!</v>
      </c>
      <c r="O91" s="74" t="str">
        <f>Results!I99</f>
        <v>N/A</v>
      </c>
    </row>
    <row r="92" spans="11:15" ht="12.75">
      <c r="K92" s="75"/>
      <c r="L92" s="39" t="str">
        <f>Results!C100</f>
        <v>A02</v>
      </c>
      <c r="M92" s="39" t="str">
        <f>Results!B100</f>
        <v>NM_000041</v>
      </c>
      <c r="N92" s="73" t="e">
        <f>LOG(Results!H100,2)</f>
        <v>#DIV/0!</v>
      </c>
      <c r="O92" s="74" t="str">
        <f>Results!I100</f>
        <v>N/A</v>
      </c>
    </row>
    <row r="93" spans="11:15" ht="12.75">
      <c r="K93" s="75"/>
      <c r="L93" s="39" t="str">
        <f>Results!C101</f>
        <v>A03</v>
      </c>
      <c r="M93" s="39" t="str">
        <f>Results!B101</f>
        <v>NM_001018078</v>
      </c>
      <c r="N93" s="73" t="e">
        <f>LOG(Results!H101,2)</f>
        <v>#DIV/0!</v>
      </c>
      <c r="O93" s="74" t="str">
        <f>Results!I101</f>
        <v>N/A</v>
      </c>
    </row>
    <row r="94" spans="11:15" ht="12.75">
      <c r="K94" s="75"/>
      <c r="L94" s="39" t="str">
        <f>Results!C102</f>
        <v>A04</v>
      </c>
      <c r="M94" s="39" t="str">
        <f>Results!B102</f>
        <v>NM_004119</v>
      </c>
      <c r="N94" s="73" t="e">
        <f>LOG(Results!H102,2)</f>
        <v>#DIV/0!</v>
      </c>
      <c r="O94" s="74" t="str">
        <f>Results!I102</f>
        <v>N/A</v>
      </c>
    </row>
    <row r="95" spans="11:15" ht="12.75">
      <c r="K95" s="75"/>
      <c r="L95" s="39" t="str">
        <f>Results!C103</f>
        <v>A05</v>
      </c>
      <c r="M95" s="39" t="str">
        <f>Results!B103</f>
        <v>NM_000130</v>
      </c>
      <c r="N95" s="73" t="e">
        <f>LOG(Results!H103,2)</f>
        <v>#DIV/0!</v>
      </c>
      <c r="O95" s="74" t="str">
        <f>Results!I103</f>
        <v>N/A</v>
      </c>
    </row>
    <row r="96" spans="11:15" ht="12.75">
      <c r="K96" s="75"/>
      <c r="L96" s="39" t="str">
        <f>Results!C104</f>
        <v>A06</v>
      </c>
      <c r="M96" s="39" t="str">
        <f>Results!B104</f>
        <v>NM_001621</v>
      </c>
      <c r="N96" s="73" t="e">
        <f>LOG(Results!H104,2)</f>
        <v>#DIV/0!</v>
      </c>
      <c r="O96" s="74" t="str">
        <f>Results!I104</f>
        <v>N/A</v>
      </c>
    </row>
    <row r="97" spans="11:15" ht="12.75">
      <c r="K97" s="75"/>
      <c r="L97" s="39" t="str">
        <f>Results!C105</f>
        <v>A07</v>
      </c>
      <c r="M97" s="39" t="str">
        <f>Results!B105</f>
        <v>NM_000791</v>
      </c>
      <c r="N97" s="73" t="e">
        <f>LOG(Results!H105,2)</f>
        <v>#DIV/0!</v>
      </c>
      <c r="O97" s="74" t="str">
        <f>Results!I105</f>
        <v>N/A</v>
      </c>
    </row>
    <row r="98" spans="11:15" ht="12.75">
      <c r="K98" s="75"/>
      <c r="L98" s="39" t="str">
        <f>Results!C106</f>
        <v>A08</v>
      </c>
      <c r="M98" s="39" t="str">
        <f>Results!B106</f>
        <v>NM_000500</v>
      </c>
      <c r="N98" s="73" t="e">
        <f>LOG(Results!H106,2)</f>
        <v>#DIV/0!</v>
      </c>
      <c r="O98" s="74" t="str">
        <f>Results!I106</f>
        <v>N/A</v>
      </c>
    </row>
    <row r="99" spans="11:15" ht="12.75">
      <c r="K99" s="75"/>
      <c r="L99" s="39" t="str">
        <f>Results!C107</f>
        <v>A09</v>
      </c>
      <c r="M99" s="39" t="str">
        <f>Results!B107</f>
        <v>NM_000102</v>
      </c>
      <c r="N99" s="73" t="e">
        <f>LOG(Results!H107,2)</f>
        <v>#DIV/0!</v>
      </c>
      <c r="O99" s="74" t="str">
        <f>Results!I107</f>
        <v>N/A</v>
      </c>
    </row>
    <row r="100" spans="11:15" ht="12.75">
      <c r="K100" s="75"/>
      <c r="L100" s="39" t="str">
        <f>Results!C108</f>
        <v>A10</v>
      </c>
      <c r="M100" s="39" t="str">
        <f>Results!B108</f>
        <v>NM_000777</v>
      </c>
      <c r="N100" s="73" t="e">
        <f>LOG(Results!H108,2)</f>
        <v>#DIV/0!</v>
      </c>
      <c r="O100" s="74" t="str">
        <f>Results!I108</f>
        <v>N/A</v>
      </c>
    </row>
    <row r="101" spans="11:15" ht="12.75">
      <c r="K101" s="75"/>
      <c r="L101" s="39" t="str">
        <f>Results!C109</f>
        <v>A11</v>
      </c>
      <c r="M101" s="39" t="str">
        <f>Results!B109</f>
        <v>NM_001337</v>
      </c>
      <c r="N101" s="73" t="e">
        <f>LOG(Results!H109,2)</f>
        <v>#DIV/0!</v>
      </c>
      <c r="O101" s="74" t="str">
        <f>Results!I109</f>
        <v>N/A</v>
      </c>
    </row>
    <row r="102" spans="11:15" ht="12.75">
      <c r="K102" s="75"/>
      <c r="L102" s="39" t="str">
        <f>Results!C110</f>
        <v>A12</v>
      </c>
      <c r="M102" s="39" t="str">
        <f>Results!B110</f>
        <v>NM_000579</v>
      </c>
      <c r="N102" s="73" t="e">
        <f>LOG(Results!H110,2)</f>
        <v>#DIV/0!</v>
      </c>
      <c r="O102" s="74" t="str">
        <f>Results!I110</f>
        <v>N/A</v>
      </c>
    </row>
    <row r="103" spans="11:15" ht="12.75">
      <c r="K103" s="75"/>
      <c r="L103" s="39" t="str">
        <f>Results!C111</f>
        <v>B01</v>
      </c>
      <c r="M103" s="39" t="str">
        <f>Results!B111</f>
        <v>NM_012190</v>
      </c>
      <c r="N103" s="73" t="e">
        <f>LOG(Results!H111,2)</f>
        <v>#DIV/0!</v>
      </c>
      <c r="O103" s="74" t="str">
        <f>Results!I111</f>
        <v>N/A</v>
      </c>
    </row>
    <row r="104" spans="11:15" ht="12.75">
      <c r="K104" s="75"/>
      <c r="L104" s="39" t="str">
        <f>Results!C112</f>
        <v>B02</v>
      </c>
      <c r="M104" s="39" t="str">
        <f>Results!B112</f>
        <v>NM_006441</v>
      </c>
      <c r="N104" s="73" t="e">
        <f>LOG(Results!H112,2)</f>
        <v>#DIV/0!</v>
      </c>
      <c r="O104" s="74" t="str">
        <f>Results!I112</f>
        <v>N/A</v>
      </c>
    </row>
    <row r="105" spans="11:15" ht="12.75">
      <c r="K105" s="75"/>
      <c r="L105" s="39" t="str">
        <f>Results!C113</f>
        <v>B03</v>
      </c>
      <c r="M105" s="39" t="str">
        <f>Results!B113</f>
        <v>NM_006066</v>
      </c>
      <c r="N105" s="73" t="e">
        <f>LOG(Results!H113,2)</f>
        <v>#DIV/0!</v>
      </c>
      <c r="O105" s="74" t="str">
        <f>Results!I113</f>
        <v>N/A</v>
      </c>
    </row>
    <row r="106" spans="11:15" ht="12.75">
      <c r="K106" s="75"/>
      <c r="L106" s="39" t="str">
        <f>Results!C114</f>
        <v>B04</v>
      </c>
      <c r="M106" s="39" t="str">
        <f>Results!B114</f>
        <v>NM_005732</v>
      </c>
      <c r="N106" s="73" t="e">
        <f>LOG(Results!H114,2)</f>
        <v>#DIV/0!</v>
      </c>
      <c r="O106" s="74" t="str">
        <f>Results!I114</f>
        <v>N/A</v>
      </c>
    </row>
    <row r="107" spans="11:15" ht="12.75">
      <c r="K107" s="75"/>
      <c r="L107" s="39" t="str">
        <f>Results!C115</f>
        <v>B05</v>
      </c>
      <c r="M107" s="39" t="str">
        <f>Results!B115</f>
        <v>NM_001123396</v>
      </c>
      <c r="N107" s="73" t="e">
        <f>LOG(Results!H115,2)</f>
        <v>#DIV/0!</v>
      </c>
      <c r="O107" s="74" t="str">
        <f>Results!I115</f>
        <v>N/A</v>
      </c>
    </row>
    <row r="108" spans="11:15" ht="12.75">
      <c r="K108" s="75"/>
      <c r="L108" s="39" t="str">
        <f>Results!C116</f>
        <v>B06</v>
      </c>
      <c r="M108" s="39" t="str">
        <f>Results!B116</f>
        <v>NM_005041</v>
      </c>
      <c r="N108" s="73" t="e">
        <f>LOG(Results!H116,2)</f>
        <v>#DIV/0!</v>
      </c>
      <c r="O108" s="74" t="str">
        <f>Results!I116</f>
        <v>N/A</v>
      </c>
    </row>
    <row r="109" spans="11:15" ht="12.75">
      <c r="K109" s="75"/>
      <c r="L109" s="39" t="str">
        <f>Results!C117</f>
        <v>B07</v>
      </c>
      <c r="M109" s="39" t="str">
        <f>Results!B117</f>
        <v>NM_001775</v>
      </c>
      <c r="N109" s="73" t="e">
        <f>LOG(Results!H117,2)</f>
        <v>#DIV/0!</v>
      </c>
      <c r="O109" s="74" t="str">
        <f>Results!I117</f>
        <v>N/A</v>
      </c>
    </row>
    <row r="110" spans="11:15" ht="12.75">
      <c r="K110" s="75"/>
      <c r="L110" s="39" t="str">
        <f>Results!C118</f>
        <v>B08</v>
      </c>
      <c r="M110" s="39" t="str">
        <f>Results!B118</f>
        <v>NM_006139</v>
      </c>
      <c r="N110" s="73" t="e">
        <f>LOG(Results!H118,2)</f>
        <v>#DIV/0!</v>
      </c>
      <c r="O110" s="74" t="str">
        <f>Results!I118</f>
        <v>N/A</v>
      </c>
    </row>
    <row r="111" spans="11:15" ht="12.75">
      <c r="K111" s="75"/>
      <c r="L111" s="39" t="str">
        <f>Results!C119</f>
        <v>B09</v>
      </c>
      <c r="M111" s="39" t="str">
        <f>Results!B119</f>
        <v>NM_021950</v>
      </c>
      <c r="N111" s="73" t="e">
        <f>LOG(Results!H119,2)</f>
        <v>#DIV/0!</v>
      </c>
      <c r="O111" s="74" t="str">
        <f>Results!I119</f>
        <v>N/A</v>
      </c>
    </row>
    <row r="112" spans="11:15" ht="12.75">
      <c r="K112" s="75"/>
      <c r="L112" s="39" t="str">
        <f>Results!C120</f>
        <v>B10</v>
      </c>
      <c r="M112" s="39" t="str">
        <f>Results!B120</f>
        <v>NM_003955</v>
      </c>
      <c r="N112" s="73" t="e">
        <f>LOG(Results!H120,2)</f>
        <v>#DIV/0!</v>
      </c>
      <c r="O112" s="74" t="str">
        <f>Results!I120</f>
        <v>N/A</v>
      </c>
    </row>
    <row r="113" spans="11:15" ht="12.75">
      <c r="K113" s="75"/>
      <c r="L113" s="39" t="str">
        <f>Results!C121</f>
        <v>B11</v>
      </c>
      <c r="M113" s="39" t="str">
        <f>Results!B121</f>
        <v>NM_003804</v>
      </c>
      <c r="N113" s="73" t="e">
        <f>LOG(Results!H121,2)</f>
        <v>#DIV/0!</v>
      </c>
      <c r="O113" s="74" t="str">
        <f>Results!I121</f>
        <v>N/A</v>
      </c>
    </row>
    <row r="114" spans="11:15" ht="12.75">
      <c r="K114" s="75"/>
      <c r="L114" s="39" t="str">
        <f>Results!C122</f>
        <v>B12</v>
      </c>
      <c r="M114" s="39" t="str">
        <f>Results!B122</f>
        <v>NM_033338</v>
      </c>
      <c r="N114" s="73" t="e">
        <f>LOG(Results!H122,2)</f>
        <v>#DIV/0!</v>
      </c>
      <c r="O114" s="74" t="str">
        <f>Results!I122</f>
        <v>N/A</v>
      </c>
    </row>
    <row r="115" spans="11:15" ht="12.75">
      <c r="K115" s="75"/>
      <c r="L115" s="39" t="str">
        <f>Results!C123</f>
        <v>C01</v>
      </c>
      <c r="M115" s="39" t="str">
        <f>Results!B123</f>
        <v>NM_001226</v>
      </c>
      <c r="N115" s="73" t="e">
        <f>LOG(Results!H123,2)</f>
        <v>#DIV/0!</v>
      </c>
      <c r="O115" s="74" t="str">
        <f>Results!I123</f>
        <v>N/A</v>
      </c>
    </row>
    <row r="116" spans="11:15" ht="12.75">
      <c r="K116" s="75"/>
      <c r="L116" s="39" t="str">
        <f>Results!C124</f>
        <v>C02</v>
      </c>
      <c r="M116" s="39" t="str">
        <f>Results!B124</f>
        <v>NM_004347</v>
      </c>
      <c r="N116" s="73" t="e">
        <f>LOG(Results!H124,2)</f>
        <v>#DIV/0!</v>
      </c>
      <c r="O116" s="74" t="str">
        <f>Results!I124</f>
        <v>N/A</v>
      </c>
    </row>
    <row r="117" spans="11:15" ht="12.75">
      <c r="K117" s="75"/>
      <c r="L117" s="39" t="str">
        <f>Results!C125</f>
        <v>C03</v>
      </c>
      <c r="M117" s="39" t="str">
        <f>Results!B125</f>
        <v>NM_001225</v>
      </c>
      <c r="N117" s="73" t="e">
        <f>LOG(Results!H125,2)</f>
        <v>#DIV/0!</v>
      </c>
      <c r="O117" s="74" t="str">
        <f>Results!I125</f>
        <v>N/A</v>
      </c>
    </row>
    <row r="118" spans="11:15" ht="12.75">
      <c r="K118" s="75"/>
      <c r="L118" s="39" t="str">
        <f>Results!C126</f>
        <v>C04</v>
      </c>
      <c r="M118" s="39" t="str">
        <f>Results!B126</f>
        <v>NM_001223</v>
      </c>
      <c r="N118" s="73" t="e">
        <f>LOG(Results!H126,2)</f>
        <v>#DIV/0!</v>
      </c>
      <c r="O118" s="74" t="str">
        <f>Results!I126</f>
        <v>N/A</v>
      </c>
    </row>
    <row r="119" spans="11:15" ht="12.75">
      <c r="K119" s="75"/>
      <c r="L119" s="39" t="str">
        <f>Results!C127</f>
        <v>C05</v>
      </c>
      <c r="M119" s="39" t="str">
        <f>Results!B127</f>
        <v>NM_001017388</v>
      </c>
      <c r="N119" s="73" t="e">
        <f>LOG(Results!H127,2)</f>
        <v>#DIV/0!</v>
      </c>
      <c r="O119" s="74" t="str">
        <f>Results!I127</f>
        <v>N/A</v>
      </c>
    </row>
    <row r="120" spans="11:15" ht="12.75">
      <c r="K120" s="75"/>
      <c r="L120" s="39" t="str">
        <f>Results!C128</f>
        <v>C06</v>
      </c>
      <c r="M120" s="39" t="str">
        <f>Results!B128</f>
        <v>NM_003401</v>
      </c>
      <c r="N120" s="73" t="e">
        <f>LOG(Results!H128,2)</f>
        <v>#DIV/0!</v>
      </c>
      <c r="O120" s="74" t="str">
        <f>Results!I128</f>
        <v>N/A</v>
      </c>
    </row>
    <row r="121" spans="11:15" ht="12.75">
      <c r="K121" s="75"/>
      <c r="L121" s="39" t="str">
        <f>Results!C129</f>
        <v>C07</v>
      </c>
      <c r="M121" s="39" t="str">
        <f>Results!B129</f>
        <v>NM_000379</v>
      </c>
      <c r="N121" s="73" t="e">
        <f>LOG(Results!H129,2)</f>
        <v>#DIV/0!</v>
      </c>
      <c r="O121" s="74" t="str">
        <f>Results!I129</f>
        <v>N/A</v>
      </c>
    </row>
    <row r="122" spans="11:15" ht="12.75">
      <c r="K122" s="75"/>
      <c r="L122" s="39" t="str">
        <f>Results!C130</f>
        <v>C08</v>
      </c>
      <c r="M122" s="39" t="str">
        <f>Results!B130</f>
        <v>NM_000066</v>
      </c>
      <c r="N122" s="73" t="e">
        <f>LOG(Results!H130,2)</f>
        <v>#DIV/0!</v>
      </c>
      <c r="O122" s="74" t="str">
        <f>Results!I130</f>
        <v>N/A</v>
      </c>
    </row>
    <row r="123" spans="11:15" ht="12.75">
      <c r="K123" s="75"/>
      <c r="L123" s="39" t="str">
        <f>Results!C131</f>
        <v>C09</v>
      </c>
      <c r="M123" s="39" t="str">
        <f>Results!B131</f>
        <v>NM_000587</v>
      </c>
      <c r="N123" s="73" t="e">
        <f>LOG(Results!H131,2)</f>
        <v>#DIV/0!</v>
      </c>
      <c r="O123" s="74" t="str">
        <f>Results!I131</f>
        <v>N/A</v>
      </c>
    </row>
    <row r="124" spans="11:15" ht="12.75">
      <c r="K124" s="75"/>
      <c r="L124" s="39" t="str">
        <f>Results!C132</f>
        <v>C10</v>
      </c>
      <c r="M124" s="39" t="str">
        <f>Results!B132</f>
        <v>NM_000372</v>
      </c>
      <c r="N124" s="73" t="e">
        <f>LOG(Results!H132,2)</f>
        <v>#DIV/0!</v>
      </c>
      <c r="O124" s="74" t="str">
        <f>Results!I132</f>
        <v>N/A</v>
      </c>
    </row>
    <row r="125" spans="11:15" ht="12.75">
      <c r="K125" s="75"/>
      <c r="L125" s="39" t="str">
        <f>Results!C133</f>
        <v>C11</v>
      </c>
      <c r="M125" s="39" t="str">
        <f>Results!B133</f>
        <v>NM_001736</v>
      </c>
      <c r="N125" s="73" t="e">
        <f>LOG(Results!H133,2)</f>
        <v>#DIV/0!</v>
      </c>
      <c r="O125" s="74" t="str">
        <f>Results!I133</f>
        <v>N/A</v>
      </c>
    </row>
    <row r="126" spans="11:15" ht="12.75">
      <c r="K126" s="75"/>
      <c r="L126" s="39" t="str">
        <f>Results!C134</f>
        <v>C12</v>
      </c>
      <c r="M126" s="39" t="str">
        <f>Results!B134</f>
        <v>NM_000716</v>
      </c>
      <c r="N126" s="73" t="e">
        <f>LOG(Results!H134,2)</f>
        <v>#DIV/0!</v>
      </c>
      <c r="O126" s="74" t="str">
        <f>Results!I134</f>
        <v>N/A</v>
      </c>
    </row>
    <row r="127" spans="11:15" ht="12.75">
      <c r="K127" s="75"/>
      <c r="L127" s="39" t="str">
        <f>Results!C135</f>
        <v>D01</v>
      </c>
      <c r="M127" s="39" t="str">
        <f>Results!B135</f>
        <v>NM_000715</v>
      </c>
      <c r="N127" s="73" t="e">
        <f>LOG(Results!H135,2)</f>
        <v>#DIV/0!</v>
      </c>
      <c r="O127" s="74" t="str">
        <f>Results!I135</f>
        <v>N/A</v>
      </c>
    </row>
    <row r="128" spans="11:15" ht="12.75">
      <c r="K128" s="75"/>
      <c r="L128" s="39" t="str">
        <f>Results!C136</f>
        <v>D02</v>
      </c>
      <c r="M128" s="39" t="str">
        <f>Results!B136</f>
        <v>NM_000063</v>
      </c>
      <c r="N128" s="73" t="e">
        <f>LOG(Results!H136,2)</f>
        <v>#DIV/0!</v>
      </c>
      <c r="O128" s="74" t="str">
        <f>Results!I136</f>
        <v>N/A</v>
      </c>
    </row>
    <row r="129" spans="11:15" ht="12.75">
      <c r="K129" s="75"/>
      <c r="L129" s="39" t="str">
        <f>Results!C137</f>
        <v>D03</v>
      </c>
      <c r="M129" s="39" t="str">
        <f>Results!B137</f>
        <v>NM_172369</v>
      </c>
      <c r="N129" s="73" t="e">
        <f>LOG(Results!H137,2)</f>
        <v>#DIV/0!</v>
      </c>
      <c r="O129" s="74" t="str">
        <f>Results!I137</f>
        <v>N/A</v>
      </c>
    </row>
    <row r="130" spans="11:15" ht="12.75">
      <c r="K130" s="75"/>
      <c r="L130" s="39" t="str">
        <f>Results!C138</f>
        <v>D04</v>
      </c>
      <c r="M130" s="39" t="str">
        <f>Results!B138</f>
        <v>NM_001066</v>
      </c>
      <c r="N130" s="73" t="e">
        <f>LOG(Results!H138,2)</f>
        <v>#DIV/0!</v>
      </c>
      <c r="O130" s="74" t="str">
        <f>Results!I138</f>
        <v>N/A</v>
      </c>
    </row>
    <row r="131" spans="11:15" ht="12.75">
      <c r="K131" s="75"/>
      <c r="L131" s="39" t="str">
        <f>Results!C139</f>
        <v>D05</v>
      </c>
      <c r="M131" s="39" t="str">
        <f>Results!B139</f>
        <v>NM_000355</v>
      </c>
      <c r="N131" s="73" t="e">
        <f>LOG(Results!H139,2)</f>
        <v>#DIV/0!</v>
      </c>
      <c r="O131" s="74" t="str">
        <f>Results!I139</f>
        <v>N/A</v>
      </c>
    </row>
    <row r="132" spans="11:15" ht="12.75">
      <c r="K132" s="75"/>
      <c r="L132" s="39" t="str">
        <f>Results!C140</f>
        <v>D06</v>
      </c>
      <c r="M132" s="39" t="str">
        <f>Results!B140</f>
        <v>NM_001062</v>
      </c>
      <c r="N132" s="73" t="e">
        <f>LOG(Results!H140,2)</f>
        <v>#DIV/0!</v>
      </c>
      <c r="O132" s="74" t="str">
        <f>Results!I140</f>
        <v>N/A</v>
      </c>
    </row>
    <row r="133" spans="11:15" ht="12.75">
      <c r="K133" s="75"/>
      <c r="L133" s="39" t="str">
        <f>Results!C141</f>
        <v>D07</v>
      </c>
      <c r="M133" s="39" t="str">
        <f>Results!B141</f>
        <v>NM_003151</v>
      </c>
      <c r="N133" s="73" t="e">
        <f>LOG(Results!H141,2)</f>
        <v>#DIV/0!</v>
      </c>
      <c r="O133" s="74" t="str">
        <f>Results!I141</f>
        <v>N/A</v>
      </c>
    </row>
    <row r="134" spans="11:15" ht="12.75">
      <c r="K134" s="75"/>
      <c r="L134" s="39" t="str">
        <f>Results!C142</f>
        <v>D08</v>
      </c>
      <c r="M134" s="39" t="str">
        <f>Results!B142</f>
        <v>NM_007315</v>
      </c>
      <c r="N134" s="73" t="e">
        <f>LOG(Results!H142,2)</f>
        <v>#DIV/0!</v>
      </c>
      <c r="O134" s="74" t="str">
        <f>Results!I142</f>
        <v>N/A</v>
      </c>
    </row>
    <row r="135" spans="11:15" ht="12.75">
      <c r="K135" s="75"/>
      <c r="L135" s="39" t="str">
        <f>Results!C143</f>
        <v>D09</v>
      </c>
      <c r="M135" s="39" t="str">
        <f>Results!B143</f>
        <v>NM_000057</v>
      </c>
      <c r="N135" s="73" t="e">
        <f>LOG(Results!H143,2)</f>
        <v>#DIV/0!</v>
      </c>
      <c r="O135" s="74" t="str">
        <f>Results!I143</f>
        <v>N/A</v>
      </c>
    </row>
    <row r="136" spans="11:15" ht="12.75">
      <c r="K136" s="75"/>
      <c r="L136" s="39" t="str">
        <f>Results!C144</f>
        <v>D10</v>
      </c>
      <c r="M136" s="39" t="str">
        <f>Results!B144</f>
        <v>NM_000450</v>
      </c>
      <c r="N136" s="73" t="e">
        <f>LOG(Results!H144,2)</f>
        <v>#DIV/0!</v>
      </c>
      <c r="O136" s="74" t="str">
        <f>Results!I144</f>
        <v>N/A</v>
      </c>
    </row>
    <row r="137" spans="11:15" ht="12.75">
      <c r="K137" s="75"/>
      <c r="L137" s="39" t="str">
        <f>Results!C145</f>
        <v>D11</v>
      </c>
      <c r="M137" s="39" t="str">
        <f>Results!B145</f>
        <v>NM_001713</v>
      </c>
      <c r="N137" s="73" t="e">
        <f>LOG(Results!H145,2)</f>
        <v>#DIV/0!</v>
      </c>
      <c r="O137" s="74" t="str">
        <f>Results!I145</f>
        <v>N/A</v>
      </c>
    </row>
    <row r="138" spans="11:15" ht="12.75">
      <c r="K138" s="75"/>
      <c r="L138" s="39" t="str">
        <f>Results!C146</f>
        <v>D12</v>
      </c>
      <c r="M138" s="39" t="str">
        <f>Results!B146</f>
        <v>NM_002982</v>
      </c>
      <c r="N138" s="73" t="e">
        <f>LOG(Results!H146,2)</f>
        <v>#DIV/0!</v>
      </c>
      <c r="O138" s="74" t="str">
        <f>Results!I146</f>
        <v>N/A</v>
      </c>
    </row>
    <row r="139" spans="11:15" ht="12.75">
      <c r="K139" s="75"/>
      <c r="L139" s="39" t="str">
        <f>Results!C147</f>
        <v>E01</v>
      </c>
      <c r="M139" s="39" t="str">
        <f>Results!B147</f>
        <v>NM_001710</v>
      </c>
      <c r="N139" s="73" t="e">
        <f>LOG(Results!H147,2)</f>
        <v>#DIV/0!</v>
      </c>
      <c r="O139" s="74" t="str">
        <f>Results!I147</f>
        <v>N/A</v>
      </c>
    </row>
    <row r="140" spans="11:15" ht="12.75">
      <c r="K140" s="75"/>
      <c r="L140" s="39" t="str">
        <f>Results!C148</f>
        <v>E02</v>
      </c>
      <c r="M140" s="39" t="str">
        <f>Results!B148</f>
        <v>NM_001032295</v>
      </c>
      <c r="N140" s="73" t="e">
        <f>LOG(Results!H148,2)</f>
        <v>#DIV/0!</v>
      </c>
      <c r="O140" s="74" t="str">
        <f>Results!I148</f>
        <v>N/A</v>
      </c>
    </row>
    <row r="141" spans="11:15" ht="12.75">
      <c r="K141" s="75"/>
      <c r="L141" s="39" t="str">
        <f>Results!C149</f>
        <v>E03</v>
      </c>
      <c r="M141" s="39" t="str">
        <f>Results!B149</f>
        <v>NM_004050</v>
      </c>
      <c r="N141" s="73" t="e">
        <f>LOG(Results!H149,2)</f>
        <v>#DIV/0!</v>
      </c>
      <c r="O141" s="74" t="str">
        <f>Results!I149</f>
        <v>N/A</v>
      </c>
    </row>
    <row r="142" spans="11:15" ht="12.75">
      <c r="K142" s="75"/>
      <c r="L142" s="39" t="str">
        <f>Results!C150</f>
        <v>E04</v>
      </c>
      <c r="M142" s="39" t="str">
        <f>Results!B150</f>
        <v>NM_018890</v>
      </c>
      <c r="N142" s="73" t="e">
        <f>LOG(Results!H150,2)</f>
        <v>#DIV/0!</v>
      </c>
      <c r="O142" s="74" t="str">
        <f>Results!I150</f>
        <v>N/A</v>
      </c>
    </row>
    <row r="143" spans="11:15" ht="12.75">
      <c r="K143" s="75"/>
      <c r="L143" s="39" t="str">
        <f>Results!C151</f>
        <v>E05</v>
      </c>
      <c r="M143" s="39" t="str">
        <f>Results!B151</f>
        <v>NM_001188</v>
      </c>
      <c r="N143" s="73" t="e">
        <f>LOG(Results!H151,2)</f>
        <v>#DIV/0!</v>
      </c>
      <c r="O143" s="74" t="str">
        <f>Results!I151</f>
        <v>N/A</v>
      </c>
    </row>
    <row r="144" spans="11:15" ht="12.75">
      <c r="K144" s="75"/>
      <c r="L144" s="39" t="str">
        <f>Results!C152</f>
        <v>E06</v>
      </c>
      <c r="M144" s="39" t="str">
        <f>Results!B152</f>
        <v>NM_004322</v>
      </c>
      <c r="N144" s="73" t="e">
        <f>LOG(Results!H152,2)</f>
        <v>#DIV/0!</v>
      </c>
      <c r="O144" s="74" t="str">
        <f>Results!I152</f>
        <v>N/A</v>
      </c>
    </row>
    <row r="145" spans="11:15" ht="12.75">
      <c r="K145" s="75"/>
      <c r="L145" s="39" t="str">
        <f>Results!C153</f>
        <v>E07</v>
      </c>
      <c r="M145" s="39" t="str">
        <f>Results!B153</f>
        <v>NM_000948</v>
      </c>
      <c r="N145" s="73" t="e">
        <f>LOG(Results!H153,2)</f>
        <v>#DIV/0!</v>
      </c>
      <c r="O145" s="74" t="str">
        <f>Results!I153</f>
        <v>N/A</v>
      </c>
    </row>
    <row r="146" spans="11:15" ht="12.75">
      <c r="K146" s="75"/>
      <c r="L146" s="39" t="str">
        <f>Results!C154</f>
        <v>E08</v>
      </c>
      <c r="M146" s="39" t="str">
        <f>Results!B154</f>
        <v>NM_000446</v>
      </c>
      <c r="N146" s="73" t="e">
        <f>LOG(Results!H154,2)</f>
        <v>#DIV/0!</v>
      </c>
      <c r="O146" s="74" t="str">
        <f>Results!I154</f>
        <v>N/A</v>
      </c>
    </row>
    <row r="147" spans="11:15" ht="12.75">
      <c r="K147" s="75"/>
      <c r="L147" s="39" t="str">
        <f>Results!C155</f>
        <v>E09</v>
      </c>
      <c r="M147" s="39" t="str">
        <f>Results!B155</f>
        <v>NM_016362</v>
      </c>
      <c r="N147" s="73" t="e">
        <f>LOG(Results!H155,2)</f>
        <v>#DIV/0!</v>
      </c>
      <c r="O147" s="74" t="str">
        <f>Results!I155</f>
        <v>N/A</v>
      </c>
    </row>
    <row r="148" spans="11:15" ht="12.75">
      <c r="K148" s="75"/>
      <c r="L148" s="39" t="str">
        <f>Results!C156</f>
        <v>E10</v>
      </c>
      <c r="M148" s="39" t="str">
        <f>Results!B156</f>
        <v>NM_016546</v>
      </c>
      <c r="N148" s="73" t="e">
        <f>LOG(Results!H156,2)</f>
        <v>#DIV/0!</v>
      </c>
      <c r="O148" s="74" t="str">
        <f>Results!I156</f>
        <v>N/A</v>
      </c>
    </row>
    <row r="149" spans="11:15" ht="12.75">
      <c r="K149" s="75"/>
      <c r="L149" s="39" t="str">
        <f>Results!C157</f>
        <v>E11</v>
      </c>
      <c r="M149" s="39" t="str">
        <f>Results!B157</f>
        <v>NM_000602</v>
      </c>
      <c r="N149" s="73" t="e">
        <f>LOG(Results!H157,2)</f>
        <v>#DIV/0!</v>
      </c>
      <c r="O149" s="74" t="str">
        <f>Results!I157</f>
        <v>N/A</v>
      </c>
    </row>
    <row r="150" spans="11:15" ht="12.75">
      <c r="K150" s="75"/>
      <c r="L150" s="39" t="str">
        <f>Results!C158</f>
        <v>E12</v>
      </c>
      <c r="M150" s="39" t="str">
        <f>Results!B158</f>
        <v>NM_000905</v>
      </c>
      <c r="N150" s="73" t="e">
        <f>LOG(Results!H158,2)</f>
        <v>#DIV/0!</v>
      </c>
      <c r="O150" s="74" t="str">
        <f>Results!I158</f>
        <v>N/A</v>
      </c>
    </row>
    <row r="151" spans="11:15" ht="12.75">
      <c r="K151" s="75"/>
      <c r="L151" s="39" t="str">
        <f>Results!C159</f>
        <v>F01</v>
      </c>
      <c r="M151" s="39" t="str">
        <f>Results!B159</f>
        <v>NM_002503</v>
      </c>
      <c r="N151" s="73" t="e">
        <f>LOG(Results!H159,2)</f>
        <v>#DIV/0!</v>
      </c>
      <c r="O151" s="74" t="str">
        <f>Results!I159</f>
        <v>N/A</v>
      </c>
    </row>
    <row r="152" spans="11:15" ht="12.75">
      <c r="K152" s="75"/>
      <c r="L152" s="39" t="str">
        <f>Results!C160</f>
        <v>F02</v>
      </c>
      <c r="M152" s="39" t="str">
        <f>Results!B160</f>
        <v>NM_020529</v>
      </c>
      <c r="N152" s="73" t="e">
        <f>LOG(Results!H160,2)</f>
        <v>#DIV/0!</v>
      </c>
      <c r="O152" s="74" t="str">
        <f>Results!I160</f>
        <v>N/A</v>
      </c>
    </row>
    <row r="153" spans="11:15" ht="12.75">
      <c r="K153" s="75"/>
      <c r="L153" s="39" t="str">
        <f>Results!C161</f>
        <v>F03</v>
      </c>
      <c r="M153" s="39" t="str">
        <f>Results!B161</f>
        <v>NM_000631</v>
      </c>
      <c r="N153" s="73" t="e">
        <f>LOG(Results!H161,2)</f>
        <v>#DIV/0!</v>
      </c>
      <c r="O153" s="74" t="str">
        <f>Results!I161</f>
        <v>N/A</v>
      </c>
    </row>
    <row r="154" spans="11:15" ht="12.75">
      <c r="K154" s="75"/>
      <c r="L154" s="39" t="str">
        <f>Results!C162</f>
        <v>F04</v>
      </c>
      <c r="M154" s="39" t="str">
        <f>Results!B162</f>
        <v>NM_000433</v>
      </c>
      <c r="N154" s="73" t="e">
        <f>LOG(Results!H162,2)</f>
        <v>#DIV/0!</v>
      </c>
      <c r="O154" s="74" t="str">
        <f>Results!I162</f>
        <v>N/A</v>
      </c>
    </row>
    <row r="155" spans="11:15" ht="12.75">
      <c r="K155" s="75"/>
      <c r="L155" s="39" t="str">
        <f>Results!C163</f>
        <v>F05</v>
      </c>
      <c r="M155" s="39" t="str">
        <f>Results!B163</f>
        <v>NM_002468</v>
      </c>
      <c r="N155" s="73" t="e">
        <f>LOG(Results!H163,2)</f>
        <v>#DIV/0!</v>
      </c>
      <c r="O155" s="74" t="str">
        <f>Results!I163</f>
        <v>N/A</v>
      </c>
    </row>
    <row r="156" spans="11:15" ht="12.75">
      <c r="K156" s="75"/>
      <c r="L156" s="39" t="str">
        <f>Results!C164</f>
        <v>F06</v>
      </c>
      <c r="M156" s="39" t="str">
        <f>Results!B164</f>
        <v>NM_004530</v>
      </c>
      <c r="N156" s="73" t="e">
        <f>LOG(Results!H164,2)</f>
        <v>#DIV/0!</v>
      </c>
      <c r="O156" s="74" t="str">
        <f>Results!I164</f>
        <v>N/A</v>
      </c>
    </row>
    <row r="157" spans="11:15" ht="12.75">
      <c r="K157" s="75"/>
      <c r="L157" s="39" t="str">
        <f>Results!C165</f>
        <v>F07</v>
      </c>
      <c r="M157" s="39" t="str">
        <f>Results!B165</f>
        <v>NM_002415</v>
      </c>
      <c r="N157" s="73" t="e">
        <f>LOG(Results!H165,2)</f>
        <v>#DIV/0!</v>
      </c>
      <c r="O157" s="74" t="str">
        <f>Results!I165</f>
        <v>N/A</v>
      </c>
    </row>
    <row r="158" spans="11:15" ht="12.75">
      <c r="K158" s="75"/>
      <c r="L158" s="39" t="str">
        <f>Results!C166</f>
        <v>F08</v>
      </c>
      <c r="M158" s="39" t="str">
        <f>Results!B166</f>
        <v>NM_002389</v>
      </c>
      <c r="N158" s="73" t="e">
        <f>LOG(Results!H166,2)</f>
        <v>#DIV/0!</v>
      </c>
      <c r="O158" s="74" t="str">
        <f>Results!I166</f>
        <v>N/A</v>
      </c>
    </row>
    <row r="159" spans="11:15" ht="12.75">
      <c r="K159" s="75"/>
      <c r="L159" s="39" t="str">
        <f>Results!C167</f>
        <v>F09</v>
      </c>
      <c r="M159" s="39" t="str">
        <f>Results!B167</f>
        <v>NM_004985</v>
      </c>
      <c r="N159" s="73" t="e">
        <f>LOG(Results!H167,2)</f>
        <v>#DIV/0!</v>
      </c>
      <c r="O159" s="74" t="str">
        <f>Results!I167</f>
        <v>N/A</v>
      </c>
    </row>
    <row r="160" spans="11:15" ht="12.75">
      <c r="K160" s="75"/>
      <c r="L160" s="39" t="str">
        <f>Results!C168</f>
        <v>F10</v>
      </c>
      <c r="M160" s="39" t="str">
        <f>Results!B168</f>
        <v>NM_013289</v>
      </c>
      <c r="N160" s="73" t="e">
        <f>LOG(Results!H168,2)</f>
        <v>#DIV/0!</v>
      </c>
      <c r="O160" s="74" t="str">
        <f>Results!I168</f>
        <v>N/A</v>
      </c>
    </row>
    <row r="161" spans="11:15" ht="12.75">
      <c r="K161" s="75"/>
      <c r="L161" s="39" t="str">
        <f>Results!C169</f>
        <v>F11</v>
      </c>
      <c r="M161" s="39" t="str">
        <f>Results!B169</f>
        <v>NM_012313</v>
      </c>
      <c r="N161" s="73" t="e">
        <f>LOG(Results!H169,2)</f>
        <v>#DIV/0!</v>
      </c>
      <c r="O161" s="74" t="str">
        <f>Results!I169</f>
        <v>N/A</v>
      </c>
    </row>
    <row r="162" spans="11:15" ht="12.75">
      <c r="K162" s="75"/>
      <c r="L162" s="39" t="str">
        <f>Results!C170</f>
        <v>F12</v>
      </c>
      <c r="M162" s="39" t="str">
        <f>Results!B170</f>
        <v>NM_015868</v>
      </c>
      <c r="N162" s="73" t="e">
        <f>LOG(Results!H170,2)</f>
        <v>#DIV/0!</v>
      </c>
      <c r="O162" s="74" t="str">
        <f>Results!I170</f>
        <v>N/A</v>
      </c>
    </row>
    <row r="163" spans="11:15" ht="12.75">
      <c r="K163" s="75"/>
      <c r="L163" s="39" t="str">
        <f>Results!C171</f>
        <v>G01</v>
      </c>
      <c r="M163" s="39" t="str">
        <f>Results!B171</f>
        <v>NM_014218</v>
      </c>
      <c r="N163" s="73" t="e">
        <f>LOG(Results!H171,2)</f>
        <v>#DIV/0!</v>
      </c>
      <c r="O163" s="74" t="str">
        <f>Results!I171</f>
        <v>N/A</v>
      </c>
    </row>
    <row r="164" spans="11:15" ht="12.75">
      <c r="K164" s="75"/>
      <c r="L164" s="39" t="str">
        <f>Results!C172</f>
        <v>G02</v>
      </c>
      <c r="M164" s="39" t="str">
        <f>Results!B172</f>
        <v>NM_000215</v>
      </c>
      <c r="N164" s="73" t="e">
        <f>LOG(Results!H172,2)</f>
        <v>#DIV/0!</v>
      </c>
      <c r="O164" s="74" t="str">
        <f>Results!I172</f>
        <v>N/A</v>
      </c>
    </row>
    <row r="165" spans="11:15" ht="12.75">
      <c r="K165" s="75"/>
      <c r="L165" s="39" t="str">
        <f>Results!C173</f>
        <v>G03</v>
      </c>
      <c r="M165" s="39" t="str">
        <f>Results!B173</f>
        <v>NM_000585</v>
      </c>
      <c r="N165" s="73" t="e">
        <f>LOG(Results!H173,2)</f>
        <v>#DIV/0!</v>
      </c>
      <c r="O165" s="74" t="str">
        <f>Results!I173</f>
        <v>N/A</v>
      </c>
    </row>
    <row r="166" spans="11:15" ht="12.75">
      <c r="K166" s="75"/>
      <c r="L166" s="39" t="str">
        <f>Results!C174</f>
        <v>G04</v>
      </c>
      <c r="M166" s="39" t="str">
        <f>Results!B174</f>
        <v>NM_001557</v>
      </c>
      <c r="N166" s="73" t="e">
        <f>LOG(Results!H174,2)</f>
        <v>#DIV/0!</v>
      </c>
      <c r="O166" s="74" t="str">
        <f>Results!I174</f>
        <v>N/A</v>
      </c>
    </row>
    <row r="167" spans="11:15" ht="12.75">
      <c r="K167" s="75"/>
      <c r="L167" s="39" t="str">
        <f>Results!C175</f>
        <v>G05</v>
      </c>
      <c r="M167" s="39" t="str">
        <f>Results!B175</f>
        <v>NM_002185</v>
      </c>
      <c r="N167" s="73" t="e">
        <f>LOG(Results!H175,2)</f>
        <v>#DIV/0!</v>
      </c>
      <c r="O167" s="74" t="str">
        <f>Results!I175</f>
        <v>N/A</v>
      </c>
    </row>
    <row r="168" spans="11:15" ht="12.75">
      <c r="K168" s="75"/>
      <c r="L168" s="39" t="str">
        <f>Results!C176</f>
        <v>G06</v>
      </c>
      <c r="M168" s="39" t="str">
        <f>Results!B176</f>
        <v>NM_005534</v>
      </c>
      <c r="N168" s="73" t="e">
        <f>LOG(Results!H176,2)</f>
        <v>#DIV/0!</v>
      </c>
      <c r="O168" s="74" t="str">
        <f>Results!I176</f>
        <v>N/A</v>
      </c>
    </row>
    <row r="169" spans="11:15" ht="12.75">
      <c r="K169" s="75"/>
      <c r="L169" s="39" t="str">
        <f>Results!C177</f>
        <v>G07</v>
      </c>
      <c r="M169" s="39" t="str">
        <f>Results!B177</f>
        <v>NM_001643</v>
      </c>
      <c r="N169" s="73" t="e">
        <f>LOG(Results!H177,2)</f>
        <v>#DIV/0!</v>
      </c>
      <c r="O169" s="74" t="str">
        <f>Results!I177</f>
        <v>N/A</v>
      </c>
    </row>
    <row r="170" spans="11:15" ht="12.75">
      <c r="K170" s="75"/>
      <c r="L170" s="39" t="str">
        <f>Results!C178</f>
        <v>G08</v>
      </c>
      <c r="M170" s="39" t="str">
        <f>Results!B178</f>
        <v>NM_001020825</v>
      </c>
      <c r="N170" s="73" t="e">
        <f>LOG(Results!H178,2)</f>
        <v>#DIV/0!</v>
      </c>
      <c r="O170" s="74" t="str">
        <f>Results!I178</f>
        <v>N/A</v>
      </c>
    </row>
    <row r="171" spans="11:15" ht="12.75">
      <c r="K171" s="75"/>
      <c r="L171" s="39" t="str">
        <f>Results!C179</f>
        <v>G09</v>
      </c>
      <c r="M171" s="39" t="str">
        <f>Results!B179</f>
        <v>NM_002085</v>
      </c>
      <c r="N171" s="73" t="e">
        <f>LOG(Results!H179,2)</f>
        <v>#DIV/0!</v>
      </c>
      <c r="O171" s="74" t="str">
        <f>Results!I179</f>
        <v>N/A</v>
      </c>
    </row>
    <row r="172" spans="11:15" ht="12.75">
      <c r="K172" s="75"/>
      <c r="L172" s="39" t="str">
        <f>Results!C180</f>
        <v>G10</v>
      </c>
      <c r="M172" s="39" t="str">
        <f>Results!B180</f>
        <v>NM_173681</v>
      </c>
      <c r="N172" s="73" t="e">
        <f>LOG(Results!H180,2)</f>
        <v>#DIV/0!</v>
      </c>
      <c r="O172" s="74" t="str">
        <f>Results!I180</f>
        <v>N/A</v>
      </c>
    </row>
    <row r="173" spans="11:15" ht="12.75">
      <c r="K173" s="75"/>
      <c r="L173" s="39" t="str">
        <f>Results!C181</f>
        <v>G11</v>
      </c>
      <c r="M173" s="39" t="str">
        <f>Results!B181</f>
        <v>NM_012072</v>
      </c>
      <c r="N173" s="73" t="e">
        <f>LOG(Results!H181,2)</f>
        <v>#DIV/0!</v>
      </c>
      <c r="O173" s="74" t="str">
        <f>Results!I181</f>
        <v>N/A</v>
      </c>
    </row>
    <row r="174" spans="11:15" ht="12.75">
      <c r="K174" s="75"/>
      <c r="L174" s="39" t="str">
        <f>Results!C182</f>
        <v>G12</v>
      </c>
      <c r="M174" s="39" t="str">
        <f>Results!B182</f>
        <v>NM_002002</v>
      </c>
      <c r="N174" s="73" t="e">
        <f>LOG(Results!H182,2)</f>
        <v>#DIV/0!</v>
      </c>
      <c r="O174" s="74" t="str">
        <f>Results!I182</f>
        <v>N/A</v>
      </c>
    </row>
    <row r="175" spans="11:15" ht="12.75">
      <c r="K175" s="72" t="str">
        <f>'Gene Table'!A195</f>
        <v>Plate 3</v>
      </c>
      <c r="L175" s="39" t="str">
        <f>Results!C195</f>
        <v>A01</v>
      </c>
      <c r="M175" s="39" t="str">
        <f>Results!B195</f>
        <v>NM_000506</v>
      </c>
      <c r="N175" s="73" t="e">
        <f>LOG(Results!H195,2)</f>
        <v>#DIV/0!</v>
      </c>
      <c r="O175" s="74" t="str">
        <f>Results!I195</f>
        <v>N/A</v>
      </c>
    </row>
    <row r="176" spans="11:15" ht="12.75">
      <c r="K176" s="75"/>
      <c r="L176" s="39" t="str">
        <f>Results!C196</f>
        <v>A02</v>
      </c>
      <c r="M176" s="39" t="str">
        <f>Results!B196</f>
        <v>NM_000125</v>
      </c>
      <c r="N176" s="73" t="e">
        <f>LOG(Results!H196,2)</f>
        <v>#DIV/0!</v>
      </c>
      <c r="O176" s="74" t="str">
        <f>Results!I196</f>
        <v>N/A</v>
      </c>
    </row>
    <row r="177" spans="11:15" ht="12.75">
      <c r="K177" s="75"/>
      <c r="L177" s="39" t="str">
        <f>Results!C197</f>
        <v>A03</v>
      </c>
      <c r="M177" s="39" t="str">
        <f>Results!B197</f>
        <v>NM_000124</v>
      </c>
      <c r="N177" s="73" t="e">
        <f>LOG(Results!H197,2)</f>
        <v>#DIV/0!</v>
      </c>
      <c r="O177" s="74" t="str">
        <f>Results!I197</f>
        <v>N/A</v>
      </c>
    </row>
    <row r="178" spans="11:15" ht="12.75">
      <c r="K178" s="75"/>
      <c r="L178" s="39" t="str">
        <f>Results!C198</f>
        <v>A04</v>
      </c>
      <c r="M178" s="39" t="str">
        <f>Results!B198</f>
        <v>NM_202001</v>
      </c>
      <c r="N178" s="73" t="e">
        <f>LOG(Results!H198,2)</f>
        <v>#DIV/0!</v>
      </c>
      <c r="O178" s="74" t="str">
        <f>Results!I198</f>
        <v>N/A</v>
      </c>
    </row>
    <row r="179" spans="11:15" ht="12.75">
      <c r="K179" s="75"/>
      <c r="L179" s="39" t="str">
        <f>Results!C199</f>
        <v>A05</v>
      </c>
      <c r="M179" s="39" t="str">
        <f>Results!B199</f>
        <v>NM_001955</v>
      </c>
      <c r="N179" s="73" t="e">
        <f>LOG(Results!H199,2)</f>
        <v>#DIV/0!</v>
      </c>
      <c r="O179" s="74" t="str">
        <f>Results!I199</f>
        <v>N/A</v>
      </c>
    </row>
    <row r="180" spans="11:15" ht="12.75">
      <c r="K180" s="75"/>
      <c r="L180" s="39" t="str">
        <f>Results!C200</f>
        <v>A06</v>
      </c>
      <c r="M180" s="39" t="str">
        <f>Results!B200</f>
        <v>NM_000767</v>
      </c>
      <c r="N180" s="73" t="e">
        <f>LOG(Results!H200,2)</f>
        <v>#DIV/0!</v>
      </c>
      <c r="O180" s="74" t="str">
        <f>Results!I200</f>
        <v>N/A</v>
      </c>
    </row>
    <row r="181" spans="11:15" ht="12.75">
      <c r="K181" s="75"/>
      <c r="L181" s="39" t="str">
        <f>Results!C201</f>
        <v>A07</v>
      </c>
      <c r="M181" s="39" t="str">
        <f>Results!B201</f>
        <v>NM_000024</v>
      </c>
      <c r="N181" s="73" t="e">
        <f>LOG(Results!H201,2)</f>
        <v>#DIV/0!</v>
      </c>
      <c r="O181" s="74" t="str">
        <f>Results!I201</f>
        <v>N/A</v>
      </c>
    </row>
    <row r="182" spans="11:15" ht="12.75">
      <c r="K182" s="75"/>
      <c r="L182" s="39" t="str">
        <f>Results!C202</f>
        <v>A08</v>
      </c>
      <c r="M182" s="39" t="str">
        <f>Results!B202</f>
        <v>NM_001618</v>
      </c>
      <c r="N182" s="73" t="e">
        <f>LOG(Results!H202,2)</f>
        <v>#DIV/0!</v>
      </c>
      <c r="O182" s="74" t="str">
        <f>Results!I202</f>
        <v>N/A</v>
      </c>
    </row>
    <row r="183" spans="11:15" ht="12.75">
      <c r="K183" s="75"/>
      <c r="L183" s="39" t="str">
        <f>Results!C203</f>
        <v>A09</v>
      </c>
      <c r="M183" s="39" t="str">
        <f>Results!B203</f>
        <v>NM_000754</v>
      </c>
      <c r="N183" s="73" t="e">
        <f>LOG(Results!H203,2)</f>
        <v>#DIV/0!</v>
      </c>
      <c r="O183" s="74" t="str">
        <f>Results!I203</f>
        <v>N/A</v>
      </c>
    </row>
    <row r="184" spans="11:15" ht="12.75">
      <c r="K184" s="75"/>
      <c r="L184" s="39" t="str">
        <f>Results!C204</f>
        <v>A10</v>
      </c>
      <c r="M184" s="39" t="str">
        <f>Results!B204</f>
        <v>NM_006068</v>
      </c>
      <c r="N184" s="73" t="e">
        <f>LOG(Results!H204,2)</f>
        <v>#DIV/0!</v>
      </c>
      <c r="O184" s="74" t="str">
        <f>Results!I204</f>
        <v>N/A</v>
      </c>
    </row>
    <row r="185" spans="11:15" ht="12.75">
      <c r="K185" s="75"/>
      <c r="L185" s="39" t="str">
        <f>Results!C205</f>
        <v>A11</v>
      </c>
      <c r="M185" s="39" t="str">
        <f>Results!B205</f>
        <v>NM_000491</v>
      </c>
      <c r="N185" s="73" t="e">
        <f>LOG(Results!H205,2)</f>
        <v>#DIV/0!</v>
      </c>
      <c r="O185" s="74" t="str">
        <f>Results!I205</f>
        <v>N/A</v>
      </c>
    </row>
    <row r="186" spans="11:15" ht="12.75">
      <c r="K186" s="75"/>
      <c r="L186" s="39" t="str">
        <f>Results!C206</f>
        <v>A12</v>
      </c>
      <c r="M186" s="39" t="str">
        <f>Results!B206</f>
        <v>NM_003102</v>
      </c>
      <c r="N186" s="73" t="e">
        <f>LOG(Results!H206,2)</f>
        <v>#DIV/0!</v>
      </c>
      <c r="O186" s="74" t="str">
        <f>Results!I206</f>
        <v>N/A</v>
      </c>
    </row>
    <row r="187" spans="11:15" ht="12.75">
      <c r="K187" s="75"/>
      <c r="L187" s="39" t="str">
        <f>Results!C207</f>
        <v>B01</v>
      </c>
      <c r="M187" s="39" t="str">
        <f>Results!B207</f>
        <v>NM_000620</v>
      </c>
      <c r="N187" s="73" t="e">
        <f>LOG(Results!H207,2)</f>
        <v>#DIV/0!</v>
      </c>
      <c r="O187" s="74" t="str">
        <f>Results!I207</f>
        <v>N/A</v>
      </c>
    </row>
    <row r="188" spans="11:15" ht="12.75">
      <c r="K188" s="75"/>
      <c r="L188" s="39" t="str">
        <f>Results!C208</f>
        <v>B02</v>
      </c>
      <c r="M188" s="39" t="str">
        <f>Results!B208</f>
        <v>NM_020396</v>
      </c>
      <c r="N188" s="73" t="e">
        <f>LOG(Results!H208,2)</f>
        <v>#DIV/0!</v>
      </c>
      <c r="O188" s="74" t="str">
        <f>Results!I208</f>
        <v>N/A</v>
      </c>
    </row>
    <row r="189" spans="11:15" ht="12.75">
      <c r="K189" s="75"/>
      <c r="L189" s="39" t="str">
        <f>Results!C209</f>
        <v>B03</v>
      </c>
      <c r="M189" s="39" t="str">
        <f>Results!B209</f>
        <v>NM_032453</v>
      </c>
      <c r="N189" s="73" t="e">
        <f>LOG(Results!H209,2)</f>
        <v>#DIV/0!</v>
      </c>
      <c r="O189" s="74" t="str">
        <f>Results!I209</f>
        <v>N/A</v>
      </c>
    </row>
    <row r="190" spans="11:15" ht="12.75">
      <c r="K190" s="75"/>
      <c r="L190" s="39" t="str">
        <f>Results!C210</f>
        <v>B04</v>
      </c>
      <c r="M190" s="39" t="str">
        <f>Results!B210</f>
        <v>NM_001099287</v>
      </c>
      <c r="N190" s="73" t="e">
        <f>LOG(Results!H210,2)</f>
        <v>#DIV/0!</v>
      </c>
      <c r="O190" s="74" t="str">
        <f>Results!I210</f>
        <v>N/A</v>
      </c>
    </row>
    <row r="191" spans="11:15" ht="12.75">
      <c r="K191" s="75"/>
      <c r="L191" s="39" t="str">
        <f>Results!C211</f>
        <v>B05</v>
      </c>
      <c r="M191" s="39" t="str">
        <f>Results!B211</f>
        <v>BC071181</v>
      </c>
      <c r="N191" s="73" t="e">
        <f>LOG(Results!H211,2)</f>
        <v>#DIV/0!</v>
      </c>
      <c r="O191" s="74" t="str">
        <f>Results!I211</f>
        <v>N/A</v>
      </c>
    </row>
    <row r="192" spans="11:15" ht="12.75">
      <c r="K192" s="75"/>
      <c r="L192" s="39" t="str">
        <f>Results!C212</f>
        <v>B06</v>
      </c>
      <c r="M192" s="39" t="str">
        <f>Results!B212</f>
        <v>NM_004873</v>
      </c>
      <c r="N192" s="73" t="e">
        <f>LOG(Results!H212,2)</f>
        <v>#DIV/0!</v>
      </c>
      <c r="O192" s="74" t="str">
        <f>Results!I212</f>
        <v>N/A</v>
      </c>
    </row>
    <row r="193" spans="11:15" ht="12.75">
      <c r="K193" s="75"/>
      <c r="L193" s="39" t="str">
        <f>Results!C213</f>
        <v>B07</v>
      </c>
      <c r="M193" s="39" t="str">
        <f>Results!B213</f>
        <v>NM_001040</v>
      </c>
      <c r="N193" s="73" t="e">
        <f>LOG(Results!H213,2)</f>
        <v>#DIV/0!</v>
      </c>
      <c r="O193" s="74" t="str">
        <f>Results!I213</f>
        <v>N/A</v>
      </c>
    </row>
    <row r="194" spans="11:15" ht="12.75">
      <c r="K194" s="75"/>
      <c r="L194" s="39" t="str">
        <f>Results!C214</f>
        <v>B08</v>
      </c>
      <c r="M194" s="39" t="str">
        <f>Results!B214</f>
        <v>NM_012115</v>
      </c>
      <c r="N194" s="73" t="e">
        <f>LOG(Results!H214,2)</f>
        <v>#DIV/0!</v>
      </c>
      <c r="O194" s="74" t="str">
        <f>Results!I214</f>
        <v>N/A</v>
      </c>
    </row>
    <row r="195" spans="11:15" ht="12.75">
      <c r="K195" s="75"/>
      <c r="L195" s="39" t="str">
        <f>Results!C215</f>
        <v>B09</v>
      </c>
      <c r="M195" s="39" t="str">
        <f>Results!B215</f>
        <v>NM_005847</v>
      </c>
      <c r="N195" s="73" t="e">
        <f>LOG(Results!H215,2)</f>
        <v>#DIV/0!</v>
      </c>
      <c r="O195" s="74" t="str">
        <f>Results!I215</f>
        <v>N/A</v>
      </c>
    </row>
    <row r="196" spans="11:15" ht="12.75">
      <c r="K196" s="75"/>
      <c r="L196" s="39" t="str">
        <f>Results!C216</f>
        <v>B10</v>
      </c>
      <c r="M196" s="39" t="str">
        <f>Results!B216</f>
        <v>NM_001254</v>
      </c>
      <c r="N196" s="73" t="e">
        <f>LOG(Results!H216,2)</f>
        <v>#DIV/0!</v>
      </c>
      <c r="O196" s="74" t="str">
        <f>Results!I216</f>
        <v>N/A</v>
      </c>
    </row>
    <row r="197" spans="11:15" ht="12.75">
      <c r="K197" s="75"/>
      <c r="L197" s="39" t="str">
        <f>Results!C217</f>
        <v>B11</v>
      </c>
      <c r="M197" s="39" t="str">
        <f>Results!B217</f>
        <v>NM_001785</v>
      </c>
      <c r="N197" s="73" t="e">
        <f>LOG(Results!H217,2)</f>
        <v>#DIV/0!</v>
      </c>
      <c r="O197" s="74" t="str">
        <f>Results!I217</f>
        <v>N/A</v>
      </c>
    </row>
    <row r="198" spans="11:15" ht="12.75">
      <c r="K198" s="75"/>
      <c r="L198" s="39" t="str">
        <f>Results!C218</f>
        <v>B12</v>
      </c>
      <c r="M198" s="39" t="str">
        <f>Results!B218</f>
        <v>NM_014739</v>
      </c>
      <c r="N198" s="73" t="e">
        <f>LOG(Results!H218,2)</f>
        <v>#DIV/0!</v>
      </c>
      <c r="O198" s="74" t="str">
        <f>Results!I218</f>
        <v>N/A</v>
      </c>
    </row>
    <row r="199" spans="11:15" ht="12.75">
      <c r="K199" s="75"/>
      <c r="L199" s="39" t="str">
        <f>Results!C219</f>
        <v>C01</v>
      </c>
      <c r="M199" s="39" t="str">
        <f>Results!B219</f>
        <v>NM_012291</v>
      </c>
      <c r="N199" s="73" t="e">
        <f>LOG(Results!H219,2)</f>
        <v>#DIV/0!</v>
      </c>
      <c r="O199" s="74" t="str">
        <f>Results!I219</f>
        <v>N/A</v>
      </c>
    </row>
    <row r="200" spans="11:15" ht="12.75">
      <c r="K200" s="75"/>
      <c r="L200" s="39" t="str">
        <f>Results!C220</f>
        <v>C02</v>
      </c>
      <c r="M200" s="39" t="str">
        <f>Results!B220</f>
        <v>NM_006536</v>
      </c>
      <c r="N200" s="73" t="e">
        <f>LOG(Results!H220,2)</f>
        <v>#DIV/0!</v>
      </c>
      <c r="O200" s="74" t="str">
        <f>Results!I220</f>
        <v>N/A</v>
      </c>
    </row>
    <row r="201" spans="11:15" ht="12.75">
      <c r="K201" s="75"/>
      <c r="L201" s="39" t="str">
        <f>Results!C221</f>
        <v>C03</v>
      </c>
      <c r="M201" s="39" t="str">
        <f>Results!B221</f>
        <v>NM_004917</v>
      </c>
      <c r="N201" s="73" t="e">
        <f>LOG(Results!H221,2)</f>
        <v>#DIV/0!</v>
      </c>
      <c r="O201" s="74" t="str">
        <f>Results!I221</f>
        <v>N/A</v>
      </c>
    </row>
    <row r="202" spans="11:15" ht="12.75">
      <c r="K202" s="75"/>
      <c r="L202" s="39" t="str">
        <f>Results!C222</f>
        <v>C04</v>
      </c>
      <c r="M202" s="39" t="str">
        <f>Results!B222</f>
        <v>NM_004881</v>
      </c>
      <c r="N202" s="73" t="e">
        <f>LOG(Results!H222,2)</f>
        <v>#DIV/0!</v>
      </c>
      <c r="O202" s="74" t="str">
        <f>Results!I222</f>
        <v>N/A</v>
      </c>
    </row>
    <row r="203" spans="11:15" ht="12.75">
      <c r="K203" s="75"/>
      <c r="L203" s="39" t="str">
        <f>Results!C223</f>
        <v>C05</v>
      </c>
      <c r="M203" s="39" t="str">
        <f>Results!B223</f>
        <v>NM_004281</v>
      </c>
      <c r="N203" s="73" t="e">
        <f>LOG(Results!H223,2)</f>
        <v>#DIV/0!</v>
      </c>
      <c r="O203" s="74" t="str">
        <f>Results!I223</f>
        <v>N/A</v>
      </c>
    </row>
    <row r="204" spans="11:15" ht="12.75">
      <c r="K204" s="75"/>
      <c r="L204" s="39" t="str">
        <f>Results!C224</f>
        <v>C06</v>
      </c>
      <c r="M204" s="39" t="str">
        <f>Results!B224</f>
        <v>NM_004832</v>
      </c>
      <c r="N204" s="73" t="e">
        <f>LOG(Results!H224,2)</f>
        <v>#DIV/0!</v>
      </c>
      <c r="O204" s="74" t="str">
        <f>Results!I224</f>
        <v>N/A</v>
      </c>
    </row>
    <row r="205" spans="11:15" ht="12.75">
      <c r="K205" s="75"/>
      <c r="L205" s="39" t="str">
        <f>Results!C225</f>
        <v>C07</v>
      </c>
      <c r="M205" s="39" t="str">
        <f>Results!B225</f>
        <v>NM_005191</v>
      </c>
      <c r="N205" s="73" t="e">
        <f>LOG(Results!H225,2)</f>
        <v>#DIV/0!</v>
      </c>
      <c r="O205" s="74" t="str">
        <f>Results!I225</f>
        <v>N/A</v>
      </c>
    </row>
    <row r="206" spans="11:15" ht="12.75">
      <c r="K206" s="75"/>
      <c r="L206" s="39" t="str">
        <f>Results!C226</f>
        <v>C08</v>
      </c>
      <c r="M206" s="39" t="str">
        <f>Results!B226</f>
        <v>NM_004797</v>
      </c>
      <c r="N206" s="73" t="e">
        <f>LOG(Results!H226,2)</f>
        <v>#DIV/0!</v>
      </c>
      <c r="O206" s="74" t="str">
        <f>Results!I226</f>
        <v>N/A</v>
      </c>
    </row>
    <row r="207" spans="11:15" ht="12.75">
      <c r="K207" s="75"/>
      <c r="L207" s="39" t="str">
        <f>Results!C227</f>
        <v>C09</v>
      </c>
      <c r="M207" s="39" t="str">
        <f>Results!B227</f>
        <v>NM_004747</v>
      </c>
      <c r="N207" s="73" t="e">
        <f>LOG(Results!H227,2)</f>
        <v>#DIV/0!</v>
      </c>
      <c r="O207" s="74" t="str">
        <f>Results!I227</f>
        <v>N/A</v>
      </c>
    </row>
    <row r="208" spans="11:15" ht="12.75">
      <c r="K208" s="75"/>
      <c r="L208" s="39" t="str">
        <f>Results!C228</f>
        <v>C10</v>
      </c>
      <c r="M208" s="39" t="str">
        <f>Results!B228</f>
        <v>NM_014207</v>
      </c>
      <c r="N208" s="73" t="e">
        <f>LOG(Results!H228,2)</f>
        <v>#DIV/0!</v>
      </c>
      <c r="O208" s="74" t="str">
        <f>Results!I228</f>
        <v>N/A</v>
      </c>
    </row>
    <row r="209" spans="11:15" ht="12.75">
      <c r="K209" s="75"/>
      <c r="L209" s="39" t="str">
        <f>Results!C229</f>
        <v>C11</v>
      </c>
      <c r="M209" s="39" t="str">
        <f>Results!B229</f>
        <v>NM_005092</v>
      </c>
      <c r="N209" s="73" t="e">
        <f>LOG(Results!H229,2)</f>
        <v>#DIV/0!</v>
      </c>
      <c r="O209" s="74" t="str">
        <f>Results!I229</f>
        <v>N/A</v>
      </c>
    </row>
    <row r="210" spans="11:15" ht="12.75">
      <c r="K210" s="75"/>
      <c r="L210" s="39" t="str">
        <f>Results!C230</f>
        <v>C12</v>
      </c>
      <c r="M210" s="39" t="str">
        <f>Results!B230</f>
        <v>NM_003927</v>
      </c>
      <c r="N210" s="73" t="e">
        <f>LOG(Results!H230,2)</f>
        <v>#DIV/0!</v>
      </c>
      <c r="O210" s="74" t="str">
        <f>Results!I230</f>
        <v>N/A</v>
      </c>
    </row>
    <row r="211" spans="11:15" ht="12.75">
      <c r="K211" s="75"/>
      <c r="L211" s="39" t="str">
        <f>Results!C231</f>
        <v>D01</v>
      </c>
      <c r="M211" s="39" t="str">
        <f>Results!B231</f>
        <v>NM_003921</v>
      </c>
      <c r="N211" s="73" t="e">
        <f>LOG(Results!H231,2)</f>
        <v>#DIV/0!</v>
      </c>
      <c r="O211" s="74" t="str">
        <f>Results!I231</f>
        <v>N/A</v>
      </c>
    </row>
    <row r="212" spans="11:15" ht="12.75">
      <c r="K212" s="75"/>
      <c r="L212" s="39" t="str">
        <f>Results!C232</f>
        <v>D02</v>
      </c>
      <c r="M212" s="39" t="str">
        <f>Results!B232</f>
        <v>NM_032454</v>
      </c>
      <c r="N212" s="73" t="e">
        <f>LOG(Results!H232,2)</f>
        <v>#DIV/0!</v>
      </c>
      <c r="O212" s="74" t="str">
        <f>Results!I232</f>
        <v>N/A</v>
      </c>
    </row>
    <row r="213" spans="11:15" ht="12.75">
      <c r="K213" s="75"/>
      <c r="L213" s="39" t="str">
        <f>Results!C233</f>
        <v>D03</v>
      </c>
      <c r="M213" s="39" t="str">
        <f>Results!B233</f>
        <v>NM_003879</v>
      </c>
      <c r="N213" s="73" t="e">
        <f>LOG(Results!H233,2)</f>
        <v>#DIV/0!</v>
      </c>
      <c r="O213" s="74" t="str">
        <f>Results!I233</f>
        <v>N/A</v>
      </c>
    </row>
    <row r="214" spans="11:15" ht="12.75">
      <c r="K214" s="75"/>
      <c r="L214" s="39" t="str">
        <f>Results!C234</f>
        <v>D04</v>
      </c>
      <c r="M214" s="39" t="str">
        <f>Results!B234</f>
        <v>NM_003877</v>
      </c>
      <c r="N214" s="73" t="e">
        <f>LOG(Results!H234,2)</f>
        <v>#DIV/0!</v>
      </c>
      <c r="O214" s="74" t="str">
        <f>Results!I234</f>
        <v>N/A</v>
      </c>
    </row>
    <row r="215" spans="11:15" ht="12.75">
      <c r="K215" s="75"/>
      <c r="L215" s="39" t="str">
        <f>Results!C235</f>
        <v>D05</v>
      </c>
      <c r="M215" s="39" t="str">
        <f>Results!B235</f>
        <v>NM_003844</v>
      </c>
      <c r="N215" s="73" t="e">
        <f>LOG(Results!H235,2)</f>
        <v>#DIV/0!</v>
      </c>
      <c r="O215" s="74" t="str">
        <f>Results!I235</f>
        <v>N/A</v>
      </c>
    </row>
    <row r="216" spans="11:15" ht="12.75">
      <c r="K216" s="75"/>
      <c r="L216" s="39" t="str">
        <f>Results!C236</f>
        <v>D06</v>
      </c>
      <c r="M216" s="39" t="str">
        <f>Results!B236</f>
        <v>NM_003821</v>
      </c>
      <c r="N216" s="73" t="e">
        <f>LOG(Results!H236,2)</f>
        <v>#DIV/0!</v>
      </c>
      <c r="O216" s="74" t="str">
        <f>Results!I236</f>
        <v>N/A</v>
      </c>
    </row>
    <row r="217" spans="11:15" ht="12.75">
      <c r="K217" s="75"/>
      <c r="L217" s="39" t="str">
        <f>Results!C237</f>
        <v>D07</v>
      </c>
      <c r="M217" s="39" t="str">
        <f>Results!B237</f>
        <v>NM_003820</v>
      </c>
      <c r="N217" s="73" t="e">
        <f>LOG(Results!H237,2)</f>
        <v>#DIV/0!</v>
      </c>
      <c r="O217" s="74" t="str">
        <f>Results!I237</f>
        <v>N/A</v>
      </c>
    </row>
    <row r="218" spans="11:15" ht="12.75">
      <c r="K218" s="75"/>
      <c r="L218" s="39" t="str">
        <f>Results!C238</f>
        <v>D08</v>
      </c>
      <c r="M218" s="39" t="str">
        <f>Results!B238</f>
        <v>NM_033274</v>
      </c>
      <c r="N218" s="73" t="e">
        <f>LOG(Results!H238,2)</f>
        <v>#DIV/0!</v>
      </c>
      <c r="O218" s="74" t="str">
        <f>Results!I238</f>
        <v>N/A</v>
      </c>
    </row>
    <row r="219" spans="11:15" ht="12.75">
      <c r="K219" s="75"/>
      <c r="L219" s="39" t="str">
        <f>Results!C239</f>
        <v>D09</v>
      </c>
      <c r="M219" s="39" t="str">
        <f>Results!B239</f>
        <v>NM_003789</v>
      </c>
      <c r="N219" s="73" t="e">
        <f>LOG(Results!H239,2)</f>
        <v>#DIV/0!</v>
      </c>
      <c r="O219" s="74" t="str">
        <f>Results!I239</f>
        <v>N/A</v>
      </c>
    </row>
    <row r="220" spans="11:15" ht="12.75">
      <c r="K220" s="75"/>
      <c r="L220" s="39" t="str">
        <f>Results!C240</f>
        <v>D10</v>
      </c>
      <c r="M220" s="39" t="str">
        <f>Results!B240</f>
        <v>NM_001756</v>
      </c>
      <c r="N220" s="73" t="e">
        <f>LOG(Results!H240,2)</f>
        <v>#DIV/0!</v>
      </c>
      <c r="O220" s="74" t="str">
        <f>Results!I240</f>
        <v>N/A</v>
      </c>
    </row>
    <row r="221" spans="11:15" ht="12.75">
      <c r="K221" s="75"/>
      <c r="L221" s="39" t="str">
        <f>Results!C241</f>
        <v>D11</v>
      </c>
      <c r="M221" s="39" t="str">
        <f>Results!B241</f>
        <v>NM_003745</v>
      </c>
      <c r="N221" s="73" t="e">
        <f>LOG(Results!H241,2)</f>
        <v>#DIV/0!</v>
      </c>
      <c r="O221" s="74" t="str">
        <f>Results!I241</f>
        <v>N/A</v>
      </c>
    </row>
    <row r="222" spans="11:15" ht="12.75">
      <c r="K222" s="75"/>
      <c r="L222" s="39" t="str">
        <f>Results!C242</f>
        <v>D12</v>
      </c>
      <c r="M222" s="39" t="str">
        <f>Results!B242</f>
        <v>NM_001754</v>
      </c>
      <c r="N222" s="73" t="e">
        <f>LOG(Results!H242,2)</f>
        <v>#DIV/0!</v>
      </c>
      <c r="O222" s="74" t="str">
        <f>Results!I242</f>
        <v>N/A</v>
      </c>
    </row>
    <row r="223" spans="11:15" ht="12.75">
      <c r="K223" s="75"/>
      <c r="L223" s="39" t="str">
        <f>Results!C243</f>
        <v>E01</v>
      </c>
      <c r="M223" s="39" t="str">
        <f>Results!B243</f>
        <v>NM_033035</v>
      </c>
      <c r="N223" s="73" t="e">
        <f>LOG(Results!H243,2)</f>
        <v>#DIV/0!</v>
      </c>
      <c r="O223" s="74" t="str">
        <f>Results!I243</f>
        <v>N/A</v>
      </c>
    </row>
    <row r="224" spans="11:15" ht="12.75">
      <c r="K224" s="75"/>
      <c r="L224" s="39" t="str">
        <f>Results!C244</f>
        <v>E02</v>
      </c>
      <c r="M224" s="39" t="str">
        <f>Results!B244</f>
        <v>NM_003632</v>
      </c>
      <c r="N224" s="73" t="e">
        <f>LOG(Results!H244,2)</f>
        <v>#DIV/0!</v>
      </c>
      <c r="O224" s="74" t="str">
        <f>Results!I244</f>
        <v>N/A</v>
      </c>
    </row>
    <row r="225" spans="11:15" ht="12.75">
      <c r="K225" s="75"/>
      <c r="L225" s="39" t="str">
        <f>Results!C245</f>
        <v>E03</v>
      </c>
      <c r="M225" s="39" t="str">
        <f>Results!B245</f>
        <v>NM_003631</v>
      </c>
      <c r="N225" s="73" t="e">
        <f>LOG(Results!H245,2)</f>
        <v>#DIV/0!</v>
      </c>
      <c r="O225" s="74" t="str">
        <f>Results!I245</f>
        <v>N/A</v>
      </c>
    </row>
    <row r="226" spans="11:15" ht="12.75">
      <c r="K226" s="75"/>
      <c r="L226" s="39" t="str">
        <f>Results!C246</f>
        <v>E04</v>
      </c>
      <c r="M226" s="39" t="str">
        <f>Results!B246</f>
        <v>NM_003593</v>
      </c>
      <c r="N226" s="73" t="e">
        <f>LOG(Results!H246,2)</f>
        <v>#DIV/0!</v>
      </c>
      <c r="O226" s="74" t="str">
        <f>Results!I246</f>
        <v>N/A</v>
      </c>
    </row>
    <row r="227" spans="11:15" ht="12.75">
      <c r="K227" s="75"/>
      <c r="L227" s="39" t="str">
        <f>Results!C247</f>
        <v>E05</v>
      </c>
      <c r="M227" s="39" t="str">
        <f>Results!B247</f>
        <v>NM_003579</v>
      </c>
      <c r="N227" s="73" t="e">
        <f>LOG(Results!H247,2)</f>
        <v>#DIV/0!</v>
      </c>
      <c r="O227" s="74" t="str">
        <f>Results!I247</f>
        <v>N/A</v>
      </c>
    </row>
    <row r="228" spans="11:15" ht="12.75">
      <c r="K228" s="75"/>
      <c r="L228" s="39" t="str">
        <f>Results!C248</f>
        <v>E06</v>
      </c>
      <c r="M228" s="39" t="str">
        <f>Results!B248</f>
        <v>NM_032169</v>
      </c>
      <c r="N228" s="73" t="e">
        <f>LOG(Results!H248,2)</f>
        <v>#DIV/0!</v>
      </c>
      <c r="O228" s="74" t="str">
        <f>Results!I248</f>
        <v>N/A</v>
      </c>
    </row>
    <row r="229" spans="11:15" ht="12.75">
      <c r="K229" s="75"/>
      <c r="L229" s="39" t="str">
        <f>Results!C249</f>
        <v>E07</v>
      </c>
      <c r="M229" s="39" t="str">
        <f>Results!B249</f>
        <v>NM_032016</v>
      </c>
      <c r="N229" s="73" t="e">
        <f>LOG(Results!H249,2)</f>
        <v>#DIV/0!</v>
      </c>
      <c r="O229" s="74" t="str">
        <f>Results!I249</f>
        <v>N/A</v>
      </c>
    </row>
    <row r="230" spans="11:15" ht="12.75">
      <c r="K230" s="75"/>
      <c r="L230" s="39" t="str">
        <f>Results!C250</f>
        <v>E08</v>
      </c>
      <c r="M230" s="39" t="str">
        <f>Results!B250</f>
        <v>NM_001040668</v>
      </c>
      <c r="N230" s="73" t="e">
        <f>LOG(Results!H250,2)</f>
        <v>#DIV/0!</v>
      </c>
      <c r="O230" s="74" t="str">
        <f>Results!I250</f>
        <v>N/A</v>
      </c>
    </row>
    <row r="231" spans="11:15" ht="12.75">
      <c r="K231" s="75"/>
      <c r="L231" s="39" t="str">
        <f>Results!C251</f>
        <v>E09</v>
      </c>
      <c r="M231" s="39" t="str">
        <f>Results!B251</f>
        <v>NM_006534</v>
      </c>
      <c r="N231" s="73" t="e">
        <f>LOG(Results!H251,2)</f>
        <v>#DIV/0!</v>
      </c>
      <c r="O231" s="74" t="str">
        <f>Results!I251</f>
        <v>N/A</v>
      </c>
    </row>
    <row r="232" spans="11:15" ht="12.75">
      <c r="K232" s="75"/>
      <c r="L232" s="39" t="str">
        <f>Results!C252</f>
        <v>E10</v>
      </c>
      <c r="M232" s="39" t="str">
        <f>Results!B252</f>
        <v>NM_030931</v>
      </c>
      <c r="N232" s="73" t="e">
        <f>LOG(Results!H252,2)</f>
        <v>#DIV/0!</v>
      </c>
      <c r="O232" s="74" t="str">
        <f>Results!I252</f>
        <v>N/A</v>
      </c>
    </row>
    <row r="233" spans="11:15" ht="12.75">
      <c r="K233" s="75"/>
      <c r="L233" s="39" t="str">
        <f>Results!C253</f>
        <v>E11</v>
      </c>
      <c r="M233" s="39" t="str">
        <f>Results!B253</f>
        <v>NM_030787</v>
      </c>
      <c r="N233" s="73" t="e">
        <f>LOG(Results!H253,2)</f>
        <v>#DIV/0!</v>
      </c>
      <c r="O233" s="74" t="str">
        <f>Results!I253</f>
        <v>N/A</v>
      </c>
    </row>
    <row r="234" spans="11:15" ht="12.75">
      <c r="K234" s="75"/>
      <c r="L234" s="39" t="str">
        <f>Results!C254</f>
        <v>E12</v>
      </c>
      <c r="M234" s="39" t="str">
        <f>Results!B254</f>
        <v>NM_030766</v>
      </c>
      <c r="N234" s="73" t="e">
        <f>LOG(Results!H254,2)</f>
        <v>#DIV/0!</v>
      </c>
      <c r="O234" s="74" t="str">
        <f>Results!I254</f>
        <v>N/A</v>
      </c>
    </row>
    <row r="235" spans="11:15" ht="12.75">
      <c r="K235" s="75"/>
      <c r="L235" s="39" t="str">
        <f>Results!C255</f>
        <v>F01</v>
      </c>
      <c r="M235" s="39" t="str">
        <f>Results!B255</f>
        <v>NM_004639</v>
      </c>
      <c r="N235" s="73" t="e">
        <f>LOG(Results!H255,2)</f>
        <v>#DIV/0!</v>
      </c>
      <c r="O235" s="74" t="str">
        <f>Results!I255</f>
        <v>N/A</v>
      </c>
    </row>
    <row r="236" spans="11:15" ht="12.75">
      <c r="K236" s="75"/>
      <c r="L236" s="39" t="str">
        <f>Results!C256</f>
        <v>F02</v>
      </c>
      <c r="M236" s="39" t="str">
        <f>Results!B256</f>
        <v>NM_024051</v>
      </c>
      <c r="N236" s="73" t="e">
        <f>LOG(Results!H256,2)</f>
        <v>#DIV/0!</v>
      </c>
      <c r="O236" s="74" t="str">
        <f>Results!I256</f>
        <v>N/A</v>
      </c>
    </row>
    <row r="237" spans="11:15" ht="12.75">
      <c r="K237" s="75"/>
      <c r="L237" s="39" t="str">
        <f>Results!C257</f>
        <v>F03</v>
      </c>
      <c r="M237" s="39" t="str">
        <f>Results!B257</f>
        <v>NM_001008540</v>
      </c>
      <c r="N237" s="73" t="e">
        <f>LOG(Results!H257,2)</f>
        <v>#DIV/0!</v>
      </c>
      <c r="O237" s="74" t="str">
        <f>Results!I257</f>
        <v>N/A</v>
      </c>
    </row>
    <row r="238" spans="11:15" ht="12.75">
      <c r="K238" s="75"/>
      <c r="L238" s="39" t="str">
        <f>Results!C258</f>
        <v>F04</v>
      </c>
      <c r="M238" s="39" t="str">
        <f>Results!B258</f>
        <v>NM_001954</v>
      </c>
      <c r="N238" s="73" t="e">
        <f>LOG(Results!H258,2)</f>
        <v>#DIV/0!</v>
      </c>
      <c r="O238" s="74" t="str">
        <f>Results!I258</f>
        <v>N/A</v>
      </c>
    </row>
    <row r="239" spans="11:15" ht="12.75">
      <c r="K239" s="75"/>
      <c r="L239" s="39" t="str">
        <f>Results!C259</f>
        <v>F05</v>
      </c>
      <c r="M239" s="39" t="str">
        <f>Results!B259</f>
        <v>NM_003463</v>
      </c>
      <c r="N239" s="73" t="e">
        <f>LOG(Results!H259,2)</f>
        <v>#DIV/0!</v>
      </c>
      <c r="O239" s="74" t="str">
        <f>Results!I259</f>
        <v>N/A</v>
      </c>
    </row>
    <row r="240" spans="11:15" ht="12.75">
      <c r="K240" s="75"/>
      <c r="L240" s="39" t="str">
        <f>Results!C260</f>
        <v>F06</v>
      </c>
      <c r="M240" s="39" t="str">
        <f>Results!B260</f>
        <v>NM_004628</v>
      </c>
      <c r="N240" s="73" t="e">
        <f>LOG(Results!H260,2)</f>
        <v>#DIV/0!</v>
      </c>
      <c r="O240" s="74" t="str">
        <f>Results!I260</f>
        <v>N/A</v>
      </c>
    </row>
    <row r="241" spans="11:15" ht="12.75">
      <c r="K241" s="75"/>
      <c r="L241" s="39" t="str">
        <f>Results!C261</f>
        <v>F07</v>
      </c>
      <c r="M241" s="39" t="str">
        <f>Results!B261</f>
        <v>NM_007121</v>
      </c>
      <c r="N241" s="73" t="e">
        <f>LOG(Results!H261,2)</f>
        <v>#DIV/0!</v>
      </c>
      <c r="O241" s="74" t="str">
        <f>Results!I261</f>
        <v>N/A</v>
      </c>
    </row>
    <row r="242" spans="11:15" ht="12.75">
      <c r="K242" s="75"/>
      <c r="L242" s="39" t="str">
        <f>Results!C262</f>
        <v>F08</v>
      </c>
      <c r="M242" s="39" t="str">
        <f>Results!B262</f>
        <v>NM_003357</v>
      </c>
      <c r="N242" s="73" t="e">
        <f>LOG(Results!H262,2)</f>
        <v>#DIV/0!</v>
      </c>
      <c r="O242" s="74" t="str">
        <f>Results!I262</f>
        <v>N/A</v>
      </c>
    </row>
    <row r="243" spans="11:15" ht="12.75">
      <c r="K243" s="75"/>
      <c r="L243" s="39" t="str">
        <f>Results!C263</f>
        <v>F09</v>
      </c>
      <c r="M243" s="39" t="str">
        <f>Results!B263</f>
        <v>NM_000606</v>
      </c>
      <c r="N243" s="73" t="e">
        <f>LOG(Results!H263,2)</f>
        <v>#DIV/0!</v>
      </c>
      <c r="O243" s="74" t="str">
        <f>Results!I263</f>
        <v>N/A</v>
      </c>
    </row>
    <row r="244" spans="11:15" ht="12.75">
      <c r="K244" s="75"/>
      <c r="L244" s="39" t="str">
        <f>Results!C264</f>
        <v>F10</v>
      </c>
      <c r="M244" s="39" t="str">
        <f>Results!B264</f>
        <v>NM_003331</v>
      </c>
      <c r="N244" s="73" t="e">
        <f>LOG(Results!H264,2)</f>
        <v>#DIV/0!</v>
      </c>
      <c r="O244" s="74" t="str">
        <f>Results!I264</f>
        <v>N/A</v>
      </c>
    </row>
    <row r="245" spans="11:15" ht="12.75">
      <c r="K245" s="75"/>
      <c r="L245" s="39" t="str">
        <f>Results!C265</f>
        <v>F11</v>
      </c>
      <c r="M245" s="39" t="str">
        <f>Results!B265</f>
        <v>NM_004620</v>
      </c>
      <c r="N245" s="73" t="e">
        <f>LOG(Results!H265,2)</f>
        <v>#DIV/0!</v>
      </c>
      <c r="O245" s="74" t="str">
        <f>Results!I265</f>
        <v>N/A</v>
      </c>
    </row>
    <row r="246" spans="11:15" ht="12.75">
      <c r="K246" s="75"/>
      <c r="L246" s="39" t="str">
        <f>Results!C266</f>
        <v>F12</v>
      </c>
      <c r="M246" s="39" t="str">
        <f>Results!B266</f>
        <v>NM_001033910</v>
      </c>
      <c r="N246" s="73" t="e">
        <f>LOG(Results!H266,2)</f>
        <v>#DIV/0!</v>
      </c>
      <c r="O246" s="74" t="str">
        <f>Results!I266</f>
        <v>N/A</v>
      </c>
    </row>
    <row r="247" spans="11:15" ht="12.75">
      <c r="K247" s="75"/>
      <c r="L247" s="39" t="str">
        <f>Results!C267</f>
        <v>G01</v>
      </c>
      <c r="M247" s="39" t="str">
        <f>Results!B267</f>
        <v>NM_021138</v>
      </c>
      <c r="N247" s="73" t="e">
        <f>LOG(Results!H267,2)</f>
        <v>#DIV/0!</v>
      </c>
      <c r="O247" s="74" t="str">
        <f>Results!I267</f>
        <v>N/A</v>
      </c>
    </row>
    <row r="248" spans="11:15" ht="12.75">
      <c r="K248" s="75"/>
      <c r="L248" s="39" t="str">
        <f>Results!C268</f>
        <v>G02</v>
      </c>
      <c r="M248" s="39" t="str">
        <f>Results!B268</f>
        <v>NM_001067</v>
      </c>
      <c r="N248" s="73" t="e">
        <f>LOG(Results!H268,2)</f>
        <v>#DIV/0!</v>
      </c>
      <c r="O248" s="74" t="str">
        <f>Results!I268</f>
        <v>N/A</v>
      </c>
    </row>
    <row r="249" spans="11:15" ht="12.75">
      <c r="K249" s="75"/>
      <c r="L249" s="39" t="str">
        <f>Results!C269</f>
        <v>G03</v>
      </c>
      <c r="M249" s="39" t="str">
        <f>Results!B269</f>
        <v>NM_003268</v>
      </c>
      <c r="N249" s="73" t="e">
        <f>LOG(Results!H269,2)</f>
        <v>#DIV/0!</v>
      </c>
      <c r="O249" s="74" t="str">
        <f>Results!I269</f>
        <v>N/A</v>
      </c>
    </row>
    <row r="250" spans="11:15" ht="12.75">
      <c r="K250" s="75"/>
      <c r="L250" s="39" t="str">
        <f>Results!C270</f>
        <v>G04</v>
      </c>
      <c r="M250" s="39" t="str">
        <f>Results!B270</f>
        <v>NM_003265</v>
      </c>
      <c r="N250" s="73" t="e">
        <f>LOG(Results!H270,2)</f>
        <v>#DIV/0!</v>
      </c>
      <c r="O250" s="74" t="str">
        <f>Results!I270</f>
        <v>N/A</v>
      </c>
    </row>
    <row r="251" spans="11:15" ht="12.75">
      <c r="K251" s="75"/>
      <c r="L251" s="39" t="str">
        <f>Results!C271</f>
        <v>G05</v>
      </c>
      <c r="M251" s="39" t="str">
        <f>Results!B271</f>
        <v>NM_001212</v>
      </c>
      <c r="N251" s="73" t="e">
        <f>LOG(Results!H271,2)</f>
        <v>#DIV/0!</v>
      </c>
      <c r="O251" s="74" t="str">
        <f>Results!I271</f>
        <v>N/A</v>
      </c>
    </row>
    <row r="252" spans="11:15" ht="12.75">
      <c r="K252" s="75"/>
      <c r="L252" s="39" t="str">
        <f>Results!C272</f>
        <v>G06</v>
      </c>
      <c r="M252" s="39" t="str">
        <f>Results!B272</f>
        <v>NM_003183</v>
      </c>
      <c r="N252" s="73" t="e">
        <f>LOG(Results!H272,2)</f>
        <v>#DIV/0!</v>
      </c>
      <c r="O252" s="74" t="str">
        <f>Results!I272</f>
        <v>N/A</v>
      </c>
    </row>
    <row r="253" spans="11:15" ht="12.75">
      <c r="K253" s="75"/>
      <c r="L253" s="39" t="str">
        <f>Results!C273</f>
        <v>G07</v>
      </c>
      <c r="M253" s="39" t="str">
        <f>Results!B273</f>
        <v>NM_005419</v>
      </c>
      <c r="N253" s="73" t="e">
        <f>LOG(Results!H273,2)</f>
        <v>#DIV/0!</v>
      </c>
      <c r="O253" s="74" t="str">
        <f>Results!I273</f>
        <v>N/A</v>
      </c>
    </row>
    <row r="254" spans="11:15" ht="12.75">
      <c r="K254" s="75"/>
      <c r="L254" s="39" t="str">
        <f>Results!C274</f>
        <v>G08</v>
      </c>
      <c r="M254" s="39" t="str">
        <f>Results!B274</f>
        <v>NM_000349</v>
      </c>
      <c r="N254" s="73" t="e">
        <f>LOG(Results!H274,2)</f>
        <v>#DIV/0!</v>
      </c>
      <c r="O254" s="74" t="str">
        <f>Results!I274</f>
        <v>N/A</v>
      </c>
    </row>
    <row r="255" spans="11:15" ht="12.75">
      <c r="K255" s="75"/>
      <c r="L255" s="39" t="str">
        <f>Results!C275</f>
        <v>G09</v>
      </c>
      <c r="M255" s="39" t="str">
        <f>Results!B275</f>
        <v>NM_001725</v>
      </c>
      <c r="N255" s="73" t="e">
        <f>LOG(Results!H275,2)</f>
        <v>#DIV/0!</v>
      </c>
      <c r="O255" s="74" t="str">
        <f>Results!I275</f>
        <v>N/A</v>
      </c>
    </row>
    <row r="256" spans="11:15" ht="12.75">
      <c r="K256" s="75"/>
      <c r="L256" s="39" t="str">
        <f>Results!C276</f>
        <v>G10</v>
      </c>
      <c r="M256" s="39" t="str">
        <f>Results!B276</f>
        <v>NM_001047</v>
      </c>
      <c r="N256" s="73" t="e">
        <f>LOG(Results!H276,2)</f>
        <v>#DIV/0!</v>
      </c>
      <c r="O256" s="74" t="str">
        <f>Results!I276</f>
        <v>N/A</v>
      </c>
    </row>
    <row r="257" spans="11:15" ht="12.75">
      <c r="K257" s="75"/>
      <c r="L257" s="39" t="str">
        <f>Results!C277</f>
        <v>G11</v>
      </c>
      <c r="M257" s="39" t="str">
        <f>Results!B277</f>
        <v>NM_004052</v>
      </c>
      <c r="N257" s="73" t="e">
        <f>LOG(Results!H277,2)</f>
        <v>#DIV/0!</v>
      </c>
      <c r="O257" s="74" t="str">
        <f>Results!I277</f>
        <v>N/A</v>
      </c>
    </row>
    <row r="258" spans="11:15" ht="12.75">
      <c r="K258" s="75"/>
      <c r="L258" s="39" t="str">
        <f>Results!C278</f>
        <v>G12</v>
      </c>
      <c r="M258" s="39" t="str">
        <f>Results!B278</f>
        <v>NM_030807</v>
      </c>
      <c r="N258" s="73" t="e">
        <f>LOG(Results!H278,2)</f>
        <v>#DIV/0!</v>
      </c>
      <c r="O258" s="74" t="str">
        <f>Results!I278</f>
        <v>N/A</v>
      </c>
    </row>
    <row r="259" spans="11:15" ht="12.75">
      <c r="K259" s="72" t="str">
        <f>'Gene Table'!A291</f>
        <v>Plate 4</v>
      </c>
      <c r="L259" s="39" t="str">
        <f>Results!C291</f>
        <v>A01</v>
      </c>
      <c r="M259" s="39" t="str">
        <f>Results!B291</f>
        <v>NM_022444</v>
      </c>
      <c r="N259" s="73" t="e">
        <f>LOG(Results!H291,2)</f>
        <v>#DIV/0!</v>
      </c>
      <c r="O259" s="74" t="str">
        <f>Results!I291</f>
        <v>N/A</v>
      </c>
    </row>
    <row r="260" spans="11:15" ht="12.75">
      <c r="K260" s="75"/>
      <c r="L260" s="39" t="str">
        <f>Results!C292</f>
        <v>A02</v>
      </c>
      <c r="M260" s="39" t="str">
        <f>Results!B292</f>
        <v>NM_022735</v>
      </c>
      <c r="N260" s="73" t="e">
        <f>LOG(Results!H292,2)</f>
        <v>#DIV/0!</v>
      </c>
      <c r="O260" s="74" t="str">
        <f>Results!I292</f>
        <v>N/A</v>
      </c>
    </row>
    <row r="261" spans="11:15" ht="12.75">
      <c r="K261" s="75"/>
      <c r="L261" s="39" t="str">
        <f>Results!C293</f>
        <v>A03</v>
      </c>
      <c r="M261" s="39" t="str">
        <f>Results!B293</f>
        <v>NM_003006</v>
      </c>
      <c r="N261" s="73" t="e">
        <f>LOG(Results!H293,2)</f>
        <v>#DIV/0!</v>
      </c>
      <c r="O261" s="74" t="str">
        <f>Results!I293</f>
        <v>N/A</v>
      </c>
    </row>
    <row r="262" spans="11:15" ht="12.75">
      <c r="K262" s="75"/>
      <c r="L262" s="39" t="str">
        <f>Results!C294</f>
        <v>A04</v>
      </c>
      <c r="M262" s="39" t="str">
        <f>Results!B294</f>
        <v>NM_003005</v>
      </c>
      <c r="N262" s="73" t="e">
        <f>LOG(Results!H294,2)</f>
        <v>#DIV/0!</v>
      </c>
      <c r="O262" s="74" t="str">
        <f>Results!I294</f>
        <v>N/A</v>
      </c>
    </row>
    <row r="263" spans="11:15" ht="12.75">
      <c r="K263" s="75"/>
      <c r="L263" s="39" t="str">
        <f>Results!C295</f>
        <v>A05</v>
      </c>
      <c r="M263" s="39" t="str">
        <f>Results!B295</f>
        <v>NM_003004</v>
      </c>
      <c r="N263" s="73" t="e">
        <f>LOG(Results!H295,2)</f>
        <v>#DIV/0!</v>
      </c>
      <c r="O263" s="74" t="str">
        <f>Results!I295</f>
        <v>N/A</v>
      </c>
    </row>
    <row r="264" spans="11:15" ht="12.75">
      <c r="K264" s="75"/>
      <c r="L264" s="39" t="str">
        <f>Results!C296</f>
        <v>A06</v>
      </c>
      <c r="M264" s="39" t="str">
        <f>Results!B296</f>
        <v>NM_002991</v>
      </c>
      <c r="N264" s="73" t="e">
        <f>LOG(Results!H296,2)</f>
        <v>#DIV/0!</v>
      </c>
      <c r="O264" s="74" t="str">
        <f>Results!I296</f>
        <v>N/A</v>
      </c>
    </row>
    <row r="265" spans="11:15" ht="12.75">
      <c r="K265" s="75"/>
      <c r="L265" s="39" t="str">
        <f>Results!C297</f>
        <v>A07</v>
      </c>
      <c r="M265" s="39" t="str">
        <f>Results!B297</f>
        <v>NM_004591</v>
      </c>
      <c r="N265" s="73" t="e">
        <f>LOG(Results!H297,2)</f>
        <v>#DIV/0!</v>
      </c>
      <c r="O265" s="74" t="str">
        <f>Results!I297</f>
        <v>N/A</v>
      </c>
    </row>
    <row r="266" spans="11:15" ht="12.75">
      <c r="K266" s="75"/>
      <c r="L266" s="39" t="str">
        <f>Results!C298</f>
        <v>A08</v>
      </c>
      <c r="M266" s="39" t="str">
        <f>Results!B298</f>
        <v>NM_002988</v>
      </c>
      <c r="N266" s="73" t="e">
        <f>LOG(Results!H298,2)</f>
        <v>#DIV/0!</v>
      </c>
      <c r="O266" s="74" t="str">
        <f>Results!I298</f>
        <v>N/A</v>
      </c>
    </row>
    <row r="267" spans="11:15" ht="12.75">
      <c r="K267" s="75"/>
      <c r="L267" s="39" t="str">
        <f>Results!C299</f>
        <v>A09</v>
      </c>
      <c r="M267" s="39" t="str">
        <f>Results!B299</f>
        <v>NM_005408</v>
      </c>
      <c r="N267" s="73" t="e">
        <f>LOG(Results!H299,2)</f>
        <v>#DIV/0!</v>
      </c>
      <c r="O267" s="74" t="str">
        <f>Results!I299</f>
        <v>N/A</v>
      </c>
    </row>
    <row r="268" spans="11:15" ht="12.75">
      <c r="K268" s="75"/>
      <c r="L268" s="39" t="str">
        <f>Results!C300</f>
        <v>A10</v>
      </c>
      <c r="M268" s="39" t="str">
        <f>Results!B300</f>
        <v>NM_002986</v>
      </c>
      <c r="N268" s="73" t="e">
        <f>LOG(Results!H300,2)</f>
        <v>#DIV/0!</v>
      </c>
      <c r="O268" s="74" t="str">
        <f>Results!I300</f>
        <v>N/A</v>
      </c>
    </row>
    <row r="269" spans="11:15" ht="12.75">
      <c r="K269" s="75"/>
      <c r="L269" s="39" t="str">
        <f>Results!C301</f>
        <v>A11</v>
      </c>
      <c r="M269" s="39" t="str">
        <f>Results!B301</f>
        <v>NM_002981</v>
      </c>
      <c r="N269" s="73" t="e">
        <f>LOG(Results!H301,2)</f>
        <v>#DIV/0!</v>
      </c>
      <c r="O269" s="74" t="str">
        <f>Results!I301</f>
        <v>N/A</v>
      </c>
    </row>
    <row r="270" spans="11:15" ht="12.75">
      <c r="K270" s="75"/>
      <c r="L270" s="39" t="str">
        <f>Results!C302</f>
        <v>A12</v>
      </c>
      <c r="M270" s="39" t="str">
        <f>Results!B302</f>
        <v>NM_006919</v>
      </c>
      <c r="N270" s="73" t="e">
        <f>LOG(Results!H302,2)</f>
        <v>#DIV/0!</v>
      </c>
      <c r="O270" s="74" t="str">
        <f>Results!I302</f>
        <v>N/A</v>
      </c>
    </row>
    <row r="271" spans="11:15" ht="12.75">
      <c r="K271" s="75"/>
      <c r="L271" s="39" t="str">
        <f>Results!C303</f>
        <v>B01</v>
      </c>
      <c r="M271" s="39" t="str">
        <f>Results!B303</f>
        <v>NM_001024808</v>
      </c>
      <c r="N271" s="73" t="e">
        <f>LOG(Results!H303,2)</f>
        <v>#DIV/0!</v>
      </c>
      <c r="O271" s="74" t="str">
        <f>Results!I303</f>
        <v>N/A</v>
      </c>
    </row>
    <row r="272" spans="11:15" ht="12.75">
      <c r="K272" s="75"/>
      <c r="L272" s="39" t="str">
        <f>Results!C304</f>
        <v>B02</v>
      </c>
      <c r="M272" s="39" t="str">
        <f>Results!B304</f>
        <v>NM_002908</v>
      </c>
      <c r="N272" s="73" t="e">
        <f>LOG(Results!H304,2)</f>
        <v>#DIV/0!</v>
      </c>
      <c r="O272" s="74" t="str">
        <f>Results!I304</f>
        <v>N/A</v>
      </c>
    </row>
    <row r="273" spans="11:15" ht="12.75">
      <c r="K273" s="75"/>
      <c r="L273" s="39" t="str">
        <f>Results!C305</f>
        <v>B03</v>
      </c>
      <c r="M273" s="39" t="str">
        <f>Results!B305</f>
        <v>NM_000321</v>
      </c>
      <c r="N273" s="73" t="e">
        <f>LOG(Results!H305,2)</f>
        <v>#DIV/0!</v>
      </c>
      <c r="O273" s="74" t="str">
        <f>Results!I305</f>
        <v>N/A</v>
      </c>
    </row>
    <row r="274" spans="11:15" ht="12.75">
      <c r="K274" s="75"/>
      <c r="L274" s="39" t="str">
        <f>Results!C306</f>
        <v>B04</v>
      </c>
      <c r="M274" s="39" t="str">
        <f>Results!B306</f>
        <v>NM_002890</v>
      </c>
      <c r="N274" s="73" t="e">
        <f>LOG(Results!H306,2)</f>
        <v>#DIV/0!</v>
      </c>
      <c r="O274" s="74" t="str">
        <f>Results!I306</f>
        <v>N/A</v>
      </c>
    </row>
    <row r="275" spans="11:15" ht="12.75">
      <c r="K275" s="75"/>
      <c r="L275" s="39" t="str">
        <f>Results!C307</f>
        <v>B05</v>
      </c>
      <c r="M275" s="39" t="str">
        <f>Results!B307</f>
        <v>NM_002874</v>
      </c>
      <c r="N275" s="73" t="e">
        <f>LOG(Results!H307,2)</f>
        <v>#DIV/0!</v>
      </c>
      <c r="O275" s="74" t="str">
        <f>Results!I307</f>
        <v>N/A</v>
      </c>
    </row>
    <row r="276" spans="11:15" ht="12.75">
      <c r="K276" s="75"/>
      <c r="L276" s="39" t="str">
        <f>Results!C308</f>
        <v>B06</v>
      </c>
      <c r="M276" s="39" t="str">
        <f>Results!B308</f>
        <v>NM_002827</v>
      </c>
      <c r="N276" s="73" t="e">
        <f>LOG(Results!H308,2)</f>
        <v>#DIV/0!</v>
      </c>
      <c r="O276" s="74" t="str">
        <f>Results!I308</f>
        <v>N/A</v>
      </c>
    </row>
    <row r="277" spans="11:15" ht="12.75">
      <c r="K277" s="75"/>
      <c r="L277" s="39" t="str">
        <f>Results!C309</f>
        <v>B07</v>
      </c>
      <c r="M277" s="39" t="str">
        <f>Results!B309</f>
        <v>NM_020706</v>
      </c>
      <c r="N277" s="73" t="e">
        <f>LOG(Results!H309,2)</f>
        <v>#DIV/0!</v>
      </c>
      <c r="O277" s="74" t="str">
        <f>Results!I309</f>
        <v>N/A</v>
      </c>
    </row>
    <row r="278" spans="11:15" ht="12.75">
      <c r="K278" s="75"/>
      <c r="L278" s="39" t="str">
        <f>Results!C310</f>
        <v>B08</v>
      </c>
      <c r="M278" s="39" t="str">
        <f>Results!B310</f>
        <v>NM_000962</v>
      </c>
      <c r="N278" s="73" t="e">
        <f>LOG(Results!H310,2)</f>
        <v>#DIV/0!</v>
      </c>
      <c r="O278" s="74" t="str">
        <f>Results!I310</f>
        <v>N/A</v>
      </c>
    </row>
    <row r="279" spans="11:15" ht="12.75">
      <c r="K279" s="75"/>
      <c r="L279" s="39" t="str">
        <f>Results!C311</f>
        <v>B09</v>
      </c>
      <c r="M279" s="39" t="str">
        <f>Results!B311</f>
        <v>NM_020661</v>
      </c>
      <c r="N279" s="73" t="e">
        <f>LOG(Results!H311,2)</f>
        <v>#DIV/0!</v>
      </c>
      <c r="O279" s="74" t="str">
        <f>Results!I311</f>
        <v>N/A</v>
      </c>
    </row>
    <row r="280" spans="11:15" ht="12.75">
      <c r="K280" s="75"/>
      <c r="L280" s="39" t="str">
        <f>Results!C312</f>
        <v>B10</v>
      </c>
      <c r="M280" s="39" t="str">
        <f>Results!B312</f>
        <v>NM_000953</v>
      </c>
      <c r="N280" s="73" t="e">
        <f>LOG(Results!H312,2)</f>
        <v>#DIV/0!</v>
      </c>
      <c r="O280" s="74" t="str">
        <f>Results!I312</f>
        <v>N/A</v>
      </c>
    </row>
    <row r="281" spans="11:15" ht="12.75">
      <c r="K281" s="75"/>
      <c r="L281" s="39" t="str">
        <f>Results!C313</f>
        <v>B11</v>
      </c>
      <c r="M281" s="39" t="str">
        <f>Results!B313</f>
        <v>NM_001080452</v>
      </c>
      <c r="N281" s="73" t="e">
        <f>LOG(Results!H313,2)</f>
        <v>#DIV/0!</v>
      </c>
      <c r="O281" s="74" t="str">
        <f>Results!I313</f>
        <v>N/A</v>
      </c>
    </row>
    <row r="282" spans="11:15" ht="12.75">
      <c r="K282" s="75"/>
      <c r="L282" s="39" t="str">
        <f>Results!C314</f>
        <v>B12</v>
      </c>
      <c r="M282" s="39" t="str">
        <f>Results!B314</f>
        <v>NM_020162</v>
      </c>
      <c r="N282" s="73" t="e">
        <f>LOG(Results!H314,2)</f>
        <v>#DIV/0!</v>
      </c>
      <c r="O282" s="74" t="str">
        <f>Results!I314</f>
        <v>N/A</v>
      </c>
    </row>
    <row r="283" spans="11:15" ht="12.75">
      <c r="K283" s="75"/>
      <c r="L283" s="39" t="str">
        <f>Results!C315</f>
        <v>C01</v>
      </c>
      <c r="M283" s="39" t="str">
        <f>Results!B315</f>
        <v>NM_001012965</v>
      </c>
      <c r="N283" s="73" t="e">
        <f>LOG(Results!H315,2)</f>
        <v>#DIV/0!</v>
      </c>
      <c r="O283" s="74" t="str">
        <f>Results!I315</f>
        <v>N/A</v>
      </c>
    </row>
    <row r="284" spans="11:15" ht="12.75">
      <c r="K284" s="75"/>
      <c r="L284" s="39" t="str">
        <f>Results!C316</f>
        <v>C02</v>
      </c>
      <c r="M284" s="39" t="str">
        <f>Results!B316</f>
        <v>NM_005046</v>
      </c>
      <c r="N284" s="73" t="e">
        <f>LOG(Results!H316,2)</f>
        <v>#DIV/0!</v>
      </c>
      <c r="O284" s="74" t="str">
        <f>Results!I316</f>
        <v>N/A</v>
      </c>
    </row>
    <row r="285" spans="11:15" ht="12.75">
      <c r="K285" s="75"/>
      <c r="L285" s="39" t="str">
        <f>Results!C317</f>
        <v>C03</v>
      </c>
      <c r="M285" s="39" t="str">
        <f>Results!B317</f>
        <v>NM_019619</v>
      </c>
      <c r="N285" s="73" t="e">
        <f>LOG(Results!H317,2)</f>
        <v>#DIV/0!</v>
      </c>
      <c r="O285" s="74" t="str">
        <f>Results!I317</f>
        <v>N/A</v>
      </c>
    </row>
    <row r="286" spans="11:15" ht="12.75">
      <c r="K286" s="75"/>
      <c r="L286" s="39" t="str">
        <f>Results!C318</f>
        <v>C04</v>
      </c>
      <c r="M286" s="39" t="str">
        <f>Results!B318</f>
        <v>NM_018416</v>
      </c>
      <c r="N286" s="73" t="e">
        <f>LOG(Results!H318,2)</f>
        <v>#DIV/0!</v>
      </c>
      <c r="O286" s="74" t="str">
        <f>Results!I318</f>
        <v>N/A</v>
      </c>
    </row>
    <row r="287" spans="11:15" ht="12.75">
      <c r="K287" s="75"/>
      <c r="L287" s="39" t="str">
        <f>Results!C319</f>
        <v>C05</v>
      </c>
      <c r="M287" s="39" t="str">
        <f>Results!B319</f>
        <v>NM_017509</v>
      </c>
      <c r="N287" s="73" t="e">
        <f>LOG(Results!H319,2)</f>
        <v>#DIV/0!</v>
      </c>
      <c r="O287" s="74" t="str">
        <f>Results!I319</f>
        <v>N/A</v>
      </c>
    </row>
    <row r="288" spans="11:15" ht="12.75">
      <c r="K288" s="75"/>
      <c r="L288" s="39" t="str">
        <f>Results!C320</f>
        <v>C06</v>
      </c>
      <c r="M288" s="39" t="str">
        <f>Results!B320</f>
        <v>NM_017944</v>
      </c>
      <c r="N288" s="73" t="e">
        <f>LOG(Results!H320,2)</f>
        <v>#DIV/0!</v>
      </c>
      <c r="O288" s="74" t="str">
        <f>Results!I320</f>
        <v>N/A</v>
      </c>
    </row>
    <row r="289" spans="11:15" ht="12.75">
      <c r="K289" s="75"/>
      <c r="L289" s="39" t="str">
        <f>Results!C321</f>
        <v>C07</v>
      </c>
      <c r="M289" s="39" t="str">
        <f>Results!B321</f>
        <v>NM_001611</v>
      </c>
      <c r="N289" s="73" t="e">
        <f>LOG(Results!H321,2)</f>
        <v>#DIV/0!</v>
      </c>
      <c r="O289" s="74" t="str">
        <f>Results!I321</f>
        <v>N/A</v>
      </c>
    </row>
    <row r="290" spans="11:15" ht="12.75">
      <c r="K290" s="75"/>
      <c r="L290" s="39" t="str">
        <f>Results!C322</f>
        <v>C08</v>
      </c>
      <c r="M290" s="39" t="str">
        <f>Results!B322</f>
        <v>NM_017628</v>
      </c>
      <c r="N290" s="73" t="e">
        <f>LOG(Results!H322,2)</f>
        <v>#DIV/0!</v>
      </c>
      <c r="O290" s="74" t="str">
        <f>Results!I322</f>
        <v>N/A</v>
      </c>
    </row>
    <row r="291" spans="11:15" ht="12.75">
      <c r="K291" s="75"/>
      <c r="L291" s="39" t="str">
        <f>Results!C323</f>
        <v>C09</v>
      </c>
      <c r="M291" s="39" t="str">
        <f>Results!B323</f>
        <v>NM_005037</v>
      </c>
      <c r="N291" s="73" t="e">
        <f>LOG(Results!H323,2)</f>
        <v>#DIV/0!</v>
      </c>
      <c r="O291" s="74" t="str">
        <f>Results!I323</f>
        <v>N/A</v>
      </c>
    </row>
    <row r="292" spans="11:15" ht="12.75">
      <c r="K292" s="75"/>
      <c r="L292" s="39" t="str">
        <f>Results!C324</f>
        <v>C10</v>
      </c>
      <c r="M292" s="39" t="str">
        <f>Results!B324</f>
        <v>NM_019009</v>
      </c>
      <c r="N292" s="73" t="e">
        <f>LOG(Results!H324,2)</f>
        <v>#DIV/0!</v>
      </c>
      <c r="O292" s="74" t="str">
        <f>Results!I324</f>
        <v>N/A</v>
      </c>
    </row>
    <row r="293" spans="11:15" ht="12.75">
      <c r="K293" s="75"/>
      <c r="L293" s="39" t="str">
        <f>Results!C325</f>
        <v>C11</v>
      </c>
      <c r="M293" s="39" t="str">
        <f>Results!B325</f>
        <v>NM_000939</v>
      </c>
      <c r="N293" s="73" t="e">
        <f>LOG(Results!H325,2)</f>
        <v>#DIV/0!</v>
      </c>
      <c r="O293" s="74" t="str">
        <f>Results!I325</f>
        <v>N/A</v>
      </c>
    </row>
    <row r="294" spans="11:15" ht="12.75">
      <c r="K294" s="75"/>
      <c r="L294" s="39" t="str">
        <f>Results!C326</f>
        <v>C12</v>
      </c>
      <c r="M294" s="39" t="str">
        <f>Results!B326</f>
        <v>NM_002690</v>
      </c>
      <c r="N294" s="73" t="e">
        <f>LOG(Results!H326,2)</f>
        <v>#DIV/0!</v>
      </c>
      <c r="O294" s="74" t="str">
        <f>Results!I326</f>
        <v>N/A</v>
      </c>
    </row>
    <row r="295" spans="11:15" ht="12.75">
      <c r="K295" s="75"/>
      <c r="L295" s="39" t="str">
        <f>Results!C327</f>
        <v>D01</v>
      </c>
      <c r="M295" s="39" t="str">
        <f>Results!B327</f>
        <v>NM_002648</v>
      </c>
      <c r="N295" s="73" t="e">
        <f>LOG(Results!H327,2)</f>
        <v>#DIV/0!</v>
      </c>
      <c r="O295" s="74" t="str">
        <f>Results!I327</f>
        <v>N/A</v>
      </c>
    </row>
    <row r="296" spans="11:15" ht="12.75">
      <c r="K296" s="75"/>
      <c r="L296" s="39" t="str">
        <f>Results!C328</f>
        <v>D02</v>
      </c>
      <c r="M296" s="39" t="str">
        <f>Results!B328</f>
        <v>NM_006218</v>
      </c>
      <c r="N296" s="73" t="e">
        <f>LOG(Results!H328,2)</f>
        <v>#DIV/0!</v>
      </c>
      <c r="O296" s="74" t="str">
        <f>Results!I328</f>
        <v>N/A</v>
      </c>
    </row>
    <row r="297" spans="11:15" ht="12.75">
      <c r="K297" s="75"/>
      <c r="L297" s="39" t="str">
        <f>Results!C329</f>
        <v>D03</v>
      </c>
      <c r="M297" s="39" t="str">
        <f>Results!B329</f>
        <v>NM_005025</v>
      </c>
      <c r="N297" s="73" t="e">
        <f>LOG(Results!H329,2)</f>
        <v>#DIV/0!</v>
      </c>
      <c r="O297" s="74" t="str">
        <f>Results!I329</f>
        <v>N/A</v>
      </c>
    </row>
    <row r="298" spans="11:15" ht="12.75">
      <c r="K298" s="75"/>
      <c r="L298" s="39" t="str">
        <f>Results!C330</f>
        <v>D04</v>
      </c>
      <c r="M298" s="39" t="str">
        <f>Results!B330</f>
        <v>NM_000926</v>
      </c>
      <c r="N298" s="73" t="e">
        <f>LOG(Results!H330,2)</f>
        <v>#DIV/0!</v>
      </c>
      <c r="O298" s="74" t="str">
        <f>Results!I330</f>
        <v>N/A</v>
      </c>
    </row>
    <row r="299" spans="11:15" ht="12.75">
      <c r="K299" s="75"/>
      <c r="L299" s="39" t="str">
        <f>Results!C331</f>
        <v>D05</v>
      </c>
      <c r="M299" s="39" t="str">
        <f>Results!B331</f>
        <v>NM_006212</v>
      </c>
      <c r="N299" s="73" t="e">
        <f>LOG(Results!H331,2)</f>
        <v>#DIV/0!</v>
      </c>
      <c r="O299" s="74" t="str">
        <f>Results!I331</f>
        <v>N/A</v>
      </c>
    </row>
    <row r="300" spans="11:15" ht="12.75">
      <c r="K300" s="75"/>
      <c r="L300" s="39" t="str">
        <f>Results!C332</f>
        <v>D06</v>
      </c>
      <c r="M300" s="39" t="str">
        <f>Results!B332</f>
        <v>NM_016123</v>
      </c>
      <c r="N300" s="73" t="e">
        <f>LOG(Results!H332,2)</f>
        <v>#DIV/0!</v>
      </c>
      <c r="O300" s="74" t="str">
        <f>Results!I332</f>
        <v>N/A</v>
      </c>
    </row>
    <row r="301" spans="11:15" ht="12.75">
      <c r="K301" s="75"/>
      <c r="L301" s="39" t="str">
        <f>Results!C333</f>
        <v>D07</v>
      </c>
      <c r="M301" s="39" t="str">
        <f>Results!B333</f>
        <v>NM_001040443</v>
      </c>
      <c r="N301" s="73" t="e">
        <f>LOG(Results!H333,2)</f>
        <v>#DIV/0!</v>
      </c>
      <c r="O301" s="74" t="str">
        <f>Results!I333</f>
        <v>N/A</v>
      </c>
    </row>
    <row r="302" spans="11:15" ht="12.75">
      <c r="K302" s="75"/>
      <c r="L302" s="39" t="str">
        <f>Results!C334</f>
        <v>D08</v>
      </c>
      <c r="M302" s="39" t="str">
        <f>Results!B334</f>
        <v>NM_016734</v>
      </c>
      <c r="N302" s="73" t="e">
        <f>LOG(Results!H334,2)</f>
        <v>#DIV/0!</v>
      </c>
      <c r="O302" s="74" t="str">
        <f>Results!I334</f>
        <v>N/A</v>
      </c>
    </row>
    <row r="303" spans="11:15" ht="12.75">
      <c r="K303" s="75"/>
      <c r="L303" s="39" t="str">
        <f>Results!C335</f>
        <v>D09</v>
      </c>
      <c r="M303" s="39" t="str">
        <f>Results!B335</f>
        <v>NM_006193</v>
      </c>
      <c r="N303" s="73" t="e">
        <f>LOG(Results!H335,2)</f>
        <v>#DIV/0!</v>
      </c>
      <c r="O303" s="74" t="str">
        <f>Results!I335</f>
        <v>N/A</v>
      </c>
    </row>
    <row r="304" spans="11:15" ht="12.75">
      <c r="K304" s="75"/>
      <c r="L304" s="39" t="str">
        <f>Results!C336</f>
        <v>D10</v>
      </c>
      <c r="M304" s="39" t="str">
        <f>Results!B336</f>
        <v>NM_022047</v>
      </c>
      <c r="N304" s="73" t="e">
        <f>LOG(Results!H336,2)</f>
        <v>#DIV/0!</v>
      </c>
      <c r="O304" s="74" t="str">
        <f>Results!I336</f>
        <v>N/A</v>
      </c>
    </row>
    <row r="305" spans="11:15" ht="12.75">
      <c r="K305" s="75"/>
      <c r="L305" s="39" t="str">
        <f>Results!C337</f>
        <v>D11</v>
      </c>
      <c r="M305" s="39" t="str">
        <f>Results!B337</f>
        <v>NM_002575</v>
      </c>
      <c r="N305" s="73" t="e">
        <f>LOG(Results!H337,2)</f>
        <v>#DIV/0!</v>
      </c>
      <c r="O305" s="74" t="str">
        <f>Results!I337</f>
        <v>N/A</v>
      </c>
    </row>
    <row r="306" spans="11:15" ht="12.75">
      <c r="K306" s="75"/>
      <c r="L306" s="39" t="str">
        <f>Results!C338</f>
        <v>D12</v>
      </c>
      <c r="M306" s="39" t="str">
        <f>Results!B338</f>
        <v>NM_000275</v>
      </c>
      <c r="N306" s="73" t="e">
        <f>LOG(Results!H338,2)</f>
        <v>#DIV/0!</v>
      </c>
      <c r="O306" s="74" t="str">
        <f>Results!I338</f>
        <v>N/A</v>
      </c>
    </row>
    <row r="307" spans="11:15" ht="12.75">
      <c r="K307" s="75"/>
      <c r="L307" s="39" t="str">
        <f>Results!C339</f>
        <v>E01</v>
      </c>
      <c r="M307" s="39" t="str">
        <f>Results!B339</f>
        <v>NM_002524</v>
      </c>
      <c r="N307" s="73" t="e">
        <f>LOG(Results!H339,2)</f>
        <v>#DIV/0!</v>
      </c>
      <c r="O307" s="74" t="str">
        <f>Results!I339</f>
        <v>N/A</v>
      </c>
    </row>
    <row r="308" spans="11:15" ht="12.75">
      <c r="K308" s="75"/>
      <c r="L308" s="39" t="str">
        <f>Results!C340</f>
        <v>E02</v>
      </c>
      <c r="M308" s="39" t="str">
        <f>Results!B340</f>
        <v>NM_002518</v>
      </c>
      <c r="N308" s="73" t="e">
        <f>LOG(Results!H340,2)</f>
        <v>#DIV/0!</v>
      </c>
      <c r="O308" s="74" t="str">
        <f>Results!I340</f>
        <v>N/A</v>
      </c>
    </row>
    <row r="309" spans="11:15" ht="12.75">
      <c r="K309" s="75"/>
      <c r="L309" s="39" t="str">
        <f>Results!C341</f>
        <v>E03</v>
      </c>
      <c r="M309" s="39" t="str">
        <f>Results!B341</f>
        <v>NM_006169</v>
      </c>
      <c r="N309" s="73" t="e">
        <f>LOG(Results!H341,2)</f>
        <v>#DIV/0!</v>
      </c>
      <c r="O309" s="74" t="str">
        <f>Results!I341</f>
        <v>N/A</v>
      </c>
    </row>
    <row r="310" spans="11:15" ht="12.75">
      <c r="K310" s="75"/>
      <c r="L310" s="39" t="str">
        <f>Results!C342</f>
        <v>E04</v>
      </c>
      <c r="M310" s="39" t="str">
        <f>Results!B342</f>
        <v>NM_004550</v>
      </c>
      <c r="N310" s="73" t="e">
        <f>LOG(Results!H342,2)</f>
        <v>#DIV/0!</v>
      </c>
      <c r="O310" s="74" t="str">
        <f>Results!I342</f>
        <v>N/A</v>
      </c>
    </row>
    <row r="311" spans="11:15" ht="12.75">
      <c r="K311" s="75"/>
      <c r="L311" s="39" t="str">
        <f>Results!C343</f>
        <v>E05</v>
      </c>
      <c r="M311" s="39" t="str">
        <f>Results!B343</f>
        <v>NM_005967</v>
      </c>
      <c r="N311" s="73" t="e">
        <f>LOG(Results!H343,2)</f>
        <v>#DIV/0!</v>
      </c>
      <c r="O311" s="74" t="str">
        <f>Results!I343</f>
        <v>N/A</v>
      </c>
    </row>
    <row r="312" spans="11:15" ht="12.75">
      <c r="K312" s="75"/>
      <c r="L312" s="39" t="str">
        <f>Results!C344</f>
        <v>E06</v>
      </c>
      <c r="M312" s="39" t="str">
        <f>Results!B344</f>
        <v>NM_000488</v>
      </c>
      <c r="N312" s="73" t="e">
        <f>LOG(Results!H344,2)</f>
        <v>#DIV/0!</v>
      </c>
      <c r="O312" s="74" t="str">
        <f>Results!I344</f>
        <v>N/A</v>
      </c>
    </row>
    <row r="313" spans="11:15" ht="12.75">
      <c r="K313" s="75"/>
      <c r="L313" s="39" t="str">
        <f>Results!C345</f>
        <v>E07</v>
      </c>
      <c r="M313" s="39" t="str">
        <f>Results!B345</f>
        <v>NM_002451</v>
      </c>
      <c r="N313" s="73" t="e">
        <f>LOG(Results!H345,2)</f>
        <v>#DIV/0!</v>
      </c>
      <c r="O313" s="74" t="str">
        <f>Results!I345</f>
        <v>N/A</v>
      </c>
    </row>
    <row r="314" spans="11:15" ht="12.75">
      <c r="K314" s="75"/>
      <c r="L314" s="39" t="str">
        <f>Results!C346</f>
        <v>E08</v>
      </c>
      <c r="M314" s="39" t="str">
        <f>Results!B346</f>
        <v>NM_019899</v>
      </c>
      <c r="N314" s="73" t="e">
        <f>LOG(Results!H346,2)</f>
        <v>#DIV/0!</v>
      </c>
      <c r="O314" s="74" t="str">
        <f>Results!I346</f>
        <v>N/A</v>
      </c>
    </row>
    <row r="315" spans="11:15" ht="12.75">
      <c r="K315" s="75"/>
      <c r="L315" s="39" t="str">
        <f>Results!C347</f>
        <v>E09</v>
      </c>
      <c r="M315" s="39" t="str">
        <f>Results!B347</f>
        <v>NM_002425</v>
      </c>
      <c r="N315" s="73" t="e">
        <f>LOG(Results!H347,2)</f>
        <v>#DIV/0!</v>
      </c>
      <c r="O315" s="74" t="str">
        <f>Results!I347</f>
        <v>N/A</v>
      </c>
    </row>
    <row r="316" spans="11:15" ht="12.75">
      <c r="K316" s="75"/>
      <c r="L316" s="39" t="str">
        <f>Results!C348</f>
        <v>E10</v>
      </c>
      <c r="M316" s="39" t="str">
        <f>Results!B348</f>
        <v>NM_004994</v>
      </c>
      <c r="N316" s="73" t="e">
        <f>LOG(Results!H348,2)</f>
        <v>#DIV/0!</v>
      </c>
      <c r="O316" s="74" t="str">
        <f>Results!I348</f>
        <v>N/A</v>
      </c>
    </row>
    <row r="317" spans="11:15" ht="12.75">
      <c r="K317" s="75"/>
      <c r="L317" s="39" t="str">
        <f>Results!C349</f>
        <v>E11</v>
      </c>
      <c r="M317" s="39" t="str">
        <f>Results!B349</f>
        <v>NM_002422</v>
      </c>
      <c r="N317" s="73" t="e">
        <f>LOG(Results!H349,2)</f>
        <v>#DIV/0!</v>
      </c>
      <c r="O317" s="74" t="str">
        <f>Results!I349</f>
        <v>N/A</v>
      </c>
    </row>
    <row r="318" spans="11:15" ht="12.75">
      <c r="K318" s="75"/>
      <c r="L318" s="39" t="str">
        <f>Results!C350</f>
        <v>E12</v>
      </c>
      <c r="M318" s="39" t="str">
        <f>Results!B350</f>
        <v>NM_002421</v>
      </c>
      <c r="N318" s="73" t="e">
        <f>LOG(Results!H350,2)</f>
        <v>#DIV/0!</v>
      </c>
      <c r="O318" s="74" t="str">
        <f>Results!I350</f>
        <v>N/A</v>
      </c>
    </row>
    <row r="319" spans="11:15" ht="12.75">
      <c r="K319" s="75"/>
      <c r="L319" s="39" t="str">
        <f>Results!C351</f>
        <v>F01</v>
      </c>
      <c r="M319" s="39" t="str">
        <f>Results!B351</f>
        <v>NM_000249</v>
      </c>
      <c r="N319" s="73" t="e">
        <f>LOG(Results!H351,2)</f>
        <v>#DIV/0!</v>
      </c>
      <c r="O319" s="74" t="str">
        <f>Results!I351</f>
        <v>N/A</v>
      </c>
    </row>
    <row r="320" spans="11:15" ht="12.75">
      <c r="K320" s="75"/>
      <c r="L320" s="39" t="str">
        <f>Results!C352</f>
        <v>F02</v>
      </c>
      <c r="M320" s="39" t="str">
        <f>Results!B352</f>
        <v>NM_000248</v>
      </c>
      <c r="N320" s="73" t="e">
        <f>LOG(Results!H352,2)</f>
        <v>#DIV/0!</v>
      </c>
      <c r="O320" s="74" t="str">
        <f>Results!I352</f>
        <v>N/A</v>
      </c>
    </row>
    <row r="321" spans="11:15" ht="12.75">
      <c r="K321" s="75"/>
      <c r="L321" s="39" t="str">
        <f>Results!C353</f>
        <v>F03</v>
      </c>
      <c r="M321" s="39" t="str">
        <f>Results!B353</f>
        <v>NM_005912</v>
      </c>
      <c r="N321" s="73" t="e">
        <f>LOG(Results!H353,2)</f>
        <v>#DIV/0!</v>
      </c>
      <c r="O321" s="74" t="str">
        <f>Results!I353</f>
        <v>N/A</v>
      </c>
    </row>
    <row r="322" spans="11:15" ht="12.75">
      <c r="K322" s="75"/>
      <c r="L322" s="39" t="str">
        <f>Results!C354</f>
        <v>F04</v>
      </c>
      <c r="M322" s="39" t="str">
        <f>Results!B354</f>
        <v>NM_001025081</v>
      </c>
      <c r="N322" s="73" t="e">
        <f>LOG(Results!H354,2)</f>
        <v>#DIV/0!</v>
      </c>
      <c r="O322" s="74" t="str">
        <f>Results!I354</f>
        <v>N/A</v>
      </c>
    </row>
    <row r="323" spans="11:15" ht="12.75">
      <c r="K323" s="75"/>
      <c r="L323" s="39" t="str">
        <f>Results!C355</f>
        <v>F05</v>
      </c>
      <c r="M323" s="39" t="str">
        <f>Results!B355</f>
        <v>NM_022438</v>
      </c>
      <c r="N323" s="73" t="e">
        <f>LOG(Results!H355,2)</f>
        <v>#DIV/0!</v>
      </c>
      <c r="O323" s="74" t="str">
        <f>Results!I355</f>
        <v>N/A</v>
      </c>
    </row>
    <row r="324" spans="11:15" ht="12.75">
      <c r="K324" s="75"/>
      <c r="L324" s="39" t="str">
        <f>Results!C356</f>
        <v>F06</v>
      </c>
      <c r="M324" s="39" t="str">
        <f>Results!B356</f>
        <v>NM_005582</v>
      </c>
      <c r="N324" s="73" t="e">
        <f>LOG(Results!H356,2)</f>
        <v>#DIV/0!</v>
      </c>
      <c r="O324" s="74" t="str">
        <f>Results!I356</f>
        <v>N/A</v>
      </c>
    </row>
    <row r="325" spans="11:15" ht="12.75">
      <c r="K325" s="75"/>
      <c r="L325" s="39" t="str">
        <f>Results!C357</f>
        <v>F07</v>
      </c>
      <c r="M325" s="39" t="str">
        <f>Results!B357</f>
        <v>NM_002335</v>
      </c>
      <c r="N325" s="73" t="e">
        <f>LOG(Results!H357,2)</f>
        <v>#DIV/0!</v>
      </c>
      <c r="O325" s="74" t="str">
        <f>Results!I357</f>
        <v>N/A</v>
      </c>
    </row>
    <row r="326" spans="11:15" ht="12.75">
      <c r="K326" s="75"/>
      <c r="L326" s="39" t="str">
        <f>Results!C358</f>
        <v>F08</v>
      </c>
      <c r="M326" s="39" t="str">
        <f>Results!B358</f>
        <v>NM_000237</v>
      </c>
      <c r="N326" s="73" t="e">
        <f>LOG(Results!H358,2)</f>
        <v>#DIV/0!</v>
      </c>
      <c r="O326" s="74" t="str">
        <f>Results!I358</f>
        <v>N/A</v>
      </c>
    </row>
    <row r="327" spans="11:15" ht="12.75">
      <c r="K327" s="75"/>
      <c r="L327" s="39" t="str">
        <f>Results!C359</f>
        <v>F09</v>
      </c>
      <c r="M327" s="39" t="str">
        <f>Results!B359</f>
        <v>NM_005570</v>
      </c>
      <c r="N327" s="73" t="e">
        <f>LOG(Results!H359,2)</f>
        <v>#DIV/0!</v>
      </c>
      <c r="O327" s="74" t="str">
        <f>Results!I359</f>
        <v>N/A</v>
      </c>
    </row>
    <row r="328" spans="11:15" ht="12.75">
      <c r="K328" s="75"/>
      <c r="L328" s="39" t="str">
        <f>Results!C360</f>
        <v>F10</v>
      </c>
      <c r="M328" s="39" t="str">
        <f>Results!B360</f>
        <v>NM_000236</v>
      </c>
      <c r="N328" s="73" t="e">
        <f>LOG(Results!H360,2)</f>
        <v>#DIV/0!</v>
      </c>
      <c r="O328" s="74" t="str">
        <f>Results!I360</f>
        <v>N/A</v>
      </c>
    </row>
    <row r="329" spans="11:15" ht="12.75">
      <c r="K329" s="75"/>
      <c r="L329" s="39" t="str">
        <f>Results!C361</f>
        <v>F11</v>
      </c>
      <c r="M329" s="39" t="str">
        <f>Results!B361</f>
        <v>NM_013975</v>
      </c>
      <c r="N329" s="73" t="e">
        <f>LOG(Results!H361,2)</f>
        <v>#DIV/0!</v>
      </c>
      <c r="O329" s="74" t="str">
        <f>Results!I361</f>
        <v>N/A</v>
      </c>
    </row>
    <row r="330" spans="11:15" ht="12.75">
      <c r="K330" s="75"/>
      <c r="L330" s="39" t="str">
        <f>Results!C362</f>
        <v>F12</v>
      </c>
      <c r="M330" s="39" t="str">
        <f>Results!B362</f>
        <v>NM_000234</v>
      </c>
      <c r="N330" s="73" t="e">
        <f>LOG(Results!H362,2)</f>
        <v>#DIV/0!</v>
      </c>
      <c r="O330" s="74" t="str">
        <f>Results!I362</f>
        <v>N/A</v>
      </c>
    </row>
    <row r="331" spans="11:15" ht="12.75">
      <c r="K331" s="75"/>
      <c r="L331" s="39" t="str">
        <f>Results!C363</f>
        <v>G01</v>
      </c>
      <c r="M331" s="39" t="str">
        <f>Results!B363</f>
        <v>NM_004139</v>
      </c>
      <c r="N331" s="73" t="e">
        <f>LOG(Results!H363,2)</f>
        <v>#DIV/0!</v>
      </c>
      <c r="O331" s="74" t="str">
        <f>Results!I363</f>
        <v>N/A</v>
      </c>
    </row>
    <row r="332" spans="11:15" ht="12.75">
      <c r="K332" s="75"/>
      <c r="L332" s="39" t="str">
        <f>Results!C364</f>
        <v>G02</v>
      </c>
      <c r="M332" s="39" t="str">
        <f>Results!B364</f>
        <v>NM_000426</v>
      </c>
      <c r="N332" s="73" t="e">
        <f>LOG(Results!H364,2)</f>
        <v>#DIV/0!</v>
      </c>
      <c r="O332" s="74" t="str">
        <f>Results!I364</f>
        <v>N/A</v>
      </c>
    </row>
    <row r="333" spans="11:15" ht="12.75">
      <c r="K333" s="75"/>
      <c r="L333" s="39" t="str">
        <f>Results!C365</f>
        <v>G03</v>
      </c>
      <c r="M333" s="39" t="str">
        <f>Results!B365</f>
        <v>NM_000892</v>
      </c>
      <c r="N333" s="73" t="e">
        <f>LOG(Results!H365,2)</f>
        <v>#DIV/0!</v>
      </c>
      <c r="O333" s="74" t="str">
        <f>Results!I365</f>
        <v>N/A</v>
      </c>
    </row>
    <row r="334" spans="11:15" ht="12.75">
      <c r="K334" s="75"/>
      <c r="L334" s="39" t="str">
        <f>Results!C366</f>
        <v>G04</v>
      </c>
      <c r="M334" s="39" t="str">
        <f>Results!B366</f>
        <v>NM_002257</v>
      </c>
      <c r="N334" s="73" t="e">
        <f>LOG(Results!H366,2)</f>
        <v>#DIV/0!</v>
      </c>
      <c r="O334" s="74" t="str">
        <f>Results!I366</f>
        <v>N/A</v>
      </c>
    </row>
    <row r="335" spans="11:15" ht="12.75">
      <c r="K335" s="75"/>
      <c r="L335" s="39" t="str">
        <f>Results!C367</f>
        <v>G05</v>
      </c>
      <c r="M335" s="39" t="str">
        <f>Results!B367</f>
        <v>NM_002227</v>
      </c>
      <c r="N335" s="73" t="e">
        <f>LOG(Results!H367,2)</f>
        <v>#DIV/0!</v>
      </c>
      <c r="O335" s="74" t="str">
        <f>Results!I367</f>
        <v>N/A</v>
      </c>
    </row>
    <row r="336" spans="11:15" ht="12.75">
      <c r="K336" s="75"/>
      <c r="L336" s="39" t="str">
        <f>Results!C368</f>
        <v>G06</v>
      </c>
      <c r="M336" s="39" t="str">
        <f>Results!B368</f>
        <v>NM_033453</v>
      </c>
      <c r="N336" s="73" t="e">
        <f>LOG(Results!H368,2)</f>
        <v>#DIV/0!</v>
      </c>
      <c r="O336" s="74" t="str">
        <f>Results!I368</f>
        <v>N/A</v>
      </c>
    </row>
    <row r="337" spans="11:15" ht="12.75">
      <c r="K337" s="75"/>
      <c r="L337" s="39" t="str">
        <f>Results!C369</f>
        <v>G07</v>
      </c>
      <c r="M337" s="39" t="str">
        <f>Results!B369</f>
        <v>NM_000044</v>
      </c>
      <c r="N337" s="73" t="e">
        <f>LOG(Results!H369,2)</f>
        <v>#DIV/0!</v>
      </c>
      <c r="O337" s="74" t="str">
        <f>Results!I369</f>
        <v>N/A</v>
      </c>
    </row>
    <row r="338" spans="11:15" ht="12.75">
      <c r="K338" s="75"/>
      <c r="L338" s="39" t="str">
        <f>Results!C370</f>
        <v>G08</v>
      </c>
      <c r="M338" s="39" t="str">
        <f>Results!B370</f>
        <v>NM_001570</v>
      </c>
      <c r="N338" s="73" t="e">
        <f>LOG(Results!H370,2)</f>
        <v>#DIV/0!</v>
      </c>
      <c r="O338" s="74" t="str">
        <f>Results!I370</f>
        <v>N/A</v>
      </c>
    </row>
    <row r="339" spans="11:15" ht="12.75">
      <c r="K339" s="75"/>
      <c r="L339" s="39" t="str">
        <f>Results!C371</f>
        <v>G09</v>
      </c>
      <c r="M339" s="39" t="str">
        <f>Results!B371</f>
        <v>NM_005538</v>
      </c>
      <c r="N339" s="73" t="e">
        <f>LOG(Results!H371,2)</f>
        <v>#DIV/0!</v>
      </c>
      <c r="O339" s="74" t="str">
        <f>Results!I371</f>
        <v>N/A</v>
      </c>
    </row>
    <row r="340" spans="11:15" ht="12.75">
      <c r="K340" s="75"/>
      <c r="L340" s="39" t="str">
        <f>Results!C372</f>
        <v>G10</v>
      </c>
      <c r="M340" s="39" t="str">
        <f>Results!B372</f>
        <v>NM_001562</v>
      </c>
      <c r="N340" s="73" t="e">
        <f>LOG(Results!H372,2)</f>
        <v>#DIV/0!</v>
      </c>
      <c r="O340" s="74" t="str">
        <f>Results!I372</f>
        <v>N/A</v>
      </c>
    </row>
    <row r="341" spans="11:15" ht="12.75">
      <c r="K341" s="75"/>
      <c r="L341" s="39" t="str">
        <f>Results!C373</f>
        <v>G11</v>
      </c>
      <c r="M341" s="39" t="str">
        <f>Results!B373</f>
        <v>NM_002189</v>
      </c>
      <c r="N341" s="73" t="e">
        <f>LOG(Results!H373,2)</f>
        <v>#DIV/0!</v>
      </c>
      <c r="O341" s="74" t="str">
        <f>Results!I373</f>
        <v>N/A</v>
      </c>
    </row>
    <row r="342" spans="11:15" ht="12.75">
      <c r="K342" s="75"/>
      <c r="L342" s="39" t="str">
        <f>Results!C374</f>
        <v>G12</v>
      </c>
      <c r="M342" s="39" t="str">
        <f>Results!B374</f>
        <v>NM_001559</v>
      </c>
      <c r="N342" s="73" t="e">
        <f>LOG(Results!H374,2)</f>
        <v>#DIV/0!</v>
      </c>
      <c r="O342" s="74" t="str">
        <f>Results!I374</f>
        <v>N/A</v>
      </c>
    </row>
    <row r="343" spans="11:15" ht="12.75">
      <c r="K343" s="72" t="str">
        <f>'Gene Table'!A387</f>
        <v>Plate 5</v>
      </c>
      <c r="L343" s="39" t="str">
        <f>Results!C387</f>
        <v>A01</v>
      </c>
      <c r="M343" s="39" t="str">
        <f>Results!B387</f>
        <v>NM_005535</v>
      </c>
      <c r="N343" s="73" t="e">
        <f>LOG(Results!H387,2)</f>
        <v>#DIV/0!</v>
      </c>
      <c r="O343" s="74" t="str">
        <f>Results!I387</f>
        <v>N/A</v>
      </c>
    </row>
    <row r="344" spans="11:15" ht="12.75">
      <c r="K344" s="75"/>
      <c r="L344" s="39" t="str">
        <f>Results!C388</f>
        <v>A02</v>
      </c>
      <c r="M344" s="39" t="str">
        <f>Results!B388</f>
        <v>NM_000634</v>
      </c>
      <c r="N344" s="73" t="e">
        <f>LOG(Results!H388,2)</f>
        <v>#DIV/0!</v>
      </c>
      <c r="O344" s="74" t="str">
        <f>Results!I388</f>
        <v>N/A</v>
      </c>
    </row>
    <row r="345" spans="11:15" ht="12.75">
      <c r="K345" s="75"/>
      <c r="L345" s="39" t="str">
        <f>Results!C389</f>
        <v>A03</v>
      </c>
      <c r="M345" s="39" t="str">
        <f>Results!B389</f>
        <v>NM_000417</v>
      </c>
      <c r="N345" s="73" t="e">
        <f>LOG(Results!H389,2)</f>
        <v>#DIV/0!</v>
      </c>
      <c r="O345" s="74" t="str">
        <f>Results!I389</f>
        <v>N/A</v>
      </c>
    </row>
    <row r="346" spans="11:15" ht="12.75">
      <c r="K346" s="75"/>
      <c r="L346" s="39" t="str">
        <f>Results!C390</f>
        <v>A04</v>
      </c>
      <c r="M346" s="39" t="str">
        <f>Results!B390</f>
        <v>NM_001556</v>
      </c>
      <c r="N346" s="73" t="e">
        <f>LOG(Results!H390,2)</f>
        <v>#DIV/0!</v>
      </c>
      <c r="O346" s="74" t="str">
        <f>Results!I390</f>
        <v>N/A</v>
      </c>
    </row>
    <row r="347" spans="11:15" ht="12.75">
      <c r="K347" s="75"/>
      <c r="L347" s="39" t="str">
        <f>Results!C391</f>
        <v>A05</v>
      </c>
      <c r="M347" s="39" t="str">
        <f>Results!B391</f>
        <v>NM_000598</v>
      </c>
      <c r="N347" s="73" t="e">
        <f>LOG(Results!H391,2)</f>
        <v>#DIV/0!</v>
      </c>
      <c r="O347" s="74" t="str">
        <f>Results!I391</f>
        <v>N/A</v>
      </c>
    </row>
    <row r="348" spans="11:15" ht="12.75">
      <c r="K348" s="75"/>
      <c r="L348" s="39" t="str">
        <f>Results!C392</f>
        <v>A06</v>
      </c>
      <c r="M348" s="39" t="str">
        <f>Results!B392</f>
        <v>NM_000596</v>
      </c>
      <c r="N348" s="73" t="e">
        <f>LOG(Results!H392,2)</f>
        <v>#DIV/0!</v>
      </c>
      <c r="O348" s="74" t="str">
        <f>Results!I392</f>
        <v>N/A</v>
      </c>
    </row>
    <row r="349" spans="11:15" ht="12.75">
      <c r="K349" s="75"/>
      <c r="L349" s="39" t="str">
        <f>Results!C393</f>
        <v>A07</v>
      </c>
      <c r="M349" s="39" t="str">
        <f>Results!B393</f>
        <v>NM_000612</v>
      </c>
      <c r="N349" s="73" t="e">
        <f>LOG(Results!H393,2)</f>
        <v>#DIV/0!</v>
      </c>
      <c r="O349" s="74" t="str">
        <f>Results!I393</f>
        <v>N/A</v>
      </c>
    </row>
    <row r="350" spans="11:15" ht="12.75">
      <c r="K350" s="75"/>
      <c r="L350" s="39" t="str">
        <f>Results!C394</f>
        <v>A08</v>
      </c>
      <c r="M350" s="39" t="str">
        <f>Results!B394</f>
        <v>NM_000875</v>
      </c>
      <c r="N350" s="73" t="e">
        <f>LOG(Results!H394,2)</f>
        <v>#DIV/0!</v>
      </c>
      <c r="O350" s="74" t="str">
        <f>Results!I394</f>
        <v>N/A</v>
      </c>
    </row>
    <row r="351" spans="11:15" ht="12.75">
      <c r="K351" s="75"/>
      <c r="L351" s="39" t="str">
        <f>Results!C395</f>
        <v>A09</v>
      </c>
      <c r="M351" s="39" t="str">
        <f>Results!B395</f>
        <v>NM_000618</v>
      </c>
      <c r="N351" s="73" t="e">
        <f>LOG(Results!H395,2)</f>
        <v>#DIV/0!</v>
      </c>
      <c r="O351" s="74" t="str">
        <f>Results!I395</f>
        <v>N/A</v>
      </c>
    </row>
    <row r="352" spans="11:15" ht="12.75">
      <c r="K352" s="75"/>
      <c r="L352" s="39" t="str">
        <f>Results!C396</f>
        <v>A10</v>
      </c>
      <c r="M352" s="39" t="str">
        <f>Results!B396</f>
        <v>NM_000416</v>
      </c>
      <c r="N352" s="73" t="e">
        <f>LOG(Results!H396,2)</f>
        <v>#DIV/0!</v>
      </c>
      <c r="O352" s="74" t="str">
        <f>Results!I396</f>
        <v>N/A</v>
      </c>
    </row>
    <row r="353" spans="11:15" ht="12.75">
      <c r="K353" s="75"/>
      <c r="L353" s="39" t="str">
        <f>Results!C397</f>
        <v>A11</v>
      </c>
      <c r="M353" s="39" t="str">
        <f>Results!B397</f>
        <v>NM_005896</v>
      </c>
      <c r="N353" s="73" t="e">
        <f>LOG(Results!H397,2)</f>
        <v>#DIV/0!</v>
      </c>
      <c r="O353" s="74" t="str">
        <f>Results!I397</f>
        <v>N/A</v>
      </c>
    </row>
    <row r="354" spans="11:15" ht="12.75">
      <c r="K354" s="75"/>
      <c r="L354" s="39" t="str">
        <f>Results!C398</f>
        <v>A12</v>
      </c>
      <c r="M354" s="39" t="str">
        <f>Results!B398</f>
        <v>NM_000384</v>
      </c>
      <c r="N354" s="73" t="e">
        <f>LOG(Results!H398,2)</f>
        <v>#DIV/0!</v>
      </c>
      <c r="O354" s="74" t="str">
        <f>Results!I398</f>
        <v>N/A</v>
      </c>
    </row>
    <row r="355" spans="11:15" ht="12.75">
      <c r="K355" s="75"/>
      <c r="L355" s="39" t="str">
        <f>Results!C399</f>
        <v>B01</v>
      </c>
      <c r="M355" s="39" t="str">
        <f>Results!B399</f>
        <v>NM_001039132</v>
      </c>
      <c r="N355" s="73" t="e">
        <f>LOG(Results!H399,2)</f>
        <v>#DIV/0!</v>
      </c>
      <c r="O355" s="74" t="str">
        <f>Results!I399</f>
        <v>N/A</v>
      </c>
    </row>
    <row r="356" spans="11:15" ht="12.75">
      <c r="K356" s="75"/>
      <c r="L356" s="39" t="str">
        <f>Results!C400</f>
        <v>B02</v>
      </c>
      <c r="M356" s="39" t="str">
        <f>Results!B400</f>
        <v>NM_000482</v>
      </c>
      <c r="N356" s="73" t="e">
        <f>LOG(Results!H400,2)</f>
        <v>#DIV/0!</v>
      </c>
      <c r="O356" s="74" t="str">
        <f>Results!I400</f>
        <v>N/A</v>
      </c>
    </row>
    <row r="357" spans="11:15" ht="12.75">
      <c r="K357" s="75"/>
      <c r="L357" s="39" t="str">
        <f>Results!C401</f>
        <v>B03</v>
      </c>
      <c r="M357" s="39" t="str">
        <f>Results!B401</f>
        <v>NM_002155</v>
      </c>
      <c r="N357" s="73" t="e">
        <f>LOG(Results!H401,2)</f>
        <v>#DIV/0!</v>
      </c>
      <c r="O357" s="74" t="str">
        <f>Results!I401</f>
        <v>N/A</v>
      </c>
    </row>
    <row r="358" spans="11:15" ht="12.75">
      <c r="K358" s="75"/>
      <c r="L358" s="39" t="str">
        <f>Results!C402</f>
        <v>B04</v>
      </c>
      <c r="M358" s="39" t="str">
        <f>Results!B402</f>
        <v>NM_002153</v>
      </c>
      <c r="N358" s="73" t="e">
        <f>LOG(Results!H402,2)</f>
        <v>#DIV/0!</v>
      </c>
      <c r="O358" s="74" t="str">
        <f>Results!I402</f>
        <v>N/A</v>
      </c>
    </row>
    <row r="359" spans="11:15" ht="12.75">
      <c r="K359" s="75"/>
      <c r="L359" s="39" t="str">
        <f>Results!C403</f>
        <v>B05</v>
      </c>
      <c r="M359" s="39" t="str">
        <f>Results!B403</f>
        <v>NM_000413</v>
      </c>
      <c r="N359" s="73" t="e">
        <f>LOG(Results!H403,2)</f>
        <v>#DIV/0!</v>
      </c>
      <c r="O359" s="74" t="str">
        <f>Results!I403</f>
        <v>N/A</v>
      </c>
    </row>
    <row r="360" spans="11:15" ht="12.75">
      <c r="K360" s="75"/>
      <c r="L360" s="39" t="str">
        <f>Results!C404</f>
        <v>B06</v>
      </c>
      <c r="M360" s="39" t="str">
        <f>Results!B404</f>
        <v>NM_001641</v>
      </c>
      <c r="N360" s="73" t="e">
        <f>LOG(Results!H404,2)</f>
        <v>#DIV/0!</v>
      </c>
      <c r="O360" s="74" t="str">
        <f>Results!I404</f>
        <v>N/A</v>
      </c>
    </row>
    <row r="361" spans="11:15" ht="12.75">
      <c r="K361" s="75"/>
      <c r="L361" s="39" t="str">
        <f>Results!C405</f>
        <v>B07</v>
      </c>
      <c r="M361" s="39" t="str">
        <f>Results!B405</f>
        <v>NM_000198</v>
      </c>
      <c r="N361" s="73" t="e">
        <f>LOG(Results!H405,2)</f>
        <v>#DIV/0!</v>
      </c>
      <c r="O361" s="74" t="str">
        <f>Results!I405</f>
        <v>N/A</v>
      </c>
    </row>
    <row r="362" spans="11:15" ht="12.75">
      <c r="K362" s="75"/>
      <c r="L362" s="39" t="str">
        <f>Results!C406</f>
        <v>B08</v>
      </c>
      <c r="M362" s="39" t="str">
        <f>Results!B406</f>
        <v>NM_000862</v>
      </c>
      <c r="N362" s="73" t="e">
        <f>LOG(Results!H406,2)</f>
        <v>#DIV/0!</v>
      </c>
      <c r="O362" s="74" t="str">
        <f>Results!I406</f>
        <v>N/A</v>
      </c>
    </row>
    <row r="363" spans="11:15" ht="12.75">
      <c r="K363" s="75"/>
      <c r="L363" s="39" t="str">
        <f>Results!C407</f>
        <v>B09</v>
      </c>
      <c r="M363" s="39" t="str">
        <f>Results!B407</f>
        <v>NM_005143</v>
      </c>
      <c r="N363" s="73" t="e">
        <f>LOG(Results!H407,2)</f>
        <v>#DIV/0!</v>
      </c>
      <c r="O363" s="74" t="str">
        <f>Results!I407</f>
        <v>N/A</v>
      </c>
    </row>
    <row r="364" spans="11:15" ht="12.75">
      <c r="K364" s="75"/>
      <c r="L364" s="39" t="str">
        <f>Results!C408</f>
        <v>B10</v>
      </c>
      <c r="M364" s="39" t="str">
        <f>Results!B408</f>
        <v>NM_005518</v>
      </c>
      <c r="N364" s="73" t="e">
        <f>LOG(Results!H408,2)</f>
        <v>#DIV/0!</v>
      </c>
      <c r="O364" s="74" t="str">
        <f>Results!I408</f>
        <v>N/A</v>
      </c>
    </row>
    <row r="365" spans="11:15" ht="12.75">
      <c r="K365" s="75"/>
      <c r="L365" s="39" t="str">
        <f>Results!C409</f>
        <v>B11</v>
      </c>
      <c r="M365" s="39" t="str">
        <f>Results!B409</f>
        <v>NM_002130</v>
      </c>
      <c r="N365" s="73" t="e">
        <f>LOG(Results!H409,2)</f>
        <v>#DIV/0!</v>
      </c>
      <c r="O365" s="74" t="str">
        <f>Results!I409</f>
        <v>N/A</v>
      </c>
    </row>
    <row r="366" spans="11:15" ht="12.75">
      <c r="K366" s="75"/>
      <c r="L366" s="39" t="str">
        <f>Results!C410</f>
        <v>B12</v>
      </c>
      <c r="M366" s="39" t="str">
        <f>Results!B410</f>
        <v>NM_001607</v>
      </c>
      <c r="N366" s="73" t="e">
        <f>LOG(Results!H410,2)</f>
        <v>#DIV/0!</v>
      </c>
      <c r="O366" s="74" t="str">
        <f>Results!I410</f>
        <v>N/A</v>
      </c>
    </row>
    <row r="367" spans="11:15" ht="12.75">
      <c r="K367" s="75"/>
      <c r="L367" s="39" t="str">
        <f>Results!C411</f>
        <v>C01</v>
      </c>
      <c r="M367" s="39" t="str">
        <f>Results!B411</f>
        <v>NM_021155</v>
      </c>
      <c r="N367" s="73" t="e">
        <f>LOG(Results!H411,2)</f>
        <v>#DIV/0!</v>
      </c>
      <c r="O367" s="74" t="str">
        <f>Results!I411</f>
        <v>N/A</v>
      </c>
    </row>
    <row r="368" spans="11:15" ht="12.75">
      <c r="K368" s="75"/>
      <c r="L368" s="39" t="str">
        <f>Results!C412</f>
        <v>C02</v>
      </c>
      <c r="M368" s="39" t="str">
        <f>Results!B412</f>
        <v>NM_001010931</v>
      </c>
      <c r="N368" s="73" t="e">
        <f>LOG(Results!H412,2)</f>
        <v>#DIV/0!</v>
      </c>
      <c r="O368" s="74" t="str">
        <f>Results!I412</f>
        <v>N/A</v>
      </c>
    </row>
    <row r="369" spans="11:15" ht="12.75">
      <c r="K369" s="75"/>
      <c r="L369" s="39" t="str">
        <f>Results!C413</f>
        <v>C03</v>
      </c>
      <c r="M369" s="39" t="str">
        <f>Results!B413</f>
        <v>NM_013371</v>
      </c>
      <c r="N369" s="73" t="e">
        <f>LOG(Results!H413,2)</f>
        <v>#DIV/0!</v>
      </c>
      <c r="O369" s="74" t="str">
        <f>Results!I413</f>
        <v>N/A</v>
      </c>
    </row>
    <row r="370" spans="11:15" ht="12.75">
      <c r="K370" s="75"/>
      <c r="L370" s="39" t="str">
        <f>Results!C414</f>
        <v>C04</v>
      </c>
      <c r="M370" s="39" t="str">
        <f>Results!B414</f>
        <v>NM_012092</v>
      </c>
      <c r="N370" s="73" t="e">
        <f>LOG(Results!H414,2)</f>
        <v>#DIV/0!</v>
      </c>
      <c r="O370" s="74" t="str">
        <f>Results!I414</f>
        <v>N/A</v>
      </c>
    </row>
    <row r="371" spans="11:15" ht="12.75">
      <c r="K371" s="75"/>
      <c r="L371" s="39" t="str">
        <f>Results!C415</f>
        <v>C05</v>
      </c>
      <c r="M371" s="39" t="str">
        <f>Results!B415</f>
        <v>NM_005513</v>
      </c>
      <c r="N371" s="73" t="e">
        <f>LOG(Results!H415,2)</f>
        <v>#DIV/0!</v>
      </c>
      <c r="O371" s="74" t="str">
        <f>Results!I415</f>
        <v>N/A</v>
      </c>
    </row>
    <row r="372" spans="11:15" ht="12.75">
      <c r="K372" s="75"/>
      <c r="L372" s="39" t="str">
        <f>Results!C416</f>
        <v>C06</v>
      </c>
      <c r="M372" s="39" t="str">
        <f>Results!B416</f>
        <v>NM_000827</v>
      </c>
      <c r="N372" s="73" t="e">
        <f>LOG(Results!H416,2)</f>
        <v>#DIV/0!</v>
      </c>
      <c r="O372" s="74" t="str">
        <f>Results!I416</f>
        <v>N/A</v>
      </c>
    </row>
    <row r="373" spans="11:15" ht="12.75">
      <c r="K373" s="75"/>
      <c r="L373" s="39" t="str">
        <f>Results!C417</f>
        <v>C07</v>
      </c>
      <c r="M373" s="39" t="str">
        <f>Results!B417</f>
        <v>NM_002084</v>
      </c>
      <c r="N373" s="73" t="e">
        <f>LOG(Results!H417,2)</f>
        <v>#DIV/0!</v>
      </c>
      <c r="O373" s="74" t="str">
        <f>Results!I417</f>
        <v>N/A</v>
      </c>
    </row>
    <row r="374" spans="11:15" ht="12.75">
      <c r="K374" s="75"/>
      <c r="L374" s="39" t="str">
        <f>Results!C418</f>
        <v>C08</v>
      </c>
      <c r="M374" s="39" t="str">
        <f>Results!B418</f>
        <v>NM_002083</v>
      </c>
      <c r="N374" s="73" t="e">
        <f>LOG(Results!H418,2)</f>
        <v>#DIV/0!</v>
      </c>
      <c r="O374" s="74" t="str">
        <f>Results!I418</f>
        <v>N/A</v>
      </c>
    </row>
    <row r="375" spans="11:15" ht="12.75">
      <c r="K375" s="75"/>
      <c r="L375" s="39" t="str">
        <f>Results!C419</f>
        <v>C09</v>
      </c>
      <c r="M375" s="39" t="str">
        <f>Results!B419</f>
        <v>NM_019844</v>
      </c>
      <c r="N375" s="73" t="e">
        <f>LOG(Results!H419,2)</f>
        <v>#DIV/0!</v>
      </c>
      <c r="O375" s="74" t="str">
        <f>Results!I419</f>
        <v>N/A</v>
      </c>
    </row>
    <row r="376" spans="11:15" ht="12.75">
      <c r="K376" s="75"/>
      <c r="L376" s="39" t="str">
        <f>Results!C420</f>
        <v>C10</v>
      </c>
      <c r="M376" s="39" t="str">
        <f>Results!B420</f>
        <v>NM_014905</v>
      </c>
      <c r="N376" s="73" t="e">
        <f>LOG(Results!H420,2)</f>
        <v>#DIV/0!</v>
      </c>
      <c r="O376" s="74" t="str">
        <f>Results!I420</f>
        <v>N/A</v>
      </c>
    </row>
    <row r="377" spans="11:15" ht="12.75">
      <c r="K377" s="75"/>
      <c r="L377" s="39" t="str">
        <f>Results!C421</f>
        <v>C11</v>
      </c>
      <c r="M377" s="39" t="str">
        <f>Results!B421</f>
        <v>NM_000515</v>
      </c>
      <c r="N377" s="73" t="e">
        <f>LOG(Results!H421,2)</f>
        <v>#DIV/0!</v>
      </c>
      <c r="O377" s="74" t="str">
        <f>Results!I421</f>
        <v>N/A</v>
      </c>
    </row>
    <row r="378" spans="11:15" ht="12.75">
      <c r="K378" s="75"/>
      <c r="L378" s="39" t="str">
        <f>Results!C422</f>
        <v>C12</v>
      </c>
      <c r="M378" s="39" t="str">
        <f>Results!B422</f>
        <v>NM_015670</v>
      </c>
      <c r="N378" s="73" t="e">
        <f>LOG(Results!H422,2)</f>
        <v>#DIV/0!</v>
      </c>
      <c r="O378" s="74" t="str">
        <f>Results!I422</f>
        <v>N/A</v>
      </c>
    </row>
    <row r="379" spans="11:15" ht="12.75">
      <c r="K379" s="75"/>
      <c r="L379" s="39" t="str">
        <f>Results!C423</f>
        <v>D01</v>
      </c>
      <c r="M379" s="39" t="str">
        <f>Results!B423</f>
        <v>NM_001039130</v>
      </c>
      <c r="N379" s="73" t="e">
        <f>LOG(Results!H423,2)</f>
        <v>#DIV/0!</v>
      </c>
      <c r="O379" s="74" t="str">
        <f>Results!I423</f>
        <v>N/A</v>
      </c>
    </row>
    <row r="380" spans="11:15" ht="12.75">
      <c r="K380" s="75"/>
      <c r="L380" s="39" t="str">
        <f>Results!C424</f>
        <v>D02</v>
      </c>
      <c r="M380" s="39" t="str">
        <f>Results!B424</f>
        <v>NM_001140</v>
      </c>
      <c r="N380" s="73" t="e">
        <f>LOG(Results!H424,2)</f>
        <v>#DIV/0!</v>
      </c>
      <c r="O380" s="74" t="str">
        <f>Results!I424</f>
        <v>N/A</v>
      </c>
    </row>
    <row r="381" spans="11:15" ht="12.75">
      <c r="K381" s="75"/>
      <c r="L381" s="39" t="str">
        <f>Results!C425</f>
        <v>D03</v>
      </c>
      <c r="M381" s="39" t="str">
        <f>Results!B425</f>
        <v>NM_153289</v>
      </c>
      <c r="N381" s="73" t="e">
        <f>LOG(Results!H425,2)</f>
        <v>#DIV/0!</v>
      </c>
      <c r="O381" s="74" t="str">
        <f>Results!I425</f>
        <v>N/A</v>
      </c>
    </row>
    <row r="382" spans="11:15" ht="12.75">
      <c r="K382" s="75"/>
      <c r="L382" s="39" t="str">
        <f>Results!C426</f>
        <v>D04</v>
      </c>
      <c r="M382" s="39" t="str">
        <f>Results!B426</f>
        <v>NM_001629</v>
      </c>
      <c r="N382" s="73" t="e">
        <f>LOG(Results!H426,2)</f>
        <v>#DIV/0!</v>
      </c>
      <c r="O382" s="74" t="str">
        <f>Results!I426</f>
        <v>N/A</v>
      </c>
    </row>
    <row r="383" spans="11:15" ht="12.75">
      <c r="K383" s="75"/>
      <c r="L383" s="39" t="str">
        <f>Results!C427</f>
        <v>D05</v>
      </c>
      <c r="M383" s="39" t="str">
        <f>Results!B427</f>
        <v>NM_000698</v>
      </c>
      <c r="N383" s="73" t="e">
        <f>LOG(Results!H427,2)</f>
        <v>#DIV/0!</v>
      </c>
      <c r="O383" s="74" t="str">
        <f>Results!I427</f>
        <v>N/A</v>
      </c>
    </row>
    <row r="384" spans="11:15" ht="12.75">
      <c r="K384" s="75"/>
      <c r="L384" s="39" t="str">
        <f>Results!C428</f>
        <v>D06</v>
      </c>
      <c r="M384" s="39" t="str">
        <f>Results!B428</f>
        <v>NM_000697</v>
      </c>
      <c r="N384" s="73" t="e">
        <f>LOG(Results!H428,2)</f>
        <v>#DIV/0!</v>
      </c>
      <c r="O384" s="74" t="str">
        <f>Results!I428</f>
        <v>N/A</v>
      </c>
    </row>
    <row r="385" spans="11:15" ht="12.75">
      <c r="K385" s="75"/>
      <c r="L385" s="39" t="str">
        <f>Results!C429</f>
        <v>D07</v>
      </c>
      <c r="M385" s="39" t="str">
        <f>Results!B429</f>
        <v>NM_015367</v>
      </c>
      <c r="N385" s="73" t="e">
        <f>LOG(Results!H429,2)</f>
        <v>#DIV/0!</v>
      </c>
      <c r="O385" s="74" t="str">
        <f>Results!I429</f>
        <v>N/A</v>
      </c>
    </row>
    <row r="386" spans="11:15" ht="12.75">
      <c r="K386" s="75"/>
      <c r="L386" s="39" t="str">
        <f>Results!C430</f>
        <v>D08</v>
      </c>
      <c r="M386" s="39" t="str">
        <f>Results!B430</f>
        <v>NM_015364</v>
      </c>
      <c r="N386" s="73" t="e">
        <f>LOG(Results!H430,2)</f>
        <v>#DIV/0!</v>
      </c>
      <c r="O386" s="74" t="str">
        <f>Results!I430</f>
        <v>N/A</v>
      </c>
    </row>
    <row r="387" spans="11:15" ht="12.75">
      <c r="K387" s="75"/>
      <c r="L387" s="39" t="str">
        <f>Results!C431</f>
        <v>D09</v>
      </c>
      <c r="M387" s="39" t="str">
        <f>Results!B431</f>
        <v>NM_014317</v>
      </c>
      <c r="N387" s="73" t="e">
        <f>LOG(Results!H431,2)</f>
        <v>#DIV/0!</v>
      </c>
      <c r="O387" s="74" t="str">
        <f>Results!I431</f>
        <v>N/A</v>
      </c>
    </row>
    <row r="388" spans="11:15" ht="12.75">
      <c r="K388" s="75"/>
      <c r="L388" s="39" t="str">
        <f>Results!C432</f>
        <v>D10</v>
      </c>
      <c r="M388" s="39" t="str">
        <f>Results!B432</f>
        <v>NM_012114</v>
      </c>
      <c r="N388" s="73" t="e">
        <f>LOG(Results!H432,2)</f>
        <v>#DIV/0!</v>
      </c>
      <c r="O388" s="74" t="str">
        <f>Results!I432</f>
        <v>N/A</v>
      </c>
    </row>
    <row r="389" spans="11:15" ht="12.75">
      <c r="K389" s="75"/>
      <c r="L389" s="39" t="str">
        <f>Results!C433</f>
        <v>D11</v>
      </c>
      <c r="M389" s="39" t="str">
        <f>Results!B433</f>
        <v>NM_012276</v>
      </c>
      <c r="N389" s="73" t="e">
        <f>LOG(Results!H433,2)</f>
        <v>#DIV/0!</v>
      </c>
      <c r="O389" s="74" t="str">
        <f>Results!I433</f>
        <v>N/A</v>
      </c>
    </row>
    <row r="390" spans="11:15" ht="12.75">
      <c r="K390" s="75"/>
      <c r="L390" s="39" t="str">
        <f>Results!C434</f>
        <v>D12</v>
      </c>
      <c r="M390" s="39" t="str">
        <f>Results!B434</f>
        <v>NM_014294</v>
      </c>
      <c r="N390" s="73" t="e">
        <f>LOG(Results!H434,2)</f>
        <v>#DIV/0!</v>
      </c>
      <c r="O390" s="74" t="str">
        <f>Results!I434</f>
        <v>N/A</v>
      </c>
    </row>
    <row r="391" spans="11:15" ht="12.75">
      <c r="K391" s="75"/>
      <c r="L391" s="39" t="str">
        <f>Results!C435</f>
        <v>E01</v>
      </c>
      <c r="M391" s="39" t="str">
        <f>Results!B435</f>
        <v>NM_012238</v>
      </c>
      <c r="N391" s="73" t="e">
        <f>LOG(Results!H435,2)</f>
        <v>#DIV/0!</v>
      </c>
      <c r="O391" s="74" t="str">
        <f>Results!I435</f>
        <v>N/A</v>
      </c>
    </row>
    <row r="392" spans="11:15" ht="12.75">
      <c r="K392" s="75"/>
      <c r="L392" s="39" t="str">
        <f>Results!C436</f>
        <v>E02</v>
      </c>
      <c r="M392" s="39" t="str">
        <f>Results!B436</f>
        <v>NM_002019</v>
      </c>
      <c r="N392" s="73" t="e">
        <f>LOG(Results!H436,2)</f>
        <v>#DIV/0!</v>
      </c>
      <c r="O392" s="74" t="str">
        <f>Results!I436</f>
        <v>N/A</v>
      </c>
    </row>
    <row r="393" spans="11:15" ht="12.75">
      <c r="K393" s="75"/>
      <c r="L393" s="39" t="str">
        <f>Results!C437</f>
        <v>E03</v>
      </c>
      <c r="M393" s="39" t="str">
        <f>Results!B437</f>
        <v>NM_002006</v>
      </c>
      <c r="N393" s="73" t="e">
        <f>LOG(Results!H437,2)</f>
        <v>#DIV/0!</v>
      </c>
      <c r="O393" s="74" t="str">
        <f>Results!I437</f>
        <v>N/A</v>
      </c>
    </row>
    <row r="394" spans="11:15" ht="12.75">
      <c r="K394" s="75"/>
      <c r="L394" s="39" t="str">
        <f>Results!C438</f>
        <v>E04</v>
      </c>
      <c r="M394" s="39" t="str">
        <f>Results!B438</f>
        <v>NM_001010873</v>
      </c>
      <c r="N394" s="73" t="e">
        <f>LOG(Results!H438,2)</f>
        <v>#DIV/0!</v>
      </c>
      <c r="O394" s="74" t="str">
        <f>Results!I438</f>
        <v>N/A</v>
      </c>
    </row>
    <row r="395" spans="11:15" ht="12.75">
      <c r="K395" s="75"/>
      <c r="L395" s="39" t="str">
        <f>Results!C439</f>
        <v>E05</v>
      </c>
      <c r="M395" s="39" t="str">
        <f>Results!B439</f>
        <v>NM_004462</v>
      </c>
      <c r="N395" s="73" t="e">
        <f>LOG(Results!H439,2)</f>
        <v>#DIV/0!</v>
      </c>
      <c r="O395" s="74" t="str">
        <f>Results!I439</f>
        <v>N/A</v>
      </c>
    </row>
    <row r="396" spans="11:15" ht="12.75">
      <c r="K396" s="75"/>
      <c r="L396" s="39" t="str">
        <f>Results!C440</f>
        <v>E06</v>
      </c>
      <c r="M396" s="39" t="str">
        <f>Results!B440</f>
        <v>NM_001002275</v>
      </c>
      <c r="N396" s="73" t="e">
        <f>LOG(Results!H440,2)</f>
        <v>#DIV/0!</v>
      </c>
      <c r="O396" s="74" t="str">
        <f>Results!I440</f>
        <v>N/A</v>
      </c>
    </row>
    <row r="397" spans="11:15" ht="12.75">
      <c r="K397" s="75"/>
      <c r="L397" s="39" t="str">
        <f>Results!C441</f>
        <v>E07</v>
      </c>
      <c r="M397" s="39" t="str">
        <f>Results!B441</f>
        <v>NM_004106</v>
      </c>
      <c r="N397" s="73" t="e">
        <f>LOG(Results!H441,2)</f>
        <v>#DIV/0!</v>
      </c>
      <c r="O397" s="74" t="str">
        <f>Results!I441</f>
        <v>N/A</v>
      </c>
    </row>
    <row r="398" spans="11:15" ht="12.75">
      <c r="K398" s="75"/>
      <c r="L398" s="39" t="str">
        <f>Results!C442</f>
        <v>E08</v>
      </c>
      <c r="M398" s="39" t="str">
        <f>Results!B442</f>
        <v>NM_000139</v>
      </c>
      <c r="N398" s="73" t="e">
        <f>LOG(Results!H442,2)</f>
        <v>#DIV/0!</v>
      </c>
      <c r="O398" s="74" t="str">
        <f>Results!I442</f>
        <v>N/A</v>
      </c>
    </row>
    <row r="399" spans="11:15" ht="12.75">
      <c r="K399" s="75"/>
      <c r="L399" s="39" t="str">
        <f>Results!C443</f>
        <v>E09</v>
      </c>
      <c r="M399" s="39" t="str">
        <f>Results!B443</f>
        <v>NM_002001</v>
      </c>
      <c r="N399" s="73" t="e">
        <f>LOG(Results!H443,2)</f>
        <v>#DIV/0!</v>
      </c>
      <c r="O399" s="74" t="str">
        <f>Results!I443</f>
        <v>N/A</v>
      </c>
    </row>
    <row r="400" spans="11:15" ht="12.75">
      <c r="K400" s="75"/>
      <c r="L400" s="39" t="str">
        <f>Results!C444</f>
        <v>E10</v>
      </c>
      <c r="M400" s="39" t="str">
        <f>Results!B444</f>
        <v>NM_001987</v>
      </c>
      <c r="N400" s="73" t="e">
        <f>LOG(Results!H444,2)</f>
        <v>#DIV/0!</v>
      </c>
      <c r="O400" s="74" t="str">
        <f>Results!I444</f>
        <v>N/A</v>
      </c>
    </row>
    <row r="401" spans="11:15" ht="12.75">
      <c r="K401" s="75"/>
      <c r="L401" s="39" t="str">
        <f>Results!C445</f>
        <v>E11</v>
      </c>
      <c r="M401" s="39" t="str">
        <f>Results!B445</f>
        <v>NM_001437</v>
      </c>
      <c r="N401" s="73" t="e">
        <f>LOG(Results!H445,2)</f>
        <v>#DIV/0!</v>
      </c>
      <c r="O401" s="74" t="str">
        <f>Results!I445</f>
        <v>N/A</v>
      </c>
    </row>
    <row r="402" spans="11:15" ht="12.75">
      <c r="K402" s="75"/>
      <c r="L402" s="39" t="str">
        <f>Results!C446</f>
        <v>E12</v>
      </c>
      <c r="M402" s="39" t="str">
        <f>Results!B446</f>
        <v>NM_001014431</v>
      </c>
      <c r="N402" s="73" t="e">
        <f>LOG(Results!H446,2)</f>
        <v>#DIV/0!</v>
      </c>
      <c r="O402" s="74" t="str">
        <f>Results!I446</f>
        <v>N/A</v>
      </c>
    </row>
    <row r="403" spans="11:15" ht="12.75">
      <c r="K403" s="75"/>
      <c r="L403" s="39" t="str">
        <f>Results!C447</f>
        <v>F01</v>
      </c>
      <c r="M403" s="39" t="str">
        <f>Results!B447</f>
        <v>NM_005236</v>
      </c>
      <c r="N403" s="73" t="e">
        <f>LOG(Results!H447,2)</f>
        <v>#DIV/0!</v>
      </c>
      <c r="O403" s="74" t="str">
        <f>Results!I447</f>
        <v>N/A</v>
      </c>
    </row>
    <row r="404" spans="11:15" ht="12.75">
      <c r="K404" s="75"/>
      <c r="L404" s="39" t="str">
        <f>Results!C448</f>
        <v>F02</v>
      </c>
      <c r="M404" s="39" t="str">
        <f>Results!B448</f>
        <v>NM_000122</v>
      </c>
      <c r="N404" s="73" t="e">
        <f>LOG(Results!H448,2)</f>
        <v>#DIV/0!</v>
      </c>
      <c r="O404" s="74" t="str">
        <f>Results!I448</f>
        <v>N/A</v>
      </c>
    </row>
    <row r="405" spans="11:15" ht="12.75">
      <c r="K405" s="75"/>
      <c r="L405" s="39" t="str">
        <f>Results!C449</f>
        <v>F03</v>
      </c>
      <c r="M405" s="39" t="str">
        <f>Results!B449</f>
        <v>NM_001979</v>
      </c>
      <c r="N405" s="73" t="e">
        <f>LOG(Results!H449,2)</f>
        <v>#DIV/0!</v>
      </c>
      <c r="O405" s="74" t="str">
        <f>Results!I449</f>
        <v>N/A</v>
      </c>
    </row>
    <row r="406" spans="11:15" ht="12.75">
      <c r="K406" s="75"/>
      <c r="L406" s="39" t="str">
        <f>Results!C450</f>
        <v>F04</v>
      </c>
      <c r="M406" s="39" t="str">
        <f>Results!B450</f>
        <v>NM_001623</v>
      </c>
      <c r="N406" s="73" t="e">
        <f>LOG(Results!H450,2)</f>
        <v>#DIV/0!</v>
      </c>
      <c r="O406" s="74" t="str">
        <f>Results!I450</f>
        <v>N/A</v>
      </c>
    </row>
    <row r="407" spans="11:15" ht="12.75">
      <c r="K407" s="75"/>
      <c r="L407" s="39" t="str">
        <f>Results!C451</f>
        <v>F05</v>
      </c>
      <c r="M407" s="39" t="str">
        <f>Results!B451</f>
        <v>NM_000798</v>
      </c>
      <c r="N407" s="73" t="e">
        <f>LOG(Results!H451,2)</f>
        <v>#DIV/0!</v>
      </c>
      <c r="O407" s="74" t="str">
        <f>Results!I451</f>
        <v>N/A</v>
      </c>
    </row>
    <row r="408" spans="11:15" ht="12.75">
      <c r="K408" s="75"/>
      <c r="L408" s="39" t="str">
        <f>Results!C452</f>
        <v>F06</v>
      </c>
      <c r="M408" s="39" t="str">
        <f>Results!B452</f>
        <v>NM_000795</v>
      </c>
      <c r="N408" s="73" t="e">
        <f>LOG(Results!H452,2)</f>
        <v>#DIV/0!</v>
      </c>
      <c r="O408" s="74" t="str">
        <f>Results!I452</f>
        <v>N/A</v>
      </c>
    </row>
    <row r="409" spans="11:15" ht="12.75">
      <c r="K409" s="75"/>
      <c r="L409" s="39" t="str">
        <f>Results!C453</f>
        <v>F07</v>
      </c>
      <c r="M409" s="39" t="str">
        <f>Results!B453</f>
        <v>NM_194320</v>
      </c>
      <c r="N409" s="73" t="e">
        <f>LOG(Results!H453,2)</f>
        <v>#DIV/0!</v>
      </c>
      <c r="O409" s="74" t="str">
        <f>Results!I453</f>
        <v>N/A</v>
      </c>
    </row>
    <row r="410" spans="11:15" ht="12.75">
      <c r="K410" s="75"/>
      <c r="L410" s="39" t="str">
        <f>Results!C454</f>
        <v>F08</v>
      </c>
      <c r="M410" s="39" t="str">
        <f>Results!B454</f>
        <v>NM_001928</v>
      </c>
      <c r="N410" s="73" t="e">
        <f>LOG(Results!H454,2)</f>
        <v>#DIV/0!</v>
      </c>
      <c r="O410" s="74" t="str">
        <f>Results!I454</f>
        <v>N/A</v>
      </c>
    </row>
    <row r="411" spans="11:15" ht="12.75">
      <c r="K411" s="75"/>
      <c r="L411" s="39" t="str">
        <f>Results!C455</f>
        <v>F09</v>
      </c>
      <c r="M411" s="39" t="str">
        <f>Results!B455</f>
        <v>NM_021010</v>
      </c>
      <c r="N411" s="73" t="e">
        <f>LOG(Results!H455,2)</f>
        <v>#DIV/0!</v>
      </c>
      <c r="O411" s="74" t="str">
        <f>Results!I455</f>
        <v>N/A</v>
      </c>
    </row>
    <row r="412" spans="11:15" ht="12.75">
      <c r="K412" s="75"/>
      <c r="L412" s="39" t="str">
        <f>Results!C456</f>
        <v>F10</v>
      </c>
      <c r="M412" s="39" t="str">
        <f>Results!B456</f>
        <v>NM_001925</v>
      </c>
      <c r="N412" s="73" t="e">
        <f>LOG(Results!H456,2)</f>
        <v>#DIV/0!</v>
      </c>
      <c r="O412" s="74" t="str">
        <f>Results!I456</f>
        <v>N/A</v>
      </c>
    </row>
    <row r="413" spans="11:15" ht="12.75">
      <c r="K413" s="75"/>
      <c r="L413" s="39" t="str">
        <f>Results!C457</f>
        <v>F11</v>
      </c>
      <c r="M413" s="39" t="str">
        <f>Results!B457</f>
        <v>NM_000789</v>
      </c>
      <c r="N413" s="73" t="e">
        <f>LOG(Results!H457,2)</f>
        <v>#DIV/0!</v>
      </c>
      <c r="O413" s="74" t="str">
        <f>Results!I457</f>
        <v>N/A</v>
      </c>
    </row>
    <row r="414" spans="11:15" ht="12.75">
      <c r="K414" s="75"/>
      <c r="L414" s="39" t="str">
        <f>Results!C458</f>
        <v>F12</v>
      </c>
      <c r="M414" s="39" t="str">
        <f>Results!B458</f>
        <v>NM_000788</v>
      </c>
      <c r="N414" s="73" t="e">
        <f>LOG(Results!H458,2)</f>
        <v>#DIV/0!</v>
      </c>
      <c r="O414" s="74" t="str">
        <f>Results!I458</f>
        <v>N/A</v>
      </c>
    </row>
    <row r="415" spans="11:15" ht="12.75">
      <c r="K415" s="75"/>
      <c r="L415" s="39" t="str">
        <f>Results!C459</f>
        <v>G01</v>
      </c>
      <c r="M415" s="39" t="str">
        <f>Results!B459</f>
        <v>NM_001350</v>
      </c>
      <c r="N415" s="73" t="e">
        <f>LOG(Results!H459,2)</f>
        <v>#DIV/0!</v>
      </c>
      <c r="O415" s="74" t="str">
        <f>Results!I459</f>
        <v>N/A</v>
      </c>
    </row>
    <row r="416" spans="11:15" ht="12.75">
      <c r="K416" s="75"/>
      <c r="L416" s="39" t="str">
        <f>Results!C460</f>
        <v>G02</v>
      </c>
      <c r="M416" s="39" t="str">
        <f>Results!B460</f>
        <v>NM_000103</v>
      </c>
      <c r="N416" s="73" t="e">
        <f>LOG(Results!H460,2)</f>
        <v>#DIV/0!</v>
      </c>
      <c r="O416" s="74" t="str">
        <f>Results!I460</f>
        <v>N/A</v>
      </c>
    </row>
    <row r="417" spans="11:15" ht="12.75">
      <c r="K417" s="75"/>
      <c r="L417" s="39" t="str">
        <f>Results!C461</f>
        <v>G03</v>
      </c>
      <c r="M417" s="39" t="str">
        <f>Results!B461</f>
        <v>NM_000025</v>
      </c>
      <c r="N417" s="73" t="e">
        <f>LOG(Results!H461,2)</f>
        <v>#DIV/0!</v>
      </c>
      <c r="O417" s="74" t="str">
        <f>Results!I461</f>
        <v>N/A</v>
      </c>
    </row>
    <row r="418" spans="11:15" ht="12.75">
      <c r="K418" s="75"/>
      <c r="L418" s="39" t="str">
        <f>Results!C462</f>
        <v>G04</v>
      </c>
      <c r="M418" s="39" t="str">
        <f>Results!B462</f>
        <v>NM_000769</v>
      </c>
      <c r="N418" s="73" t="e">
        <f>LOG(Results!H462,2)</f>
        <v>#DIV/0!</v>
      </c>
      <c r="O418" s="74" t="str">
        <f>Results!I462</f>
        <v>N/A</v>
      </c>
    </row>
    <row r="419" spans="11:15" ht="12.75">
      <c r="K419" s="75"/>
      <c r="L419" s="39" t="str">
        <f>Results!C463</f>
        <v>G05</v>
      </c>
      <c r="M419" s="39" t="str">
        <f>Results!B463</f>
        <v>NM_001904</v>
      </c>
      <c r="N419" s="73" t="e">
        <f>LOG(Results!H463,2)</f>
        <v>#DIV/0!</v>
      </c>
      <c r="O419" s="74" t="str">
        <f>Results!I463</f>
        <v>N/A</v>
      </c>
    </row>
    <row r="420" spans="11:15" ht="12.75">
      <c r="K420" s="75"/>
      <c r="L420" s="39" t="str">
        <f>Results!C464</f>
        <v>G06</v>
      </c>
      <c r="M420" s="39" t="str">
        <f>Results!B464</f>
        <v>NM_182919</v>
      </c>
      <c r="N420" s="73" t="e">
        <f>LOG(Results!H464,2)</f>
        <v>#DIV/0!</v>
      </c>
      <c r="O420" s="74" t="str">
        <f>Results!I464</f>
        <v>N/A</v>
      </c>
    </row>
    <row r="421" spans="11:15" ht="12.75">
      <c r="K421" s="75"/>
      <c r="L421" s="39" t="str">
        <f>Results!C465</f>
        <v>G07</v>
      </c>
      <c r="M421" s="39" t="str">
        <f>Results!B465</f>
        <v>NM_144685</v>
      </c>
      <c r="N421" s="73" t="e">
        <f>LOG(Results!H465,2)</f>
        <v>#DIV/0!</v>
      </c>
      <c r="O421" s="74" t="str">
        <f>Results!I465</f>
        <v>N/A</v>
      </c>
    </row>
    <row r="422" spans="11:15" ht="12.75">
      <c r="K422" s="75"/>
      <c r="L422" s="39" t="str">
        <f>Results!C466</f>
        <v>G08</v>
      </c>
      <c r="M422" s="39" t="str">
        <f>Results!B466</f>
        <v>NM_000759</v>
      </c>
      <c r="N422" s="73" t="e">
        <f>LOG(Results!H466,2)</f>
        <v>#DIV/0!</v>
      </c>
      <c r="O422" s="74" t="str">
        <f>Results!I466</f>
        <v>N/A</v>
      </c>
    </row>
    <row r="423" spans="11:15" ht="12.75">
      <c r="K423" s="75"/>
      <c r="L423" s="39" t="str">
        <f>Results!C467</f>
        <v>G09</v>
      </c>
      <c r="M423" s="39" t="str">
        <f>Results!B467</f>
        <v>NM_021117</v>
      </c>
      <c r="N423" s="73" t="e">
        <f>LOG(Results!H467,2)</f>
        <v>#DIV/0!</v>
      </c>
      <c r="O423" s="74" t="str">
        <f>Results!I467</f>
        <v>N/A</v>
      </c>
    </row>
    <row r="424" spans="11:15" ht="12.75">
      <c r="K424" s="75"/>
      <c r="L424" s="39" t="str">
        <f>Results!C468</f>
        <v>G10</v>
      </c>
      <c r="M424" s="39" t="str">
        <f>Results!B468</f>
        <v>NM_139074</v>
      </c>
      <c r="N424" s="73" t="e">
        <f>LOG(Results!H468,2)</f>
        <v>#DIV/0!</v>
      </c>
      <c r="O424" s="74" t="str">
        <f>Results!I468</f>
        <v>N/A</v>
      </c>
    </row>
    <row r="425" spans="11:15" ht="12.75">
      <c r="K425" s="75"/>
      <c r="L425" s="39" t="str">
        <f>Results!C469</f>
        <v>G11</v>
      </c>
      <c r="M425" s="39" t="str">
        <f>Results!B469</f>
        <v>NM_000651</v>
      </c>
      <c r="N425" s="73" t="e">
        <f>LOG(Results!H469,2)</f>
        <v>#DIV/0!</v>
      </c>
      <c r="O425" s="74" t="str">
        <f>Results!I469</f>
        <v>N/A</v>
      </c>
    </row>
    <row r="426" spans="11:15" ht="12.75">
      <c r="K426" s="75"/>
      <c r="L426" s="39" t="str">
        <f>Results!C470</f>
        <v>G12</v>
      </c>
      <c r="M426" s="39" t="str">
        <f>Results!B470</f>
        <v>NM_000098</v>
      </c>
      <c r="N426" s="73" t="e">
        <f>LOG(Results!H470,2)</f>
        <v>#DIV/0!</v>
      </c>
      <c r="O426" s="74" t="str">
        <f>Results!I470</f>
        <v>N/A</v>
      </c>
    </row>
    <row r="427" ht="12.75" customHeight="1"/>
    <row r="519" ht="12.75" customHeight="1"/>
    <row r="611" ht="12.75" customHeight="1"/>
  </sheetData>
  <mergeCells count="11">
    <mergeCell ref="A1:C1"/>
    <mergeCell ref="F1:H1"/>
    <mergeCell ref="A2:I2"/>
    <mergeCell ref="A3:I3"/>
    <mergeCell ref="A4:I4"/>
    <mergeCell ref="K5:O5"/>
    <mergeCell ref="K7:K90"/>
    <mergeCell ref="K91:K174"/>
    <mergeCell ref="K175:K258"/>
    <mergeCell ref="K259:K342"/>
    <mergeCell ref="K343:K426"/>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781"/>
  <sheetViews>
    <sheetView workbookViewId="0" topLeftCell="A1">
      <pane xSplit="3" ySplit="3" topLeftCell="D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1462</v>
      </c>
      <c r="B1" s="6">
        <v>35</v>
      </c>
      <c r="C1" s="7"/>
      <c r="D1" s="8" t="str">
        <f>CONCATENATE("&gt;",B1," and (N/A or blank) to ",B1)</f>
        <v>&gt;35 and (N/A or blank) to 35</v>
      </c>
      <c r="E1" s="9"/>
      <c r="F1" s="9"/>
      <c r="G1" s="9"/>
      <c r="H1" s="9"/>
      <c r="I1" s="9"/>
      <c r="J1" s="9"/>
      <c r="K1" s="9"/>
      <c r="L1" s="9"/>
      <c r="M1" s="9"/>
      <c r="N1" s="19"/>
      <c r="O1" s="19"/>
      <c r="P1" s="8" t="str">
        <f>CONCATENATE("&gt;",B1," and (N/A or blank) to ",B1)</f>
        <v>&gt;35 and (N/A or blank) to 35</v>
      </c>
      <c r="Q1" s="20"/>
      <c r="R1" s="20"/>
      <c r="S1" s="20"/>
      <c r="T1" s="20"/>
      <c r="U1" s="20"/>
      <c r="V1" s="20"/>
      <c r="W1" s="20"/>
      <c r="X1" s="20"/>
      <c r="Y1" s="20"/>
      <c r="Z1" s="12" t="s">
        <v>1463</v>
      </c>
      <c r="AA1" s="21"/>
      <c r="AB1" s="21"/>
      <c r="AC1" s="21"/>
      <c r="AD1" s="21"/>
      <c r="AE1" s="21"/>
      <c r="AF1" s="21"/>
      <c r="AG1" s="21"/>
      <c r="AH1" s="21"/>
      <c r="AI1" s="21"/>
      <c r="AJ1" s="12" t="s">
        <v>1463</v>
      </c>
      <c r="AK1" s="21"/>
      <c r="AL1" s="21"/>
      <c r="AM1" s="21"/>
      <c r="AN1" s="21"/>
      <c r="AO1" s="21"/>
      <c r="AP1" s="21"/>
      <c r="AQ1" s="21"/>
      <c r="AR1" s="21"/>
      <c r="AS1" s="30"/>
      <c r="AT1" s="31" t="s">
        <v>1464</v>
      </c>
      <c r="AU1" s="32"/>
      <c r="AV1" s="32"/>
      <c r="AW1" s="32"/>
      <c r="AX1" s="32"/>
      <c r="AY1" s="32"/>
      <c r="AZ1" s="32"/>
      <c r="BA1" s="32"/>
      <c r="BB1" s="32"/>
      <c r="BC1" s="32"/>
      <c r="BD1" s="31" t="s">
        <v>1464</v>
      </c>
      <c r="BE1" s="32"/>
      <c r="BF1" s="32"/>
      <c r="BG1" s="32"/>
      <c r="BH1" s="32"/>
      <c r="BI1" s="32"/>
      <c r="BJ1" s="32"/>
      <c r="BK1" s="32"/>
      <c r="BL1" s="32"/>
      <c r="BM1" s="32"/>
      <c r="BN1" s="37"/>
      <c r="BO1" s="37"/>
      <c r="BP1" s="31" t="s">
        <v>1465</v>
      </c>
      <c r="BQ1" s="32"/>
      <c r="BR1" s="32"/>
      <c r="BS1" s="32"/>
      <c r="BT1" s="32"/>
      <c r="BU1" s="32"/>
      <c r="BV1" s="32"/>
      <c r="BW1" s="32"/>
      <c r="BX1" s="32"/>
      <c r="BY1" s="32"/>
      <c r="BZ1" s="31" t="s">
        <v>1465</v>
      </c>
      <c r="CA1" s="32"/>
      <c r="CB1" s="32"/>
      <c r="CC1" s="32"/>
      <c r="CD1" s="32"/>
      <c r="CE1" s="32"/>
      <c r="CF1" s="32"/>
      <c r="CG1" s="32"/>
      <c r="CH1" s="32"/>
      <c r="CI1" s="32"/>
    </row>
    <row r="2" spans="1:87" ht="12.75" customHeight="1">
      <c r="A2" s="10" t="s">
        <v>3</v>
      </c>
      <c r="B2" s="11" t="s">
        <v>6</v>
      </c>
      <c r="C2" s="12" t="s">
        <v>1390</v>
      </c>
      <c r="D2" s="8" t="str">
        <f>BN3</f>
        <v>Test Sample</v>
      </c>
      <c r="E2" s="8"/>
      <c r="F2" s="8"/>
      <c r="G2" s="8"/>
      <c r="H2" s="8"/>
      <c r="I2" s="8"/>
      <c r="J2" s="8"/>
      <c r="K2" s="8"/>
      <c r="L2" s="8"/>
      <c r="M2" s="8"/>
      <c r="N2" s="12" t="s">
        <v>1466</v>
      </c>
      <c r="O2" s="12" t="s">
        <v>1390</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3"/>
      <c r="AT2" s="31" t="str">
        <f>D2</f>
        <v>Test Sample</v>
      </c>
      <c r="AU2" s="31"/>
      <c r="AV2" s="31"/>
      <c r="AW2" s="31"/>
      <c r="AX2" s="31"/>
      <c r="AY2" s="31"/>
      <c r="AZ2" s="31"/>
      <c r="BA2" s="31"/>
      <c r="BB2" s="31"/>
      <c r="BC2" s="31"/>
      <c r="BD2" s="31" t="str">
        <f>P2</f>
        <v>Control Sample</v>
      </c>
      <c r="BE2" s="31"/>
      <c r="BF2" s="31"/>
      <c r="BG2" s="31"/>
      <c r="BH2" s="31"/>
      <c r="BI2" s="31"/>
      <c r="BJ2" s="31"/>
      <c r="BK2" s="31"/>
      <c r="BL2" s="31"/>
      <c r="BM2" s="31"/>
      <c r="BN2" s="31" t="s">
        <v>1467</v>
      </c>
      <c r="BO2" s="25"/>
      <c r="BP2" s="31" t="str">
        <f>Z2</f>
        <v>Test Sample</v>
      </c>
      <c r="BQ2" s="31"/>
      <c r="BR2" s="31"/>
      <c r="BS2" s="31"/>
      <c r="BT2" s="31"/>
      <c r="BU2" s="31"/>
      <c r="BV2" s="31"/>
      <c r="BW2" s="31"/>
      <c r="BX2" s="31"/>
      <c r="BY2" s="31"/>
      <c r="BZ2" s="31" t="str">
        <f>P2</f>
        <v>Control Sample</v>
      </c>
      <c r="CA2" s="31"/>
      <c r="CB2" s="31"/>
      <c r="CC2" s="31"/>
      <c r="CD2" s="31"/>
      <c r="CE2" s="31"/>
      <c r="CF2" s="31"/>
      <c r="CG2" s="31"/>
      <c r="CH2" s="31"/>
      <c r="CI2" s="31"/>
    </row>
    <row r="3" spans="1:87" ht="12.75">
      <c r="A3" s="12"/>
      <c r="B3" s="13"/>
      <c r="C3" s="12"/>
      <c r="D3" s="14" t="s">
        <v>1395</v>
      </c>
      <c r="E3" s="14" t="s">
        <v>1396</v>
      </c>
      <c r="F3" s="14" t="s">
        <v>1397</v>
      </c>
      <c r="G3" s="14" t="s">
        <v>1398</v>
      </c>
      <c r="H3" s="14" t="s">
        <v>1399</v>
      </c>
      <c r="I3" s="14" t="s">
        <v>1400</v>
      </c>
      <c r="J3" s="14" t="s">
        <v>1401</v>
      </c>
      <c r="K3" s="14" t="s">
        <v>1402</v>
      </c>
      <c r="L3" s="14" t="s">
        <v>1403</v>
      </c>
      <c r="M3" s="14" t="s">
        <v>1404</v>
      </c>
      <c r="N3" s="12"/>
      <c r="O3" s="12"/>
      <c r="P3" s="14" t="s">
        <v>1395</v>
      </c>
      <c r="Q3" s="14" t="s">
        <v>1396</v>
      </c>
      <c r="R3" s="14" t="s">
        <v>1397</v>
      </c>
      <c r="S3" s="14" t="s">
        <v>1398</v>
      </c>
      <c r="T3" s="14" t="s">
        <v>1399</v>
      </c>
      <c r="U3" s="14" t="s">
        <v>1400</v>
      </c>
      <c r="V3" s="14" t="s">
        <v>1401</v>
      </c>
      <c r="W3" s="14" t="s">
        <v>1402</v>
      </c>
      <c r="X3" s="14" t="s">
        <v>1403</v>
      </c>
      <c r="Y3" s="14" t="s">
        <v>1404</v>
      </c>
      <c r="Z3" s="14" t="s">
        <v>1395</v>
      </c>
      <c r="AA3" s="14" t="s">
        <v>1396</v>
      </c>
      <c r="AB3" s="14" t="s">
        <v>1397</v>
      </c>
      <c r="AC3" s="14" t="s">
        <v>1398</v>
      </c>
      <c r="AD3" s="14" t="s">
        <v>1399</v>
      </c>
      <c r="AE3" s="14" t="s">
        <v>1400</v>
      </c>
      <c r="AF3" s="14" t="s">
        <v>1401</v>
      </c>
      <c r="AG3" s="14" t="s">
        <v>1402</v>
      </c>
      <c r="AH3" s="14" t="s">
        <v>1403</v>
      </c>
      <c r="AI3" s="14" t="s">
        <v>1404</v>
      </c>
      <c r="AJ3" s="14" t="s">
        <v>1395</v>
      </c>
      <c r="AK3" s="14" t="s">
        <v>1396</v>
      </c>
      <c r="AL3" s="14" t="s">
        <v>1397</v>
      </c>
      <c r="AM3" s="14" t="s">
        <v>1398</v>
      </c>
      <c r="AN3" s="14" t="s">
        <v>1399</v>
      </c>
      <c r="AO3" s="14" t="s">
        <v>1400</v>
      </c>
      <c r="AP3" s="14" t="s">
        <v>1401</v>
      </c>
      <c r="AQ3" s="14" t="s">
        <v>1402</v>
      </c>
      <c r="AR3" s="14" t="s">
        <v>1403</v>
      </c>
      <c r="AS3" s="34" t="s">
        <v>1404</v>
      </c>
      <c r="AT3" s="35" t="s">
        <v>1395</v>
      </c>
      <c r="AU3" s="35" t="s">
        <v>1396</v>
      </c>
      <c r="AV3" s="35" t="s">
        <v>1397</v>
      </c>
      <c r="AW3" s="35" t="s">
        <v>1398</v>
      </c>
      <c r="AX3" s="35" t="s">
        <v>1399</v>
      </c>
      <c r="AY3" s="35" t="s">
        <v>1400</v>
      </c>
      <c r="AZ3" s="35" t="s">
        <v>1401</v>
      </c>
      <c r="BA3" s="35" t="s">
        <v>1402</v>
      </c>
      <c r="BB3" s="35" t="s">
        <v>1403</v>
      </c>
      <c r="BC3" s="35" t="s">
        <v>1404</v>
      </c>
      <c r="BD3" s="35" t="s">
        <v>1395</v>
      </c>
      <c r="BE3" s="35" t="s">
        <v>1396</v>
      </c>
      <c r="BF3" s="35" t="s">
        <v>1397</v>
      </c>
      <c r="BG3" s="35" t="s">
        <v>1398</v>
      </c>
      <c r="BH3" s="35" t="s">
        <v>1399</v>
      </c>
      <c r="BI3" s="35" t="s">
        <v>1400</v>
      </c>
      <c r="BJ3" s="35" t="s">
        <v>1401</v>
      </c>
      <c r="BK3" s="35" t="s">
        <v>1402</v>
      </c>
      <c r="BL3" s="35" t="s">
        <v>1403</v>
      </c>
      <c r="BM3" s="35" t="s">
        <v>1404</v>
      </c>
      <c r="BN3" s="31" t="str">
        <f>Results!D2</f>
        <v>Test Sample</v>
      </c>
      <c r="BO3" s="31" t="str">
        <f>Results!E2</f>
        <v>Control Sample</v>
      </c>
      <c r="BP3" s="35" t="s">
        <v>1395</v>
      </c>
      <c r="BQ3" s="35" t="s">
        <v>1396</v>
      </c>
      <c r="BR3" s="35" t="s">
        <v>1397</v>
      </c>
      <c r="BS3" s="35" t="s">
        <v>1398</v>
      </c>
      <c r="BT3" s="35" t="s">
        <v>1399</v>
      </c>
      <c r="BU3" s="35" t="s">
        <v>1400</v>
      </c>
      <c r="BV3" s="35" t="s">
        <v>1401</v>
      </c>
      <c r="BW3" s="35" t="s">
        <v>1402</v>
      </c>
      <c r="BX3" s="35" t="s">
        <v>1403</v>
      </c>
      <c r="BY3" s="35" t="s">
        <v>1404</v>
      </c>
      <c r="BZ3" s="35" t="s">
        <v>1395</v>
      </c>
      <c r="CA3" s="35" t="s">
        <v>1396</v>
      </c>
      <c r="CB3" s="35" t="s">
        <v>1397</v>
      </c>
      <c r="CC3" s="35" t="s">
        <v>1398</v>
      </c>
      <c r="CD3" s="35" t="s">
        <v>1399</v>
      </c>
      <c r="CE3" s="35" t="s">
        <v>1400</v>
      </c>
      <c r="CF3" s="35" t="s">
        <v>1401</v>
      </c>
      <c r="CG3" s="35" t="s">
        <v>1402</v>
      </c>
      <c r="CH3" s="35" t="s">
        <v>1403</v>
      </c>
      <c r="CI3" s="35" t="s">
        <v>1404</v>
      </c>
    </row>
    <row r="4" spans="1:87" ht="12.75">
      <c r="A4" s="15" t="s">
        <v>8</v>
      </c>
      <c r="B4" s="16" t="str">
        <f>'Gene Table'!D3</f>
        <v>NM_005957</v>
      </c>
      <c r="C4" s="16" t="s">
        <v>9</v>
      </c>
      <c r="D4" s="17" t="str">
        <f>IF(SUM('Test Sample Data'!D$3:D$98)&gt;10,IF(AND(ISNUMBER('Test Sample Data'!D3),'Test Sample Data'!D3&lt;$B$1,'Test Sample Data'!D3&gt;0),'Test Sample Data'!D3,$B$1),"")</f>
        <v/>
      </c>
      <c r="E4" s="17" t="str">
        <f>IF(SUM('Test Sample Data'!E$3:E$98)&gt;10,IF(AND(ISNUMBER('Test Sample Data'!E3),'Test Sample Data'!E3&lt;$B$1,'Test Sample Data'!E3&gt;0),'Test Sample Data'!E3,$B$1),"")</f>
        <v/>
      </c>
      <c r="F4" s="17" t="str">
        <f>IF(SUM('Test Sample Data'!F$3:F$98)&gt;10,IF(AND(ISNUMBER('Test Sample Data'!F3),'Test Sample Data'!F3&lt;$B$1,'Test Sample Data'!F3&gt;0),'Test Sample Data'!F3,$B$1),"")</f>
        <v/>
      </c>
      <c r="G4" s="17" t="str">
        <f>IF(SUM('Test Sample Data'!G$3:G$98)&gt;10,IF(AND(ISNUMBER('Test Sample Data'!G3),'Test Sample Data'!G3&lt;$B$1,'Test Sample Data'!G3&gt;0),'Test Sample Data'!G3,$B$1),"")</f>
        <v/>
      </c>
      <c r="H4" s="17" t="str">
        <f>IF(SUM('Test Sample Data'!H$3:H$98)&gt;10,IF(AND(ISNUMBER('Test Sample Data'!H3),'Test Sample Data'!H3&lt;$B$1,'Test Sample Data'!H3&gt;0),'Test Sample Data'!H3,$B$1),"")</f>
        <v/>
      </c>
      <c r="I4" s="17" t="str">
        <f>IF(SUM('Test Sample Data'!I$3:I$98)&gt;10,IF(AND(ISNUMBER('Test Sample Data'!I3),'Test Sample Data'!I3&lt;$B$1,'Test Sample Data'!I3&gt;0),'Test Sample Data'!I3,$B$1),"")</f>
        <v/>
      </c>
      <c r="J4" s="17" t="str">
        <f>IF(SUM('Test Sample Data'!J$3:J$98)&gt;10,IF(AND(ISNUMBER('Test Sample Data'!J3),'Test Sample Data'!J3&lt;$B$1,'Test Sample Data'!J3&gt;0),'Test Sample Data'!J3,$B$1),"")</f>
        <v/>
      </c>
      <c r="K4" s="17" t="str">
        <f>IF(SUM('Test Sample Data'!K$3:K$98)&gt;10,IF(AND(ISNUMBER('Test Sample Data'!K3),'Test Sample Data'!K3&lt;$B$1,'Test Sample Data'!K3&gt;0),'Test Sample Data'!K3,$B$1),"")</f>
        <v/>
      </c>
      <c r="L4" s="17" t="str">
        <f>IF(SUM('Test Sample Data'!L$3:L$98)&gt;10,IF(AND(ISNUMBER('Test Sample Data'!L3),'Test Sample Data'!L3&lt;$B$1,'Test Sample Data'!L3&gt;0),'Test Sample Data'!L3,$B$1),"")</f>
        <v/>
      </c>
      <c r="M4" s="17" t="str">
        <f>IF(SUM('Test Sample Data'!M$3:M$98)&gt;10,IF(AND(ISNUMBER('Test Sample Data'!M3),'Test Sample Data'!M3&lt;$B$1,'Test Sample Data'!M3&gt;0),'Test Sample Data'!M3,$B$1),"")</f>
        <v/>
      </c>
      <c r="N4" s="17" t="str">
        <f>'Gene Table'!D3</f>
        <v>NM_005957</v>
      </c>
      <c r="O4" s="16" t="s">
        <v>9</v>
      </c>
      <c r="P4" s="17" t="str">
        <f>IF(SUM('Control Sample Data'!D$3:D$98)&gt;10,IF(AND(ISNUMBER('Control Sample Data'!D3),'Control Sample Data'!D3&lt;$B$1,'Control Sample Data'!D3&gt;0),'Control Sample Data'!D3,$B$1),"")</f>
        <v/>
      </c>
      <c r="Q4" s="17" t="str">
        <f>IF(SUM('Control Sample Data'!E$3:E$98)&gt;10,IF(AND(ISNUMBER('Control Sample Data'!E3),'Control Sample Data'!E3&lt;$B$1,'Control Sample Data'!E3&gt;0),'Control Sample Data'!E3,$B$1),"")</f>
        <v/>
      </c>
      <c r="R4" s="17" t="str">
        <f>IF(SUM('Control Sample Data'!F$3:F$98)&gt;10,IF(AND(ISNUMBER('Control Sample Data'!F3),'Control Sample Data'!F3&lt;$B$1,'Control Sample Data'!F3&gt;0),'Control Sample Data'!F3,$B$1),"")</f>
        <v/>
      </c>
      <c r="S4" s="17" t="str">
        <f>IF(SUM('Control Sample Data'!G$3:G$98)&gt;10,IF(AND(ISNUMBER('Control Sample Data'!G3),'Control Sample Data'!G3&lt;$B$1,'Control Sample Data'!G3&gt;0),'Control Sample Data'!G3,$B$1),"")</f>
        <v/>
      </c>
      <c r="T4" s="17" t="str">
        <f>IF(SUM('Control Sample Data'!H$3:H$98)&gt;10,IF(AND(ISNUMBER('Control Sample Data'!H3),'Control Sample Data'!H3&lt;$B$1,'Control Sample Data'!H3&gt;0),'Control Sample Data'!H3,$B$1),"")</f>
        <v/>
      </c>
      <c r="U4" s="17" t="str">
        <f>IF(SUM('Control Sample Data'!I$3:I$98)&gt;10,IF(AND(ISNUMBER('Control Sample Data'!I3),'Control Sample Data'!I3&lt;$B$1,'Control Sample Data'!I3&gt;0),'Control Sample Data'!I3,$B$1),"")</f>
        <v/>
      </c>
      <c r="V4" s="17" t="str">
        <f>IF(SUM('Control Sample Data'!J$3:J$98)&gt;10,IF(AND(ISNUMBER('Control Sample Data'!J3),'Control Sample Data'!J3&lt;$B$1,'Control Sample Data'!J3&gt;0),'Control Sample Data'!J3,$B$1),"")</f>
        <v/>
      </c>
      <c r="W4" s="17" t="str">
        <f>IF(SUM('Control Sample Data'!K$3:K$98)&gt;10,IF(AND(ISNUMBER('Control Sample Data'!K3),'Control Sample Data'!K3&lt;$B$1,'Control Sample Data'!K3&gt;0),'Control Sample Data'!K3,$B$1),"")</f>
        <v/>
      </c>
      <c r="X4" s="17" t="str">
        <f>IF(SUM('Control Sample Data'!L$3:L$98)&gt;10,IF(AND(ISNUMBER('Control Sample Data'!L3),'Control Sample Data'!L3&lt;$B$1,'Control Sample Data'!L3&gt;0),'Control Sample Data'!L3,$B$1),"")</f>
        <v/>
      </c>
      <c r="Y4" s="17" t="str">
        <f>IF(SUM('Control Sample Data'!M$3:M$98)&gt;10,IF(AND(ISNUMBER('Control Sample Data'!M3),'Control Sample Data'!M3&lt;$B$1,'Control Sample Data'!M3&gt;0),'Control Sample Data'!M3,$B$1),"")</f>
        <v/>
      </c>
      <c r="Z4" s="22" t="str">
        <f>IF(ISERROR(VLOOKUP('Choose Housekeeping Genes'!$C3,Calculations!$C$4:$M$99,2,0)),"",VLOOKUP('Choose Housekeeping Genes'!$C3,Calculations!$C$4:$M$99,2,0))</f>
        <v/>
      </c>
      <c r="AA4" s="22" t="str">
        <f>IF(ISERROR(VLOOKUP('Choose Housekeeping Genes'!$C3,Calculations!$C$4:$M$99,3,0)),"",VLOOKUP('Choose Housekeeping Genes'!$C3,Calculations!$C$4:$M$99,3,0))</f>
        <v/>
      </c>
      <c r="AB4" s="22" t="str">
        <f>IF(ISERROR(VLOOKUP('Choose Housekeeping Genes'!$C3,Calculations!$C$4:$M$99,4,0)),"",VLOOKUP('Choose Housekeeping Genes'!$C3,Calculations!$C$4:$M$99,4,0))</f>
        <v/>
      </c>
      <c r="AC4" s="22" t="str">
        <f>IF(ISERROR(VLOOKUP('Choose Housekeeping Genes'!$C3,Calculations!$C$4:$M$99,5,0)),"",VLOOKUP('Choose Housekeeping Genes'!$C3,Calculations!$C$4:$M$99,5,0))</f>
        <v/>
      </c>
      <c r="AD4" s="22" t="str">
        <f>IF(ISERROR(VLOOKUP('Choose Housekeeping Genes'!$C3,Calculations!$C$4:$M$99,6,0)),"",VLOOKUP('Choose Housekeeping Genes'!$C3,Calculations!$C$4:$M$99,6,0))</f>
        <v/>
      </c>
      <c r="AE4" s="22" t="str">
        <f>IF(ISERROR(VLOOKUP('Choose Housekeeping Genes'!$C3,Calculations!$C$4:$M$99,7,0)),"",VLOOKUP('Choose Housekeeping Genes'!$C3,Calculations!$C$4:$M$99,7,0))</f>
        <v/>
      </c>
      <c r="AF4" s="22" t="str">
        <f>IF(ISERROR(VLOOKUP('Choose Housekeeping Genes'!$C3,Calculations!$C$4:$M$99,8,0)),"",VLOOKUP('Choose Housekeeping Genes'!$C3,Calculations!$C$4:$M$99,8,0))</f>
        <v/>
      </c>
      <c r="AG4" s="22" t="str">
        <f>IF(ISERROR(VLOOKUP('Choose Housekeeping Genes'!$C3,Calculations!$C$4:$M$99,9,0)),"",VLOOKUP('Choose Housekeeping Genes'!$C3,Calculations!$C$4:$M$99,9,0))</f>
        <v/>
      </c>
      <c r="AH4" s="22" t="str">
        <f>IF(ISERROR(VLOOKUP('Choose Housekeeping Genes'!$C3,Calculations!$C$4:$M$99,10,0)),"",VLOOKUP('Choose Housekeeping Genes'!$C3,Calculations!$C$4:$M$99,10,0))</f>
        <v/>
      </c>
      <c r="AI4" s="22" t="str">
        <f>IF(ISERROR(VLOOKUP('Choose Housekeeping Genes'!$C3,Calculations!$C$4:$M$99,11,0)),"",VLOOKUP('Choose Housekeeping Genes'!$C3,Calculations!$C$4:$M$99,11,0))</f>
        <v/>
      </c>
      <c r="AJ4" s="22" t="str">
        <f>IF(ISERROR(VLOOKUP('Choose Housekeeping Genes'!$C3,Calculations!$C$4:$Y$99,14,0)),"",VLOOKUP('Choose Housekeeping Genes'!$C3,Calculations!$C$4:$Y$99,14,0))</f>
        <v/>
      </c>
      <c r="AK4" s="22" t="str">
        <f>IF(ISERROR(VLOOKUP('Choose Housekeeping Genes'!$C3,Calculations!$C$4:$Y$99,15,0)),"",VLOOKUP('Choose Housekeeping Genes'!$C3,Calculations!$C$4:$Y$99,15,0))</f>
        <v/>
      </c>
      <c r="AL4" s="22" t="str">
        <f>IF(ISERROR(VLOOKUP('Choose Housekeeping Genes'!$C3,Calculations!$C$4:$Y$99,16,0)),"",VLOOKUP('Choose Housekeeping Genes'!$C3,Calculations!$C$4:$Y$99,16,0))</f>
        <v/>
      </c>
      <c r="AM4" s="22" t="str">
        <f>IF(ISERROR(VLOOKUP('Choose Housekeeping Genes'!$C3,Calculations!$C$4:$Y$99,17,0)),"",VLOOKUP('Choose Housekeeping Genes'!$C3,Calculations!$C$4:$Y$99,17,0))</f>
        <v/>
      </c>
      <c r="AN4" s="22" t="str">
        <f>IF(ISERROR(VLOOKUP('Choose Housekeeping Genes'!$C3,Calculations!$C$4:$Y$99,18,0)),"",VLOOKUP('Choose Housekeeping Genes'!$C3,Calculations!$C$4:$Y$99,18,0))</f>
        <v/>
      </c>
      <c r="AO4" s="22" t="str">
        <f>IF(ISERROR(VLOOKUP('Choose Housekeeping Genes'!$C3,Calculations!$C$4:$Y$99,19,0)),"",VLOOKUP('Choose Housekeeping Genes'!$C3,Calculations!$C$4:$Y$99,19,0))</f>
        <v/>
      </c>
      <c r="AP4" s="22" t="str">
        <f>IF(ISERROR(VLOOKUP('Choose Housekeeping Genes'!$C3,Calculations!$C$4:$Y$99,20,0)),"",VLOOKUP('Choose Housekeeping Genes'!$C3,Calculations!$C$4:$Y$99,20,0))</f>
        <v/>
      </c>
      <c r="AQ4" s="22" t="str">
        <f>IF(ISERROR(VLOOKUP('Choose Housekeeping Genes'!$C3,Calculations!$C$4:$Y$99,21,0)),"",VLOOKUP('Choose Housekeeping Genes'!$C3,Calculations!$C$4:$Y$99,21,0))</f>
        <v/>
      </c>
      <c r="AR4" s="22" t="str">
        <f>IF(ISERROR(VLOOKUP('Choose Housekeeping Genes'!$C3,Calculations!$C$4:$Y$99,22,0)),"",VLOOKUP('Choose Housekeeping Genes'!$C3,Calculations!$C$4:$Y$99,22,0))</f>
        <v/>
      </c>
      <c r="AS4" s="22" t="str">
        <f>IF(ISERROR(VLOOKUP('Choose Housekeeping Genes'!$C3,Calculations!$C$4:$Y$99,23,0)),"",VLOOKUP('Choose Housekeeping Genes'!$C3,Calculations!$C$4:$Y$99,23,0))</f>
        <v/>
      </c>
      <c r="AT4" s="36" t="str">
        <f aca="true" t="shared" si="0" ref="AT4:AT35">IF(ISERROR(D4-Z$26),"",D4-Z$26)</f>
        <v/>
      </c>
      <c r="AU4" s="36" t="str">
        <f aca="true" t="shared" si="1" ref="AU4:AU35">IF(ISERROR(E4-AA$26),"",E4-AA$26)</f>
        <v/>
      </c>
      <c r="AV4" s="36" t="str">
        <f aca="true" t="shared" si="2" ref="AV4:AV35">IF(ISERROR(F4-AB$26),"",F4-AB$26)</f>
        <v/>
      </c>
      <c r="AW4" s="36" t="str">
        <f aca="true" t="shared" si="3" ref="AW4:AW35">IF(ISERROR(G4-AC$26),"",G4-AC$26)</f>
        <v/>
      </c>
      <c r="AX4" s="36" t="str">
        <f aca="true" t="shared" si="4" ref="AX4:AX35">IF(ISERROR(H4-AD$26),"",H4-AD$26)</f>
        <v/>
      </c>
      <c r="AY4" s="36" t="str">
        <f aca="true" t="shared" si="5" ref="AY4:AY35">IF(ISERROR(I4-AE$26),"",I4-AE$26)</f>
        <v/>
      </c>
      <c r="AZ4" s="36" t="str">
        <f aca="true" t="shared" si="6" ref="AZ4:AZ35">IF(ISERROR(J4-AF$26),"",J4-AF$26)</f>
        <v/>
      </c>
      <c r="BA4" s="36" t="str">
        <f aca="true" t="shared" si="7" ref="BA4:BA35">IF(ISERROR(K4-AG$26),"",K4-AG$26)</f>
        <v/>
      </c>
      <c r="BB4" s="36" t="str">
        <f aca="true" t="shared" si="8" ref="BB4:BB35">IF(ISERROR(L4-AH$26),"",L4-AH$26)</f>
        <v/>
      </c>
      <c r="BC4" s="36" t="str">
        <f aca="true" t="shared" si="9" ref="BC4:BC35">IF(ISERROR(M4-AI$26),"",M4-AI$26)</f>
        <v/>
      </c>
      <c r="BD4" s="36" t="str">
        <f aca="true" t="shared" si="10" ref="BD4:BD35">IF(ISERROR(P4-AJ$26),"",P4-AJ$26)</f>
        <v/>
      </c>
      <c r="BE4" s="36" t="str">
        <f aca="true" t="shared" si="11" ref="BE4:BE35">IF(ISERROR(Q4-AK$26),"",Q4-AK$26)</f>
        <v/>
      </c>
      <c r="BF4" s="36" t="str">
        <f aca="true" t="shared" si="12" ref="BF4:BF35">IF(ISERROR(R4-AL$26),"",R4-AL$26)</f>
        <v/>
      </c>
      <c r="BG4" s="36" t="str">
        <f aca="true" t="shared" si="13" ref="BG4:BG35">IF(ISERROR(S4-AM$26),"",S4-AM$26)</f>
        <v/>
      </c>
      <c r="BH4" s="36" t="str">
        <f aca="true" t="shared" si="14" ref="BH4:BH35">IF(ISERROR(T4-AN$26),"",T4-AN$26)</f>
        <v/>
      </c>
      <c r="BI4" s="36" t="str">
        <f aca="true" t="shared" si="15" ref="BI4:BI35">IF(ISERROR(U4-AO$26),"",U4-AO$26)</f>
        <v/>
      </c>
      <c r="BJ4" s="36" t="str">
        <f aca="true" t="shared" si="16" ref="BJ4:BJ35">IF(ISERROR(V4-AP$26),"",V4-AP$26)</f>
        <v/>
      </c>
      <c r="BK4" s="36" t="str">
        <f aca="true" t="shared" si="17" ref="BK4:BK35">IF(ISERROR(W4-AQ$26),"",W4-AQ$26)</f>
        <v/>
      </c>
      <c r="BL4" s="36" t="str">
        <f aca="true" t="shared" si="18" ref="BL4:BL35">IF(ISERROR(X4-AR$26),"",X4-AR$26)</f>
        <v/>
      </c>
      <c r="BM4" s="36" t="str">
        <f aca="true" t="shared" si="19" ref="BM4:BM35">IF(ISERROR(Y4-AS$26),"",Y4-AS$26)</f>
        <v/>
      </c>
      <c r="BN4" s="38" t="e">
        <f>AVERAGE(AT4:BC4)</f>
        <v>#DIV/0!</v>
      </c>
      <c r="BO4" s="38" t="e">
        <f>AVERAGE(BD4:BM4)</f>
        <v>#DIV/0!</v>
      </c>
      <c r="BP4" s="39" t="str">
        <f>IF(ISNUMBER(AT4),POWER(2,-AT4),"")</f>
        <v/>
      </c>
      <c r="BQ4" s="39" t="str">
        <f aca="true" t="shared" si="20" ref="BQ4:CI4">IF(ISNUMBER(AU4),POWER(2,-AU4),"")</f>
        <v/>
      </c>
      <c r="BR4" s="39" t="str">
        <f t="shared" si="20"/>
        <v/>
      </c>
      <c r="BS4" s="39" t="str">
        <f t="shared" si="20"/>
        <v/>
      </c>
      <c r="BT4" s="39" t="str">
        <f t="shared" si="20"/>
        <v/>
      </c>
      <c r="BU4" s="39" t="str">
        <f t="shared" si="20"/>
        <v/>
      </c>
      <c r="BV4" s="39" t="str">
        <f t="shared" si="20"/>
        <v/>
      </c>
      <c r="BW4" s="39" t="str">
        <f t="shared" si="20"/>
        <v/>
      </c>
      <c r="BX4" s="39" t="str">
        <f t="shared" si="20"/>
        <v/>
      </c>
      <c r="BY4" s="39" t="str">
        <f t="shared" si="20"/>
        <v/>
      </c>
      <c r="BZ4" s="39" t="str">
        <f t="shared" si="20"/>
        <v/>
      </c>
      <c r="CA4" s="39" t="str">
        <f t="shared" si="20"/>
        <v/>
      </c>
      <c r="CB4" s="39" t="str">
        <f t="shared" si="20"/>
        <v/>
      </c>
      <c r="CC4" s="39" t="str">
        <f t="shared" si="20"/>
        <v/>
      </c>
      <c r="CD4" s="39" t="str">
        <f t="shared" si="20"/>
        <v/>
      </c>
      <c r="CE4" s="39" t="str">
        <f t="shared" si="20"/>
        <v/>
      </c>
      <c r="CF4" s="39" t="str">
        <f t="shared" si="20"/>
        <v/>
      </c>
      <c r="CG4" s="39" t="str">
        <f t="shared" si="20"/>
        <v/>
      </c>
      <c r="CH4" s="39" t="str">
        <f t="shared" si="20"/>
        <v/>
      </c>
      <c r="CI4" s="39" t="str">
        <f t="shared" si="20"/>
        <v/>
      </c>
    </row>
    <row r="5" spans="1:87" ht="12.75">
      <c r="A5" s="18"/>
      <c r="B5" s="16" t="str">
        <f>'Gene Table'!D4</f>
        <v>NM_000572</v>
      </c>
      <c r="C5" s="16" t="s">
        <v>13</v>
      </c>
      <c r="D5" s="17" t="str">
        <f>IF(SUM('Test Sample Data'!D$3:D$98)&gt;10,IF(AND(ISNUMBER('Test Sample Data'!D4),'Test Sample Data'!D4&lt;$B$1,'Test Sample Data'!D4&gt;0),'Test Sample Data'!D4,$B$1),"")</f>
        <v/>
      </c>
      <c r="E5" s="17" t="str">
        <f>IF(SUM('Test Sample Data'!E$3:E$98)&gt;10,IF(AND(ISNUMBER('Test Sample Data'!E4),'Test Sample Data'!E4&lt;$B$1,'Test Sample Data'!E4&gt;0),'Test Sample Data'!E4,$B$1),"")</f>
        <v/>
      </c>
      <c r="F5" s="17" t="str">
        <f>IF(SUM('Test Sample Data'!F$3:F$98)&gt;10,IF(AND(ISNUMBER('Test Sample Data'!F4),'Test Sample Data'!F4&lt;$B$1,'Test Sample Data'!F4&gt;0),'Test Sample Data'!F4,$B$1),"")</f>
        <v/>
      </c>
      <c r="G5" s="17" t="str">
        <f>IF(SUM('Test Sample Data'!G$3:G$98)&gt;10,IF(AND(ISNUMBER('Test Sample Data'!G4),'Test Sample Data'!G4&lt;$B$1,'Test Sample Data'!G4&gt;0),'Test Sample Data'!G4,$B$1),"")</f>
        <v/>
      </c>
      <c r="H5" s="17" t="str">
        <f>IF(SUM('Test Sample Data'!H$3:H$98)&gt;10,IF(AND(ISNUMBER('Test Sample Data'!H4),'Test Sample Data'!H4&lt;$B$1,'Test Sample Data'!H4&gt;0),'Test Sample Data'!H4,$B$1),"")</f>
        <v/>
      </c>
      <c r="I5" s="17" t="str">
        <f>IF(SUM('Test Sample Data'!I$3:I$98)&gt;10,IF(AND(ISNUMBER('Test Sample Data'!I4),'Test Sample Data'!I4&lt;$B$1,'Test Sample Data'!I4&gt;0),'Test Sample Data'!I4,$B$1),"")</f>
        <v/>
      </c>
      <c r="J5" s="17" t="str">
        <f>IF(SUM('Test Sample Data'!J$3:J$98)&gt;10,IF(AND(ISNUMBER('Test Sample Data'!J4),'Test Sample Data'!J4&lt;$B$1,'Test Sample Data'!J4&gt;0),'Test Sample Data'!J4,$B$1),"")</f>
        <v/>
      </c>
      <c r="K5" s="17" t="str">
        <f>IF(SUM('Test Sample Data'!K$3:K$98)&gt;10,IF(AND(ISNUMBER('Test Sample Data'!K4),'Test Sample Data'!K4&lt;$B$1,'Test Sample Data'!K4&gt;0),'Test Sample Data'!K4,$B$1),"")</f>
        <v/>
      </c>
      <c r="L5" s="17" t="str">
        <f>IF(SUM('Test Sample Data'!L$3:L$98)&gt;10,IF(AND(ISNUMBER('Test Sample Data'!L4),'Test Sample Data'!L4&lt;$B$1,'Test Sample Data'!L4&gt;0),'Test Sample Data'!L4,$B$1),"")</f>
        <v/>
      </c>
      <c r="M5" s="17" t="str">
        <f>IF(SUM('Test Sample Data'!M$3:M$98)&gt;10,IF(AND(ISNUMBER('Test Sample Data'!M4),'Test Sample Data'!M4&lt;$B$1,'Test Sample Data'!M4&gt;0),'Test Sample Data'!M4,$B$1),"")</f>
        <v/>
      </c>
      <c r="N5" s="17" t="str">
        <f>'Gene Table'!D4</f>
        <v>NM_000572</v>
      </c>
      <c r="O5" s="16" t="s">
        <v>13</v>
      </c>
      <c r="P5" s="17" t="str">
        <f>IF(SUM('Control Sample Data'!D$3:D$98)&gt;10,IF(AND(ISNUMBER('Control Sample Data'!D4),'Control Sample Data'!D4&lt;$B$1,'Control Sample Data'!D4&gt;0),'Control Sample Data'!D4,$B$1),"")</f>
        <v/>
      </c>
      <c r="Q5" s="17" t="str">
        <f>IF(SUM('Control Sample Data'!E$3:E$98)&gt;10,IF(AND(ISNUMBER('Control Sample Data'!E4),'Control Sample Data'!E4&lt;$B$1,'Control Sample Data'!E4&gt;0),'Control Sample Data'!E4,$B$1),"")</f>
        <v/>
      </c>
      <c r="R5" s="17" t="str">
        <f>IF(SUM('Control Sample Data'!F$3:F$98)&gt;10,IF(AND(ISNUMBER('Control Sample Data'!F4),'Control Sample Data'!F4&lt;$B$1,'Control Sample Data'!F4&gt;0),'Control Sample Data'!F4,$B$1),"")</f>
        <v/>
      </c>
      <c r="S5" s="17" t="str">
        <f>IF(SUM('Control Sample Data'!G$3:G$98)&gt;10,IF(AND(ISNUMBER('Control Sample Data'!G4),'Control Sample Data'!G4&lt;$B$1,'Control Sample Data'!G4&gt;0),'Control Sample Data'!G4,$B$1),"")</f>
        <v/>
      </c>
      <c r="T5" s="17" t="str">
        <f>IF(SUM('Control Sample Data'!H$3:H$98)&gt;10,IF(AND(ISNUMBER('Control Sample Data'!H4),'Control Sample Data'!H4&lt;$B$1,'Control Sample Data'!H4&gt;0),'Control Sample Data'!H4,$B$1),"")</f>
        <v/>
      </c>
      <c r="U5" s="17" t="str">
        <f>IF(SUM('Control Sample Data'!I$3:I$98)&gt;10,IF(AND(ISNUMBER('Control Sample Data'!I4),'Control Sample Data'!I4&lt;$B$1,'Control Sample Data'!I4&gt;0),'Control Sample Data'!I4,$B$1),"")</f>
        <v/>
      </c>
      <c r="V5" s="17" t="str">
        <f>IF(SUM('Control Sample Data'!J$3:J$98)&gt;10,IF(AND(ISNUMBER('Control Sample Data'!J4),'Control Sample Data'!J4&lt;$B$1,'Control Sample Data'!J4&gt;0),'Control Sample Data'!J4,$B$1),"")</f>
        <v/>
      </c>
      <c r="W5" s="17" t="str">
        <f>IF(SUM('Control Sample Data'!K$3:K$98)&gt;10,IF(AND(ISNUMBER('Control Sample Data'!K4),'Control Sample Data'!K4&lt;$B$1,'Control Sample Data'!K4&gt;0),'Control Sample Data'!K4,$B$1),"")</f>
        <v/>
      </c>
      <c r="X5" s="17" t="str">
        <f>IF(SUM('Control Sample Data'!L$3:L$98)&gt;10,IF(AND(ISNUMBER('Control Sample Data'!L4),'Control Sample Data'!L4&lt;$B$1,'Control Sample Data'!L4&gt;0),'Control Sample Data'!L4,$B$1),"")</f>
        <v/>
      </c>
      <c r="Y5" s="17" t="str">
        <f>IF(SUM('Control Sample Data'!M$3:M$98)&gt;10,IF(AND(ISNUMBER('Control Sample Data'!M4),'Control Sample Data'!M4&lt;$B$1,'Control Sample Data'!M4&gt;0),'Control Sample Data'!M4,$B$1),"")</f>
        <v/>
      </c>
      <c r="Z5" s="22" t="str">
        <f>IF(ISERROR(VLOOKUP('Choose Housekeeping Genes'!$C4,Calculations!$C$4:$M$99,2,0)),"",VLOOKUP('Choose Housekeeping Genes'!$C4,Calculations!$C$4:$M$99,2,0))</f>
        <v/>
      </c>
      <c r="AA5" s="22" t="str">
        <f>IF(ISERROR(VLOOKUP('Choose Housekeeping Genes'!$C4,Calculations!$C$4:$M$99,3,0)),"",VLOOKUP('Choose Housekeeping Genes'!$C4,Calculations!$C$4:$M$99,3,0))</f>
        <v/>
      </c>
      <c r="AB5" s="22" t="str">
        <f>IF(ISERROR(VLOOKUP('Choose Housekeeping Genes'!$C4,Calculations!$C$4:$M$99,4,0)),"",VLOOKUP('Choose Housekeeping Genes'!$C4,Calculations!$C$4:$M$99,4,0))</f>
        <v/>
      </c>
      <c r="AC5" s="22" t="str">
        <f>IF(ISERROR(VLOOKUP('Choose Housekeeping Genes'!$C4,Calculations!$C$4:$M$99,5,0)),"",VLOOKUP('Choose Housekeeping Genes'!$C4,Calculations!$C$4:$M$99,5,0))</f>
        <v/>
      </c>
      <c r="AD5" s="22" t="str">
        <f>IF(ISERROR(VLOOKUP('Choose Housekeeping Genes'!$C4,Calculations!$C$4:$M$99,6,0)),"",VLOOKUP('Choose Housekeeping Genes'!$C4,Calculations!$C$4:$M$99,6,0))</f>
        <v/>
      </c>
      <c r="AE5" s="22" t="str">
        <f>IF(ISERROR(VLOOKUP('Choose Housekeeping Genes'!$C4,Calculations!$C$4:$M$99,7,0)),"",VLOOKUP('Choose Housekeeping Genes'!$C4,Calculations!$C$4:$M$99,7,0))</f>
        <v/>
      </c>
      <c r="AF5" s="22" t="str">
        <f>IF(ISERROR(VLOOKUP('Choose Housekeeping Genes'!$C4,Calculations!$C$4:$M$99,8,0)),"",VLOOKUP('Choose Housekeeping Genes'!$C4,Calculations!$C$4:$M$99,8,0))</f>
        <v/>
      </c>
      <c r="AG5" s="22" t="str">
        <f>IF(ISERROR(VLOOKUP('Choose Housekeeping Genes'!$C4,Calculations!$C$4:$M$99,9,0)),"",VLOOKUP('Choose Housekeeping Genes'!$C4,Calculations!$C$4:$M$99,9,0))</f>
        <v/>
      </c>
      <c r="AH5" s="22" t="str">
        <f>IF(ISERROR(VLOOKUP('Choose Housekeeping Genes'!$C4,Calculations!$C$4:$M$99,10,0)),"",VLOOKUP('Choose Housekeeping Genes'!$C4,Calculations!$C$4:$M$99,10,0))</f>
        <v/>
      </c>
      <c r="AI5" s="22" t="str">
        <f>IF(ISERROR(VLOOKUP('Choose Housekeeping Genes'!$C4,Calculations!$C$4:$M$99,11,0)),"",VLOOKUP('Choose Housekeeping Genes'!$C4,Calculations!$C$4:$M$99,11,0))</f>
        <v/>
      </c>
      <c r="AJ5" s="22" t="str">
        <f>IF(ISERROR(VLOOKUP('Choose Housekeeping Genes'!$C4,Calculations!$C$4:$Y$99,14,0)),"",VLOOKUP('Choose Housekeeping Genes'!$C4,Calculations!$C$4:$Y$99,14,0))</f>
        <v/>
      </c>
      <c r="AK5" s="22" t="str">
        <f>IF(ISERROR(VLOOKUP('Choose Housekeeping Genes'!$C4,Calculations!$C$4:$Y$99,15,0)),"",VLOOKUP('Choose Housekeeping Genes'!$C4,Calculations!$C$4:$Y$99,15,0))</f>
        <v/>
      </c>
      <c r="AL5" s="22" t="str">
        <f>IF(ISERROR(VLOOKUP('Choose Housekeeping Genes'!$C4,Calculations!$C$4:$Y$99,16,0)),"",VLOOKUP('Choose Housekeeping Genes'!$C4,Calculations!$C$4:$Y$99,16,0))</f>
        <v/>
      </c>
      <c r="AM5" s="22" t="str">
        <f>IF(ISERROR(VLOOKUP('Choose Housekeeping Genes'!$C4,Calculations!$C$4:$Y$99,17,0)),"",VLOOKUP('Choose Housekeeping Genes'!$C4,Calculations!$C$4:$Y$99,17,0))</f>
        <v/>
      </c>
      <c r="AN5" s="22" t="str">
        <f>IF(ISERROR(VLOOKUP('Choose Housekeeping Genes'!$C4,Calculations!$C$4:$Y$99,18,0)),"",VLOOKUP('Choose Housekeeping Genes'!$C4,Calculations!$C$4:$Y$99,18,0))</f>
        <v/>
      </c>
      <c r="AO5" s="22" t="str">
        <f>IF(ISERROR(VLOOKUP('Choose Housekeeping Genes'!$C4,Calculations!$C$4:$Y$99,19,0)),"",VLOOKUP('Choose Housekeeping Genes'!$C4,Calculations!$C$4:$Y$99,19,0))</f>
        <v/>
      </c>
      <c r="AP5" s="22" t="str">
        <f>IF(ISERROR(VLOOKUP('Choose Housekeeping Genes'!$C4,Calculations!$C$4:$Y$99,20,0)),"",VLOOKUP('Choose Housekeeping Genes'!$C4,Calculations!$C$4:$Y$99,20,0))</f>
        <v/>
      </c>
      <c r="AQ5" s="22" t="str">
        <f>IF(ISERROR(VLOOKUP('Choose Housekeeping Genes'!$C4,Calculations!$C$4:$Y$99,21,0)),"",VLOOKUP('Choose Housekeeping Genes'!$C4,Calculations!$C$4:$Y$99,21,0))</f>
        <v/>
      </c>
      <c r="AR5" s="22" t="str">
        <f>IF(ISERROR(VLOOKUP('Choose Housekeeping Genes'!$C4,Calculations!$C$4:$Y$99,22,0)),"",VLOOKUP('Choose Housekeeping Genes'!$C4,Calculations!$C$4:$Y$99,22,0))</f>
        <v/>
      </c>
      <c r="AS5" s="22" t="str">
        <f>IF(ISERROR(VLOOKUP('Choose Housekeeping Genes'!$C4,Calculations!$C$4:$Y$99,23,0)),"",VLOOKUP('Choose Housekeeping Genes'!$C4,Calculations!$C$4:$Y$99,23,0))</f>
        <v/>
      </c>
      <c r="AT5" s="36" t="str">
        <f t="shared" si="0"/>
        <v/>
      </c>
      <c r="AU5" s="36" t="str">
        <f t="shared" si="1"/>
        <v/>
      </c>
      <c r="AV5" s="36" t="str">
        <f t="shared" si="2"/>
        <v/>
      </c>
      <c r="AW5" s="36" t="str">
        <f t="shared" si="3"/>
        <v/>
      </c>
      <c r="AX5" s="36" t="str">
        <f t="shared" si="4"/>
        <v/>
      </c>
      <c r="AY5" s="36" t="str">
        <f t="shared" si="5"/>
        <v/>
      </c>
      <c r="AZ5" s="36" t="str">
        <f t="shared" si="6"/>
        <v/>
      </c>
      <c r="BA5" s="36" t="str">
        <f t="shared" si="7"/>
        <v/>
      </c>
      <c r="BB5" s="36" t="str">
        <f t="shared" si="8"/>
        <v/>
      </c>
      <c r="BC5" s="36" t="str">
        <f t="shared" si="9"/>
        <v/>
      </c>
      <c r="BD5" s="36" t="str">
        <f t="shared" si="10"/>
        <v/>
      </c>
      <c r="BE5" s="36" t="str">
        <f t="shared" si="11"/>
        <v/>
      </c>
      <c r="BF5" s="36" t="str">
        <f t="shared" si="12"/>
        <v/>
      </c>
      <c r="BG5" s="36" t="str">
        <f t="shared" si="13"/>
        <v/>
      </c>
      <c r="BH5" s="36" t="str">
        <f t="shared" si="14"/>
        <v/>
      </c>
      <c r="BI5" s="36" t="str">
        <f t="shared" si="15"/>
        <v/>
      </c>
      <c r="BJ5" s="36" t="str">
        <f t="shared" si="16"/>
        <v/>
      </c>
      <c r="BK5" s="36" t="str">
        <f t="shared" si="17"/>
        <v/>
      </c>
      <c r="BL5" s="36" t="str">
        <f t="shared" si="18"/>
        <v/>
      </c>
      <c r="BM5" s="36" t="str">
        <f t="shared" si="19"/>
        <v/>
      </c>
      <c r="BN5" s="38" t="e">
        <f aca="true" t="shared" si="21" ref="BN5:BN68">AVERAGE(AT5:BC5)</f>
        <v>#DIV/0!</v>
      </c>
      <c r="BO5" s="38" t="e">
        <f aca="true" t="shared" si="22" ref="BO5:BO68">AVERAGE(BD5:BM5)</f>
        <v>#DIV/0!</v>
      </c>
      <c r="BP5" s="39" t="str">
        <f aca="true" t="shared" si="23" ref="BP5:BP68">IF(ISNUMBER(AT5),POWER(2,-AT5),"")</f>
        <v/>
      </c>
      <c r="BQ5" s="39" t="str">
        <f aca="true" t="shared" si="24" ref="BQ5:BQ68">IF(ISNUMBER(AU5),POWER(2,-AU5),"")</f>
        <v/>
      </c>
      <c r="BR5" s="39" t="str">
        <f aca="true" t="shared" si="25" ref="BR5:BR68">IF(ISNUMBER(AV5),POWER(2,-AV5),"")</f>
        <v/>
      </c>
      <c r="BS5" s="39" t="str">
        <f aca="true" t="shared" si="26" ref="BS5:BS68">IF(ISNUMBER(AW5),POWER(2,-AW5),"")</f>
        <v/>
      </c>
      <c r="BT5" s="39" t="str">
        <f aca="true" t="shared" si="27" ref="BT5:BT68">IF(ISNUMBER(AX5),POWER(2,-AX5),"")</f>
        <v/>
      </c>
      <c r="BU5" s="39" t="str">
        <f aca="true" t="shared" si="28" ref="BU5:BU68">IF(ISNUMBER(AY5),POWER(2,-AY5),"")</f>
        <v/>
      </c>
      <c r="BV5" s="39" t="str">
        <f aca="true" t="shared" si="29" ref="BV5:BV68">IF(ISNUMBER(AZ5),POWER(2,-AZ5),"")</f>
        <v/>
      </c>
      <c r="BW5" s="39" t="str">
        <f aca="true" t="shared" si="30" ref="BW5:BW68">IF(ISNUMBER(BA5),POWER(2,-BA5),"")</f>
        <v/>
      </c>
      <c r="BX5" s="39" t="str">
        <f aca="true" t="shared" si="31" ref="BX5:BX68">IF(ISNUMBER(BB5),POWER(2,-BB5),"")</f>
        <v/>
      </c>
      <c r="BY5" s="39" t="str">
        <f aca="true" t="shared" si="32" ref="BY5:BY68">IF(ISNUMBER(BC5),POWER(2,-BC5),"")</f>
        <v/>
      </c>
      <c r="BZ5" s="39" t="str">
        <f aca="true" t="shared" si="33" ref="BZ5:BZ68">IF(ISNUMBER(BD5),POWER(2,-BD5),"")</f>
        <v/>
      </c>
      <c r="CA5" s="39" t="str">
        <f aca="true" t="shared" si="34" ref="CA5:CA68">IF(ISNUMBER(BE5),POWER(2,-BE5),"")</f>
        <v/>
      </c>
      <c r="CB5" s="39" t="str">
        <f aca="true" t="shared" si="35" ref="CB5:CB68">IF(ISNUMBER(BF5),POWER(2,-BF5),"")</f>
        <v/>
      </c>
      <c r="CC5" s="39" t="str">
        <f aca="true" t="shared" si="36" ref="CC5:CC68">IF(ISNUMBER(BG5),POWER(2,-BG5),"")</f>
        <v/>
      </c>
      <c r="CD5" s="39" t="str">
        <f aca="true" t="shared" si="37" ref="CD5:CD68">IF(ISNUMBER(BH5),POWER(2,-BH5),"")</f>
        <v/>
      </c>
      <c r="CE5" s="39" t="str">
        <f aca="true" t="shared" si="38" ref="CE5:CE68">IF(ISNUMBER(BI5),POWER(2,-BI5),"")</f>
        <v/>
      </c>
      <c r="CF5" s="39" t="str">
        <f aca="true" t="shared" si="39" ref="CF5:CF68">IF(ISNUMBER(BJ5),POWER(2,-BJ5),"")</f>
        <v/>
      </c>
      <c r="CG5" s="39" t="str">
        <f aca="true" t="shared" si="40" ref="CG5:CG68">IF(ISNUMBER(BK5),POWER(2,-BK5),"")</f>
        <v/>
      </c>
      <c r="CH5" s="39" t="str">
        <f aca="true" t="shared" si="41" ref="CH5:CH68">IF(ISNUMBER(BL5),POWER(2,-BL5),"")</f>
        <v/>
      </c>
      <c r="CI5" s="39" t="str">
        <f aca="true" t="shared" si="42" ref="CI5:CI68">IF(ISNUMBER(BM5),POWER(2,-BM5),"")</f>
        <v/>
      </c>
    </row>
    <row r="6" spans="1:87" ht="12.75">
      <c r="A6" s="18"/>
      <c r="B6" s="16" t="str">
        <f>'Gene Table'!D5</f>
        <v>NM_000594</v>
      </c>
      <c r="C6" s="16" t="s">
        <v>17</v>
      </c>
      <c r="D6" s="17" t="str">
        <f>IF(SUM('Test Sample Data'!D$3:D$98)&gt;10,IF(AND(ISNUMBER('Test Sample Data'!D5),'Test Sample Data'!D5&lt;$B$1,'Test Sample Data'!D5&gt;0),'Test Sample Data'!D5,$B$1),"")</f>
        <v/>
      </c>
      <c r="E6" s="17" t="str">
        <f>IF(SUM('Test Sample Data'!E$3:E$98)&gt;10,IF(AND(ISNUMBER('Test Sample Data'!E5),'Test Sample Data'!E5&lt;$B$1,'Test Sample Data'!E5&gt;0),'Test Sample Data'!E5,$B$1),"")</f>
        <v/>
      </c>
      <c r="F6" s="17" t="str">
        <f>IF(SUM('Test Sample Data'!F$3:F$98)&gt;10,IF(AND(ISNUMBER('Test Sample Data'!F5),'Test Sample Data'!F5&lt;$B$1,'Test Sample Data'!F5&gt;0),'Test Sample Data'!F5,$B$1),"")</f>
        <v/>
      </c>
      <c r="G6" s="17" t="str">
        <f>IF(SUM('Test Sample Data'!G$3:G$98)&gt;10,IF(AND(ISNUMBER('Test Sample Data'!G5),'Test Sample Data'!G5&lt;$B$1,'Test Sample Data'!G5&gt;0),'Test Sample Data'!G5,$B$1),"")</f>
        <v/>
      </c>
      <c r="H6" s="17" t="str">
        <f>IF(SUM('Test Sample Data'!H$3:H$98)&gt;10,IF(AND(ISNUMBER('Test Sample Data'!H5),'Test Sample Data'!H5&lt;$B$1,'Test Sample Data'!H5&gt;0),'Test Sample Data'!H5,$B$1),"")</f>
        <v/>
      </c>
      <c r="I6" s="17" t="str">
        <f>IF(SUM('Test Sample Data'!I$3:I$98)&gt;10,IF(AND(ISNUMBER('Test Sample Data'!I5),'Test Sample Data'!I5&lt;$B$1,'Test Sample Data'!I5&gt;0),'Test Sample Data'!I5,$B$1),"")</f>
        <v/>
      </c>
      <c r="J6" s="17" t="str">
        <f>IF(SUM('Test Sample Data'!J$3:J$98)&gt;10,IF(AND(ISNUMBER('Test Sample Data'!J5),'Test Sample Data'!J5&lt;$B$1,'Test Sample Data'!J5&gt;0),'Test Sample Data'!J5,$B$1),"")</f>
        <v/>
      </c>
      <c r="K6" s="17" t="str">
        <f>IF(SUM('Test Sample Data'!K$3:K$98)&gt;10,IF(AND(ISNUMBER('Test Sample Data'!K5),'Test Sample Data'!K5&lt;$B$1,'Test Sample Data'!K5&gt;0),'Test Sample Data'!K5,$B$1),"")</f>
        <v/>
      </c>
      <c r="L6" s="17" t="str">
        <f>IF(SUM('Test Sample Data'!L$3:L$98)&gt;10,IF(AND(ISNUMBER('Test Sample Data'!L5),'Test Sample Data'!L5&lt;$B$1,'Test Sample Data'!L5&gt;0),'Test Sample Data'!L5,$B$1),"")</f>
        <v/>
      </c>
      <c r="M6" s="17" t="str">
        <f>IF(SUM('Test Sample Data'!M$3:M$98)&gt;10,IF(AND(ISNUMBER('Test Sample Data'!M5),'Test Sample Data'!M5&lt;$B$1,'Test Sample Data'!M5&gt;0),'Test Sample Data'!M5,$B$1),"")</f>
        <v/>
      </c>
      <c r="N6" s="17" t="str">
        <f>'Gene Table'!D5</f>
        <v>NM_000594</v>
      </c>
      <c r="O6" s="16" t="s">
        <v>17</v>
      </c>
      <c r="P6" s="17" t="str">
        <f>IF(SUM('Control Sample Data'!D$3:D$98)&gt;10,IF(AND(ISNUMBER('Control Sample Data'!D5),'Control Sample Data'!D5&lt;$B$1,'Control Sample Data'!D5&gt;0),'Control Sample Data'!D5,$B$1),"")</f>
        <v/>
      </c>
      <c r="Q6" s="17" t="str">
        <f>IF(SUM('Control Sample Data'!E$3:E$98)&gt;10,IF(AND(ISNUMBER('Control Sample Data'!E5),'Control Sample Data'!E5&lt;$B$1,'Control Sample Data'!E5&gt;0),'Control Sample Data'!E5,$B$1),"")</f>
        <v/>
      </c>
      <c r="R6" s="17" t="str">
        <f>IF(SUM('Control Sample Data'!F$3:F$98)&gt;10,IF(AND(ISNUMBER('Control Sample Data'!F5),'Control Sample Data'!F5&lt;$B$1,'Control Sample Data'!F5&gt;0),'Control Sample Data'!F5,$B$1),"")</f>
        <v/>
      </c>
      <c r="S6" s="17" t="str">
        <f>IF(SUM('Control Sample Data'!G$3:G$98)&gt;10,IF(AND(ISNUMBER('Control Sample Data'!G5),'Control Sample Data'!G5&lt;$B$1,'Control Sample Data'!G5&gt;0),'Control Sample Data'!G5,$B$1),"")</f>
        <v/>
      </c>
      <c r="T6" s="17" t="str">
        <f>IF(SUM('Control Sample Data'!H$3:H$98)&gt;10,IF(AND(ISNUMBER('Control Sample Data'!H5),'Control Sample Data'!H5&lt;$B$1,'Control Sample Data'!H5&gt;0),'Control Sample Data'!H5,$B$1),"")</f>
        <v/>
      </c>
      <c r="U6" s="17" t="str">
        <f>IF(SUM('Control Sample Data'!I$3:I$98)&gt;10,IF(AND(ISNUMBER('Control Sample Data'!I5),'Control Sample Data'!I5&lt;$B$1,'Control Sample Data'!I5&gt;0),'Control Sample Data'!I5,$B$1),"")</f>
        <v/>
      </c>
      <c r="V6" s="17" t="str">
        <f>IF(SUM('Control Sample Data'!J$3:J$98)&gt;10,IF(AND(ISNUMBER('Control Sample Data'!J5),'Control Sample Data'!J5&lt;$B$1,'Control Sample Data'!J5&gt;0),'Control Sample Data'!J5,$B$1),"")</f>
        <v/>
      </c>
      <c r="W6" s="17" t="str">
        <f>IF(SUM('Control Sample Data'!K$3:K$98)&gt;10,IF(AND(ISNUMBER('Control Sample Data'!K5),'Control Sample Data'!K5&lt;$B$1,'Control Sample Data'!K5&gt;0),'Control Sample Data'!K5,$B$1),"")</f>
        <v/>
      </c>
      <c r="X6" s="17" t="str">
        <f>IF(SUM('Control Sample Data'!L$3:L$98)&gt;10,IF(AND(ISNUMBER('Control Sample Data'!L5),'Control Sample Data'!L5&lt;$B$1,'Control Sample Data'!L5&gt;0),'Control Sample Data'!L5,$B$1),"")</f>
        <v/>
      </c>
      <c r="Y6" s="17" t="str">
        <f>IF(SUM('Control Sample Data'!M$3:M$98)&gt;10,IF(AND(ISNUMBER('Control Sample Data'!M5),'Control Sample Data'!M5&lt;$B$1,'Control Sample Data'!M5&gt;0),'Control Sample Data'!M5,$B$1),"")</f>
        <v/>
      </c>
      <c r="Z6" s="22" t="str">
        <f>IF(ISERROR(VLOOKUP('Choose Housekeeping Genes'!$C5,Calculations!$C$4:$M$99,2,0)),"",VLOOKUP('Choose Housekeeping Genes'!$C5,Calculations!$C$4:$M$99,2,0))</f>
        <v/>
      </c>
      <c r="AA6" s="22" t="str">
        <f>IF(ISERROR(VLOOKUP('Choose Housekeeping Genes'!$C5,Calculations!$C$4:$M$99,3,0)),"",VLOOKUP('Choose Housekeeping Genes'!$C5,Calculations!$C$4:$M$99,3,0))</f>
        <v/>
      </c>
      <c r="AB6" s="22" t="str">
        <f>IF(ISERROR(VLOOKUP('Choose Housekeeping Genes'!$C5,Calculations!$C$4:$M$99,4,0)),"",VLOOKUP('Choose Housekeeping Genes'!$C5,Calculations!$C$4:$M$99,4,0))</f>
        <v/>
      </c>
      <c r="AC6" s="22" t="str">
        <f>IF(ISERROR(VLOOKUP('Choose Housekeeping Genes'!$C5,Calculations!$C$4:$M$99,5,0)),"",VLOOKUP('Choose Housekeeping Genes'!$C5,Calculations!$C$4:$M$99,5,0))</f>
        <v/>
      </c>
      <c r="AD6" s="22" t="str">
        <f>IF(ISERROR(VLOOKUP('Choose Housekeeping Genes'!$C5,Calculations!$C$4:$M$99,6,0)),"",VLOOKUP('Choose Housekeeping Genes'!$C5,Calculations!$C$4:$M$99,6,0))</f>
        <v/>
      </c>
      <c r="AE6" s="22" t="str">
        <f>IF(ISERROR(VLOOKUP('Choose Housekeeping Genes'!$C5,Calculations!$C$4:$M$99,7,0)),"",VLOOKUP('Choose Housekeeping Genes'!$C5,Calculations!$C$4:$M$99,7,0))</f>
        <v/>
      </c>
      <c r="AF6" s="22" t="str">
        <f>IF(ISERROR(VLOOKUP('Choose Housekeeping Genes'!$C5,Calculations!$C$4:$M$99,8,0)),"",VLOOKUP('Choose Housekeeping Genes'!$C5,Calculations!$C$4:$M$99,8,0))</f>
        <v/>
      </c>
      <c r="AG6" s="22" t="str">
        <f>IF(ISERROR(VLOOKUP('Choose Housekeeping Genes'!$C5,Calculations!$C$4:$M$99,9,0)),"",VLOOKUP('Choose Housekeeping Genes'!$C5,Calculations!$C$4:$M$99,9,0))</f>
        <v/>
      </c>
      <c r="AH6" s="22" t="str">
        <f>IF(ISERROR(VLOOKUP('Choose Housekeeping Genes'!$C5,Calculations!$C$4:$M$99,10,0)),"",VLOOKUP('Choose Housekeeping Genes'!$C5,Calculations!$C$4:$M$99,10,0))</f>
        <v/>
      </c>
      <c r="AI6" s="22" t="str">
        <f>IF(ISERROR(VLOOKUP('Choose Housekeeping Genes'!$C5,Calculations!$C$4:$M$99,11,0)),"",VLOOKUP('Choose Housekeeping Genes'!$C5,Calculations!$C$4:$M$99,11,0))</f>
        <v/>
      </c>
      <c r="AJ6" s="22" t="str">
        <f>IF(ISERROR(VLOOKUP('Choose Housekeeping Genes'!$C5,Calculations!$C$4:$Y$99,14,0)),"",VLOOKUP('Choose Housekeeping Genes'!$C5,Calculations!$C$4:$Y$99,14,0))</f>
        <v/>
      </c>
      <c r="AK6" s="22" t="str">
        <f>IF(ISERROR(VLOOKUP('Choose Housekeeping Genes'!$C5,Calculations!$C$4:$Y$99,15,0)),"",VLOOKUP('Choose Housekeeping Genes'!$C5,Calculations!$C$4:$Y$99,15,0))</f>
        <v/>
      </c>
      <c r="AL6" s="22" t="str">
        <f>IF(ISERROR(VLOOKUP('Choose Housekeeping Genes'!$C5,Calculations!$C$4:$Y$99,16,0)),"",VLOOKUP('Choose Housekeeping Genes'!$C5,Calculations!$C$4:$Y$99,16,0))</f>
        <v/>
      </c>
      <c r="AM6" s="22" t="str">
        <f>IF(ISERROR(VLOOKUP('Choose Housekeeping Genes'!$C5,Calculations!$C$4:$Y$99,17,0)),"",VLOOKUP('Choose Housekeeping Genes'!$C5,Calculations!$C$4:$Y$99,17,0))</f>
        <v/>
      </c>
      <c r="AN6" s="22" t="str">
        <f>IF(ISERROR(VLOOKUP('Choose Housekeeping Genes'!$C5,Calculations!$C$4:$Y$99,18,0)),"",VLOOKUP('Choose Housekeeping Genes'!$C5,Calculations!$C$4:$Y$99,18,0))</f>
        <v/>
      </c>
      <c r="AO6" s="22" t="str">
        <f>IF(ISERROR(VLOOKUP('Choose Housekeeping Genes'!$C5,Calculations!$C$4:$Y$99,19,0)),"",VLOOKUP('Choose Housekeeping Genes'!$C5,Calculations!$C$4:$Y$99,19,0))</f>
        <v/>
      </c>
      <c r="AP6" s="22" t="str">
        <f>IF(ISERROR(VLOOKUP('Choose Housekeeping Genes'!$C5,Calculations!$C$4:$Y$99,20,0)),"",VLOOKUP('Choose Housekeeping Genes'!$C5,Calculations!$C$4:$Y$99,20,0))</f>
        <v/>
      </c>
      <c r="AQ6" s="22" t="str">
        <f>IF(ISERROR(VLOOKUP('Choose Housekeeping Genes'!$C5,Calculations!$C$4:$Y$99,21,0)),"",VLOOKUP('Choose Housekeeping Genes'!$C5,Calculations!$C$4:$Y$99,21,0))</f>
        <v/>
      </c>
      <c r="AR6" s="22" t="str">
        <f>IF(ISERROR(VLOOKUP('Choose Housekeeping Genes'!$C5,Calculations!$C$4:$Y$99,22,0)),"",VLOOKUP('Choose Housekeeping Genes'!$C5,Calculations!$C$4:$Y$99,22,0))</f>
        <v/>
      </c>
      <c r="AS6" s="22" t="str">
        <f>IF(ISERROR(VLOOKUP('Choose Housekeeping Genes'!$C5,Calculations!$C$4:$Y$99,23,0)),"",VLOOKUP('Choose Housekeeping Genes'!$C5,Calculations!$C$4:$Y$99,23,0))</f>
        <v/>
      </c>
      <c r="AT6" s="36" t="str">
        <f t="shared" si="0"/>
        <v/>
      </c>
      <c r="AU6" s="36" t="str">
        <f t="shared" si="1"/>
        <v/>
      </c>
      <c r="AV6" s="36" t="str">
        <f t="shared" si="2"/>
        <v/>
      </c>
      <c r="AW6" s="36" t="str">
        <f t="shared" si="3"/>
        <v/>
      </c>
      <c r="AX6" s="36" t="str">
        <f t="shared" si="4"/>
        <v/>
      </c>
      <c r="AY6" s="36" t="str">
        <f t="shared" si="5"/>
        <v/>
      </c>
      <c r="AZ6" s="36" t="str">
        <f t="shared" si="6"/>
        <v/>
      </c>
      <c r="BA6" s="36" t="str">
        <f t="shared" si="7"/>
        <v/>
      </c>
      <c r="BB6" s="36" t="str">
        <f t="shared" si="8"/>
        <v/>
      </c>
      <c r="BC6" s="36" t="str">
        <f t="shared" si="9"/>
        <v/>
      </c>
      <c r="BD6" s="36" t="str">
        <f t="shared" si="10"/>
        <v/>
      </c>
      <c r="BE6" s="36" t="str">
        <f t="shared" si="11"/>
        <v/>
      </c>
      <c r="BF6" s="36" t="str">
        <f t="shared" si="12"/>
        <v/>
      </c>
      <c r="BG6" s="36" t="str">
        <f t="shared" si="13"/>
        <v/>
      </c>
      <c r="BH6" s="36" t="str">
        <f t="shared" si="14"/>
        <v/>
      </c>
      <c r="BI6" s="36" t="str">
        <f t="shared" si="15"/>
        <v/>
      </c>
      <c r="BJ6" s="36" t="str">
        <f t="shared" si="16"/>
        <v/>
      </c>
      <c r="BK6" s="36" t="str">
        <f t="shared" si="17"/>
        <v/>
      </c>
      <c r="BL6" s="36" t="str">
        <f t="shared" si="18"/>
        <v/>
      </c>
      <c r="BM6" s="36" t="str">
        <f t="shared" si="19"/>
        <v/>
      </c>
      <c r="BN6" s="38" t="e">
        <f t="shared" si="21"/>
        <v>#DIV/0!</v>
      </c>
      <c r="BO6" s="38" t="e">
        <f t="shared" si="22"/>
        <v>#DIV/0!</v>
      </c>
      <c r="BP6" s="39" t="str">
        <f t="shared" si="23"/>
        <v/>
      </c>
      <c r="BQ6" s="39" t="str">
        <f t="shared" si="24"/>
        <v/>
      </c>
      <c r="BR6" s="39" t="str">
        <f t="shared" si="25"/>
        <v/>
      </c>
      <c r="BS6" s="39" t="str">
        <f t="shared" si="26"/>
        <v/>
      </c>
      <c r="BT6" s="39" t="str">
        <f t="shared" si="27"/>
        <v/>
      </c>
      <c r="BU6" s="39" t="str">
        <f t="shared" si="28"/>
        <v/>
      </c>
      <c r="BV6" s="39" t="str">
        <f t="shared" si="29"/>
        <v/>
      </c>
      <c r="BW6" s="39" t="str">
        <f t="shared" si="30"/>
        <v/>
      </c>
      <c r="BX6" s="39" t="str">
        <f t="shared" si="31"/>
        <v/>
      </c>
      <c r="BY6" s="39" t="str">
        <f t="shared" si="32"/>
        <v/>
      </c>
      <c r="BZ6" s="39" t="str">
        <f t="shared" si="33"/>
        <v/>
      </c>
      <c r="CA6" s="39" t="str">
        <f t="shared" si="34"/>
        <v/>
      </c>
      <c r="CB6" s="39" t="str">
        <f t="shared" si="35"/>
        <v/>
      </c>
      <c r="CC6" s="39" t="str">
        <f t="shared" si="36"/>
        <v/>
      </c>
      <c r="CD6" s="39" t="str">
        <f t="shared" si="37"/>
        <v/>
      </c>
      <c r="CE6" s="39" t="str">
        <f t="shared" si="38"/>
        <v/>
      </c>
      <c r="CF6" s="39" t="str">
        <f t="shared" si="39"/>
        <v/>
      </c>
      <c r="CG6" s="39" t="str">
        <f t="shared" si="40"/>
        <v/>
      </c>
      <c r="CH6" s="39" t="str">
        <f t="shared" si="41"/>
        <v/>
      </c>
      <c r="CI6" s="39" t="str">
        <f t="shared" si="42"/>
        <v/>
      </c>
    </row>
    <row r="7" spans="1:87" ht="12.75">
      <c r="A7" s="18"/>
      <c r="B7" s="16" t="str">
        <f>'Gene Table'!D6</f>
        <v>NM_000499</v>
      </c>
      <c r="C7" s="16" t="s">
        <v>21</v>
      </c>
      <c r="D7" s="17" t="str">
        <f>IF(SUM('Test Sample Data'!D$3:D$98)&gt;10,IF(AND(ISNUMBER('Test Sample Data'!D6),'Test Sample Data'!D6&lt;$B$1,'Test Sample Data'!D6&gt;0),'Test Sample Data'!D6,$B$1),"")</f>
        <v/>
      </c>
      <c r="E7" s="17" t="str">
        <f>IF(SUM('Test Sample Data'!E$3:E$98)&gt;10,IF(AND(ISNUMBER('Test Sample Data'!E6),'Test Sample Data'!E6&lt;$B$1,'Test Sample Data'!E6&gt;0),'Test Sample Data'!E6,$B$1),"")</f>
        <v/>
      </c>
      <c r="F7" s="17" t="str">
        <f>IF(SUM('Test Sample Data'!F$3:F$98)&gt;10,IF(AND(ISNUMBER('Test Sample Data'!F6),'Test Sample Data'!F6&lt;$B$1,'Test Sample Data'!F6&gt;0),'Test Sample Data'!F6,$B$1),"")</f>
        <v/>
      </c>
      <c r="G7" s="17" t="str">
        <f>IF(SUM('Test Sample Data'!G$3:G$98)&gt;10,IF(AND(ISNUMBER('Test Sample Data'!G6),'Test Sample Data'!G6&lt;$B$1,'Test Sample Data'!G6&gt;0),'Test Sample Data'!G6,$B$1),"")</f>
        <v/>
      </c>
      <c r="H7" s="17" t="str">
        <f>IF(SUM('Test Sample Data'!H$3:H$98)&gt;10,IF(AND(ISNUMBER('Test Sample Data'!H6),'Test Sample Data'!H6&lt;$B$1,'Test Sample Data'!H6&gt;0),'Test Sample Data'!H6,$B$1),"")</f>
        <v/>
      </c>
      <c r="I7" s="17" t="str">
        <f>IF(SUM('Test Sample Data'!I$3:I$98)&gt;10,IF(AND(ISNUMBER('Test Sample Data'!I6),'Test Sample Data'!I6&lt;$B$1,'Test Sample Data'!I6&gt;0),'Test Sample Data'!I6,$B$1),"")</f>
        <v/>
      </c>
      <c r="J7" s="17" t="str">
        <f>IF(SUM('Test Sample Data'!J$3:J$98)&gt;10,IF(AND(ISNUMBER('Test Sample Data'!J6),'Test Sample Data'!J6&lt;$B$1,'Test Sample Data'!J6&gt;0),'Test Sample Data'!J6,$B$1),"")</f>
        <v/>
      </c>
      <c r="K7" s="17" t="str">
        <f>IF(SUM('Test Sample Data'!K$3:K$98)&gt;10,IF(AND(ISNUMBER('Test Sample Data'!K6),'Test Sample Data'!K6&lt;$B$1,'Test Sample Data'!K6&gt;0),'Test Sample Data'!K6,$B$1),"")</f>
        <v/>
      </c>
      <c r="L7" s="17" t="str">
        <f>IF(SUM('Test Sample Data'!L$3:L$98)&gt;10,IF(AND(ISNUMBER('Test Sample Data'!L6),'Test Sample Data'!L6&lt;$B$1,'Test Sample Data'!L6&gt;0),'Test Sample Data'!L6,$B$1),"")</f>
        <v/>
      </c>
      <c r="M7" s="17" t="str">
        <f>IF(SUM('Test Sample Data'!M$3:M$98)&gt;10,IF(AND(ISNUMBER('Test Sample Data'!M6),'Test Sample Data'!M6&lt;$B$1,'Test Sample Data'!M6&gt;0),'Test Sample Data'!M6,$B$1),"")</f>
        <v/>
      </c>
      <c r="N7" s="17" t="str">
        <f>'Gene Table'!D6</f>
        <v>NM_000499</v>
      </c>
      <c r="O7" s="16" t="s">
        <v>21</v>
      </c>
      <c r="P7" s="17" t="str">
        <f>IF(SUM('Control Sample Data'!D$3:D$98)&gt;10,IF(AND(ISNUMBER('Control Sample Data'!D6),'Control Sample Data'!D6&lt;$B$1,'Control Sample Data'!D6&gt;0),'Control Sample Data'!D6,$B$1),"")</f>
        <v/>
      </c>
      <c r="Q7" s="17" t="str">
        <f>IF(SUM('Control Sample Data'!E$3:E$98)&gt;10,IF(AND(ISNUMBER('Control Sample Data'!E6),'Control Sample Data'!E6&lt;$B$1,'Control Sample Data'!E6&gt;0),'Control Sample Data'!E6,$B$1),"")</f>
        <v/>
      </c>
      <c r="R7" s="17" t="str">
        <f>IF(SUM('Control Sample Data'!F$3:F$98)&gt;10,IF(AND(ISNUMBER('Control Sample Data'!F6),'Control Sample Data'!F6&lt;$B$1,'Control Sample Data'!F6&gt;0),'Control Sample Data'!F6,$B$1),"")</f>
        <v/>
      </c>
      <c r="S7" s="17" t="str">
        <f>IF(SUM('Control Sample Data'!G$3:G$98)&gt;10,IF(AND(ISNUMBER('Control Sample Data'!G6),'Control Sample Data'!G6&lt;$B$1,'Control Sample Data'!G6&gt;0),'Control Sample Data'!G6,$B$1),"")</f>
        <v/>
      </c>
      <c r="T7" s="17" t="str">
        <f>IF(SUM('Control Sample Data'!H$3:H$98)&gt;10,IF(AND(ISNUMBER('Control Sample Data'!H6),'Control Sample Data'!H6&lt;$B$1,'Control Sample Data'!H6&gt;0),'Control Sample Data'!H6,$B$1),"")</f>
        <v/>
      </c>
      <c r="U7" s="17" t="str">
        <f>IF(SUM('Control Sample Data'!I$3:I$98)&gt;10,IF(AND(ISNUMBER('Control Sample Data'!I6),'Control Sample Data'!I6&lt;$B$1,'Control Sample Data'!I6&gt;0),'Control Sample Data'!I6,$B$1),"")</f>
        <v/>
      </c>
      <c r="V7" s="17" t="str">
        <f>IF(SUM('Control Sample Data'!J$3:J$98)&gt;10,IF(AND(ISNUMBER('Control Sample Data'!J6),'Control Sample Data'!J6&lt;$B$1,'Control Sample Data'!J6&gt;0),'Control Sample Data'!J6,$B$1),"")</f>
        <v/>
      </c>
      <c r="W7" s="17" t="str">
        <f>IF(SUM('Control Sample Data'!K$3:K$98)&gt;10,IF(AND(ISNUMBER('Control Sample Data'!K6),'Control Sample Data'!K6&lt;$B$1,'Control Sample Data'!K6&gt;0),'Control Sample Data'!K6,$B$1),"")</f>
        <v/>
      </c>
      <c r="X7" s="17" t="str">
        <f>IF(SUM('Control Sample Data'!L$3:L$98)&gt;10,IF(AND(ISNUMBER('Control Sample Data'!L6),'Control Sample Data'!L6&lt;$B$1,'Control Sample Data'!L6&gt;0),'Control Sample Data'!L6,$B$1),"")</f>
        <v/>
      </c>
      <c r="Y7" s="17" t="str">
        <f>IF(SUM('Control Sample Data'!M$3:M$98)&gt;10,IF(AND(ISNUMBER('Control Sample Data'!M6),'Control Sample Data'!M6&lt;$B$1,'Control Sample Data'!M6&gt;0),'Control Sample Data'!M6,$B$1),"")</f>
        <v/>
      </c>
      <c r="Z7" s="22" t="str">
        <f>IF(ISERROR(VLOOKUP('Choose Housekeeping Genes'!$C6,Calculations!$C$4:$M$99,2,0)),"",VLOOKUP('Choose Housekeeping Genes'!$C6,Calculations!$C$4:$M$99,2,0))</f>
        <v/>
      </c>
      <c r="AA7" s="22" t="str">
        <f>IF(ISERROR(VLOOKUP('Choose Housekeeping Genes'!$C6,Calculations!$C$4:$M$99,3,0)),"",VLOOKUP('Choose Housekeeping Genes'!$C6,Calculations!$C$4:$M$99,3,0))</f>
        <v/>
      </c>
      <c r="AB7" s="22" t="str">
        <f>IF(ISERROR(VLOOKUP('Choose Housekeeping Genes'!$C6,Calculations!$C$4:$M$99,4,0)),"",VLOOKUP('Choose Housekeeping Genes'!$C6,Calculations!$C$4:$M$99,4,0))</f>
        <v/>
      </c>
      <c r="AC7" s="22" t="str">
        <f>IF(ISERROR(VLOOKUP('Choose Housekeeping Genes'!$C6,Calculations!$C$4:$M$99,5,0)),"",VLOOKUP('Choose Housekeeping Genes'!$C6,Calculations!$C$4:$M$99,5,0))</f>
        <v/>
      </c>
      <c r="AD7" s="22" t="str">
        <f>IF(ISERROR(VLOOKUP('Choose Housekeeping Genes'!$C6,Calculations!$C$4:$M$99,6,0)),"",VLOOKUP('Choose Housekeeping Genes'!$C6,Calculations!$C$4:$M$99,6,0))</f>
        <v/>
      </c>
      <c r="AE7" s="22" t="str">
        <f>IF(ISERROR(VLOOKUP('Choose Housekeeping Genes'!$C6,Calculations!$C$4:$M$99,7,0)),"",VLOOKUP('Choose Housekeeping Genes'!$C6,Calculations!$C$4:$M$99,7,0))</f>
        <v/>
      </c>
      <c r="AF7" s="22" t="str">
        <f>IF(ISERROR(VLOOKUP('Choose Housekeeping Genes'!$C6,Calculations!$C$4:$M$99,8,0)),"",VLOOKUP('Choose Housekeeping Genes'!$C6,Calculations!$C$4:$M$99,8,0))</f>
        <v/>
      </c>
      <c r="AG7" s="22" t="str">
        <f>IF(ISERROR(VLOOKUP('Choose Housekeeping Genes'!$C6,Calculations!$C$4:$M$99,9,0)),"",VLOOKUP('Choose Housekeeping Genes'!$C6,Calculations!$C$4:$M$99,9,0))</f>
        <v/>
      </c>
      <c r="AH7" s="22" t="str">
        <f>IF(ISERROR(VLOOKUP('Choose Housekeeping Genes'!$C6,Calculations!$C$4:$M$99,10,0)),"",VLOOKUP('Choose Housekeeping Genes'!$C6,Calculations!$C$4:$M$99,10,0))</f>
        <v/>
      </c>
      <c r="AI7" s="22" t="str">
        <f>IF(ISERROR(VLOOKUP('Choose Housekeeping Genes'!$C6,Calculations!$C$4:$M$99,11,0)),"",VLOOKUP('Choose Housekeeping Genes'!$C6,Calculations!$C$4:$M$99,11,0))</f>
        <v/>
      </c>
      <c r="AJ7" s="22" t="str">
        <f>IF(ISERROR(VLOOKUP('Choose Housekeeping Genes'!$C6,Calculations!$C$4:$Y$99,14,0)),"",VLOOKUP('Choose Housekeeping Genes'!$C6,Calculations!$C$4:$Y$99,14,0))</f>
        <v/>
      </c>
      <c r="AK7" s="22" t="str">
        <f>IF(ISERROR(VLOOKUP('Choose Housekeeping Genes'!$C6,Calculations!$C$4:$Y$99,15,0)),"",VLOOKUP('Choose Housekeeping Genes'!$C6,Calculations!$C$4:$Y$99,15,0))</f>
        <v/>
      </c>
      <c r="AL7" s="22" t="str">
        <f>IF(ISERROR(VLOOKUP('Choose Housekeeping Genes'!$C6,Calculations!$C$4:$Y$99,16,0)),"",VLOOKUP('Choose Housekeeping Genes'!$C6,Calculations!$C$4:$Y$99,16,0))</f>
        <v/>
      </c>
      <c r="AM7" s="22" t="str">
        <f>IF(ISERROR(VLOOKUP('Choose Housekeeping Genes'!$C6,Calculations!$C$4:$Y$99,17,0)),"",VLOOKUP('Choose Housekeeping Genes'!$C6,Calculations!$C$4:$Y$99,17,0))</f>
        <v/>
      </c>
      <c r="AN7" s="22" t="str">
        <f>IF(ISERROR(VLOOKUP('Choose Housekeeping Genes'!$C6,Calculations!$C$4:$Y$99,18,0)),"",VLOOKUP('Choose Housekeeping Genes'!$C6,Calculations!$C$4:$Y$99,18,0))</f>
        <v/>
      </c>
      <c r="AO7" s="22" t="str">
        <f>IF(ISERROR(VLOOKUP('Choose Housekeeping Genes'!$C6,Calculations!$C$4:$Y$99,19,0)),"",VLOOKUP('Choose Housekeeping Genes'!$C6,Calculations!$C$4:$Y$99,19,0))</f>
        <v/>
      </c>
      <c r="AP7" s="22" t="str">
        <f>IF(ISERROR(VLOOKUP('Choose Housekeeping Genes'!$C6,Calculations!$C$4:$Y$99,20,0)),"",VLOOKUP('Choose Housekeeping Genes'!$C6,Calculations!$C$4:$Y$99,20,0))</f>
        <v/>
      </c>
      <c r="AQ7" s="22" t="str">
        <f>IF(ISERROR(VLOOKUP('Choose Housekeeping Genes'!$C6,Calculations!$C$4:$Y$99,21,0)),"",VLOOKUP('Choose Housekeeping Genes'!$C6,Calculations!$C$4:$Y$99,21,0))</f>
        <v/>
      </c>
      <c r="AR7" s="22" t="str">
        <f>IF(ISERROR(VLOOKUP('Choose Housekeeping Genes'!$C6,Calculations!$C$4:$Y$99,22,0)),"",VLOOKUP('Choose Housekeeping Genes'!$C6,Calculations!$C$4:$Y$99,22,0))</f>
        <v/>
      </c>
      <c r="AS7" s="22" t="str">
        <f>IF(ISERROR(VLOOKUP('Choose Housekeeping Genes'!$C6,Calculations!$C$4:$Y$99,23,0)),"",VLOOKUP('Choose Housekeeping Genes'!$C6,Calculations!$C$4:$Y$99,23,0))</f>
        <v/>
      </c>
      <c r="AT7" s="36" t="str">
        <f t="shared" si="0"/>
        <v/>
      </c>
      <c r="AU7" s="36" t="str">
        <f t="shared" si="1"/>
        <v/>
      </c>
      <c r="AV7" s="36" t="str">
        <f t="shared" si="2"/>
        <v/>
      </c>
      <c r="AW7" s="36" t="str">
        <f t="shared" si="3"/>
        <v/>
      </c>
      <c r="AX7" s="36" t="str">
        <f t="shared" si="4"/>
        <v/>
      </c>
      <c r="AY7" s="36" t="str">
        <f t="shared" si="5"/>
        <v/>
      </c>
      <c r="AZ7" s="36" t="str">
        <f t="shared" si="6"/>
        <v/>
      </c>
      <c r="BA7" s="36" t="str">
        <f t="shared" si="7"/>
        <v/>
      </c>
      <c r="BB7" s="36" t="str">
        <f t="shared" si="8"/>
        <v/>
      </c>
      <c r="BC7" s="36" t="str">
        <f t="shared" si="9"/>
        <v/>
      </c>
      <c r="BD7" s="36" t="str">
        <f t="shared" si="10"/>
        <v/>
      </c>
      <c r="BE7" s="36" t="str">
        <f t="shared" si="11"/>
        <v/>
      </c>
      <c r="BF7" s="36" t="str">
        <f t="shared" si="12"/>
        <v/>
      </c>
      <c r="BG7" s="36" t="str">
        <f t="shared" si="13"/>
        <v/>
      </c>
      <c r="BH7" s="36" t="str">
        <f t="shared" si="14"/>
        <v/>
      </c>
      <c r="BI7" s="36" t="str">
        <f t="shared" si="15"/>
        <v/>
      </c>
      <c r="BJ7" s="36" t="str">
        <f t="shared" si="16"/>
        <v/>
      </c>
      <c r="BK7" s="36" t="str">
        <f t="shared" si="17"/>
        <v/>
      </c>
      <c r="BL7" s="36" t="str">
        <f t="shared" si="18"/>
        <v/>
      </c>
      <c r="BM7" s="36" t="str">
        <f t="shared" si="19"/>
        <v/>
      </c>
      <c r="BN7" s="38" t="e">
        <f t="shared" si="21"/>
        <v>#DIV/0!</v>
      </c>
      <c r="BO7" s="38" t="e">
        <f t="shared" si="22"/>
        <v>#DIV/0!</v>
      </c>
      <c r="BP7" s="39" t="str">
        <f t="shared" si="23"/>
        <v/>
      </c>
      <c r="BQ7" s="39" t="str">
        <f t="shared" si="24"/>
        <v/>
      </c>
      <c r="BR7" s="39" t="str">
        <f t="shared" si="25"/>
        <v/>
      </c>
      <c r="BS7" s="39" t="str">
        <f t="shared" si="26"/>
        <v/>
      </c>
      <c r="BT7" s="39" t="str">
        <f t="shared" si="27"/>
        <v/>
      </c>
      <c r="BU7" s="39" t="str">
        <f t="shared" si="28"/>
        <v/>
      </c>
      <c r="BV7" s="39" t="str">
        <f t="shared" si="29"/>
        <v/>
      </c>
      <c r="BW7" s="39" t="str">
        <f t="shared" si="30"/>
        <v/>
      </c>
      <c r="BX7" s="39" t="str">
        <f t="shared" si="31"/>
        <v/>
      </c>
      <c r="BY7" s="39" t="str">
        <f t="shared" si="32"/>
        <v/>
      </c>
      <c r="BZ7" s="39" t="str">
        <f t="shared" si="33"/>
        <v/>
      </c>
      <c r="CA7" s="39" t="str">
        <f t="shared" si="34"/>
        <v/>
      </c>
      <c r="CB7" s="39" t="str">
        <f t="shared" si="35"/>
        <v/>
      </c>
      <c r="CC7" s="39" t="str">
        <f t="shared" si="36"/>
        <v/>
      </c>
      <c r="CD7" s="39" t="str">
        <f t="shared" si="37"/>
        <v/>
      </c>
      <c r="CE7" s="39" t="str">
        <f t="shared" si="38"/>
        <v/>
      </c>
      <c r="CF7" s="39" t="str">
        <f t="shared" si="39"/>
        <v/>
      </c>
      <c r="CG7" s="39" t="str">
        <f t="shared" si="40"/>
        <v/>
      </c>
      <c r="CH7" s="39" t="str">
        <f t="shared" si="41"/>
        <v/>
      </c>
      <c r="CI7" s="39" t="str">
        <f t="shared" si="42"/>
        <v/>
      </c>
    </row>
    <row r="8" spans="1:87" ht="12.75">
      <c r="A8" s="18"/>
      <c r="B8" s="16" t="str">
        <f>'Gene Table'!D7</f>
        <v>NM_000903</v>
      </c>
      <c r="C8" s="16" t="s">
        <v>25</v>
      </c>
      <c r="D8" s="17" t="str">
        <f>IF(SUM('Test Sample Data'!D$3:D$98)&gt;10,IF(AND(ISNUMBER('Test Sample Data'!D7),'Test Sample Data'!D7&lt;$B$1,'Test Sample Data'!D7&gt;0),'Test Sample Data'!D7,$B$1),"")</f>
        <v/>
      </c>
      <c r="E8" s="17" t="str">
        <f>IF(SUM('Test Sample Data'!E$3:E$98)&gt;10,IF(AND(ISNUMBER('Test Sample Data'!E7),'Test Sample Data'!E7&lt;$B$1,'Test Sample Data'!E7&gt;0),'Test Sample Data'!E7,$B$1),"")</f>
        <v/>
      </c>
      <c r="F8" s="17" t="str">
        <f>IF(SUM('Test Sample Data'!F$3:F$98)&gt;10,IF(AND(ISNUMBER('Test Sample Data'!F7),'Test Sample Data'!F7&lt;$B$1,'Test Sample Data'!F7&gt;0),'Test Sample Data'!F7,$B$1),"")</f>
        <v/>
      </c>
      <c r="G8" s="17" t="str">
        <f>IF(SUM('Test Sample Data'!G$3:G$98)&gt;10,IF(AND(ISNUMBER('Test Sample Data'!G7),'Test Sample Data'!G7&lt;$B$1,'Test Sample Data'!G7&gt;0),'Test Sample Data'!G7,$B$1),"")</f>
        <v/>
      </c>
      <c r="H8" s="17" t="str">
        <f>IF(SUM('Test Sample Data'!H$3:H$98)&gt;10,IF(AND(ISNUMBER('Test Sample Data'!H7),'Test Sample Data'!H7&lt;$B$1,'Test Sample Data'!H7&gt;0),'Test Sample Data'!H7,$B$1),"")</f>
        <v/>
      </c>
      <c r="I8" s="17" t="str">
        <f>IF(SUM('Test Sample Data'!I$3:I$98)&gt;10,IF(AND(ISNUMBER('Test Sample Data'!I7),'Test Sample Data'!I7&lt;$B$1,'Test Sample Data'!I7&gt;0),'Test Sample Data'!I7,$B$1),"")</f>
        <v/>
      </c>
      <c r="J8" s="17" t="str">
        <f>IF(SUM('Test Sample Data'!J$3:J$98)&gt;10,IF(AND(ISNUMBER('Test Sample Data'!J7),'Test Sample Data'!J7&lt;$B$1,'Test Sample Data'!J7&gt;0),'Test Sample Data'!J7,$B$1),"")</f>
        <v/>
      </c>
      <c r="K8" s="17" t="str">
        <f>IF(SUM('Test Sample Data'!K$3:K$98)&gt;10,IF(AND(ISNUMBER('Test Sample Data'!K7),'Test Sample Data'!K7&lt;$B$1,'Test Sample Data'!K7&gt;0),'Test Sample Data'!K7,$B$1),"")</f>
        <v/>
      </c>
      <c r="L8" s="17" t="str">
        <f>IF(SUM('Test Sample Data'!L$3:L$98)&gt;10,IF(AND(ISNUMBER('Test Sample Data'!L7),'Test Sample Data'!L7&lt;$B$1,'Test Sample Data'!L7&gt;0),'Test Sample Data'!L7,$B$1),"")</f>
        <v/>
      </c>
      <c r="M8" s="17" t="str">
        <f>IF(SUM('Test Sample Data'!M$3:M$98)&gt;10,IF(AND(ISNUMBER('Test Sample Data'!M7),'Test Sample Data'!M7&lt;$B$1,'Test Sample Data'!M7&gt;0),'Test Sample Data'!M7,$B$1),"")</f>
        <v/>
      </c>
      <c r="N8" s="17" t="str">
        <f>'Gene Table'!D7</f>
        <v>NM_000903</v>
      </c>
      <c r="O8" s="16" t="s">
        <v>25</v>
      </c>
      <c r="P8" s="17" t="str">
        <f>IF(SUM('Control Sample Data'!D$3:D$98)&gt;10,IF(AND(ISNUMBER('Control Sample Data'!D7),'Control Sample Data'!D7&lt;$B$1,'Control Sample Data'!D7&gt;0),'Control Sample Data'!D7,$B$1),"")</f>
        <v/>
      </c>
      <c r="Q8" s="17" t="str">
        <f>IF(SUM('Control Sample Data'!E$3:E$98)&gt;10,IF(AND(ISNUMBER('Control Sample Data'!E7),'Control Sample Data'!E7&lt;$B$1,'Control Sample Data'!E7&gt;0),'Control Sample Data'!E7,$B$1),"")</f>
        <v/>
      </c>
      <c r="R8" s="17" t="str">
        <f>IF(SUM('Control Sample Data'!F$3:F$98)&gt;10,IF(AND(ISNUMBER('Control Sample Data'!F7),'Control Sample Data'!F7&lt;$B$1,'Control Sample Data'!F7&gt;0),'Control Sample Data'!F7,$B$1),"")</f>
        <v/>
      </c>
      <c r="S8" s="17" t="str">
        <f>IF(SUM('Control Sample Data'!G$3:G$98)&gt;10,IF(AND(ISNUMBER('Control Sample Data'!G7),'Control Sample Data'!G7&lt;$B$1,'Control Sample Data'!G7&gt;0),'Control Sample Data'!G7,$B$1),"")</f>
        <v/>
      </c>
      <c r="T8" s="17" t="str">
        <f>IF(SUM('Control Sample Data'!H$3:H$98)&gt;10,IF(AND(ISNUMBER('Control Sample Data'!H7),'Control Sample Data'!H7&lt;$B$1,'Control Sample Data'!H7&gt;0),'Control Sample Data'!H7,$B$1),"")</f>
        <v/>
      </c>
      <c r="U8" s="17" t="str">
        <f>IF(SUM('Control Sample Data'!I$3:I$98)&gt;10,IF(AND(ISNUMBER('Control Sample Data'!I7),'Control Sample Data'!I7&lt;$B$1,'Control Sample Data'!I7&gt;0),'Control Sample Data'!I7,$B$1),"")</f>
        <v/>
      </c>
      <c r="V8" s="17" t="str">
        <f>IF(SUM('Control Sample Data'!J$3:J$98)&gt;10,IF(AND(ISNUMBER('Control Sample Data'!J7),'Control Sample Data'!J7&lt;$B$1,'Control Sample Data'!J7&gt;0),'Control Sample Data'!J7,$B$1),"")</f>
        <v/>
      </c>
      <c r="W8" s="17" t="str">
        <f>IF(SUM('Control Sample Data'!K$3:K$98)&gt;10,IF(AND(ISNUMBER('Control Sample Data'!K7),'Control Sample Data'!K7&lt;$B$1,'Control Sample Data'!K7&gt;0),'Control Sample Data'!K7,$B$1),"")</f>
        <v/>
      </c>
      <c r="X8" s="17" t="str">
        <f>IF(SUM('Control Sample Data'!L$3:L$98)&gt;10,IF(AND(ISNUMBER('Control Sample Data'!L7),'Control Sample Data'!L7&lt;$B$1,'Control Sample Data'!L7&gt;0),'Control Sample Data'!L7,$B$1),"")</f>
        <v/>
      </c>
      <c r="Y8" s="17" t="str">
        <f>IF(SUM('Control Sample Data'!M$3:M$98)&gt;10,IF(AND(ISNUMBER('Control Sample Data'!M7),'Control Sample Data'!M7&lt;$B$1,'Control Sample Data'!M7&gt;0),'Control Sample Data'!M7,$B$1),"")</f>
        <v/>
      </c>
      <c r="Z8" s="22" t="str">
        <f>IF(ISERROR(VLOOKUP('Choose Housekeeping Genes'!$C7,Calculations!$C$4:$M$99,2,0)),"",VLOOKUP('Choose Housekeeping Genes'!$C7,Calculations!$C$4:$M$99,2,0))</f>
        <v/>
      </c>
      <c r="AA8" s="22" t="str">
        <f>IF(ISERROR(VLOOKUP('Choose Housekeeping Genes'!$C7,Calculations!$C$4:$M$99,3,0)),"",VLOOKUP('Choose Housekeeping Genes'!$C7,Calculations!$C$4:$M$99,3,0))</f>
        <v/>
      </c>
      <c r="AB8" s="22" t="str">
        <f>IF(ISERROR(VLOOKUP('Choose Housekeeping Genes'!$C7,Calculations!$C$4:$M$99,4,0)),"",VLOOKUP('Choose Housekeeping Genes'!$C7,Calculations!$C$4:$M$99,4,0))</f>
        <v/>
      </c>
      <c r="AC8" s="22" t="str">
        <f>IF(ISERROR(VLOOKUP('Choose Housekeeping Genes'!$C7,Calculations!$C$4:$M$99,5,0)),"",VLOOKUP('Choose Housekeeping Genes'!$C7,Calculations!$C$4:$M$99,5,0))</f>
        <v/>
      </c>
      <c r="AD8" s="22" t="str">
        <f>IF(ISERROR(VLOOKUP('Choose Housekeeping Genes'!$C7,Calculations!$C$4:$M$99,6,0)),"",VLOOKUP('Choose Housekeeping Genes'!$C7,Calculations!$C$4:$M$99,6,0))</f>
        <v/>
      </c>
      <c r="AE8" s="22" t="str">
        <f>IF(ISERROR(VLOOKUP('Choose Housekeeping Genes'!$C7,Calculations!$C$4:$M$99,7,0)),"",VLOOKUP('Choose Housekeeping Genes'!$C7,Calculations!$C$4:$M$99,7,0))</f>
        <v/>
      </c>
      <c r="AF8" s="22" t="str">
        <f>IF(ISERROR(VLOOKUP('Choose Housekeeping Genes'!$C7,Calculations!$C$4:$M$99,8,0)),"",VLOOKUP('Choose Housekeeping Genes'!$C7,Calculations!$C$4:$M$99,8,0))</f>
        <v/>
      </c>
      <c r="AG8" s="22" t="str">
        <f>IF(ISERROR(VLOOKUP('Choose Housekeeping Genes'!$C7,Calculations!$C$4:$M$99,9,0)),"",VLOOKUP('Choose Housekeeping Genes'!$C7,Calculations!$C$4:$M$99,9,0))</f>
        <v/>
      </c>
      <c r="AH8" s="22" t="str">
        <f>IF(ISERROR(VLOOKUP('Choose Housekeeping Genes'!$C7,Calculations!$C$4:$M$99,10,0)),"",VLOOKUP('Choose Housekeeping Genes'!$C7,Calculations!$C$4:$M$99,10,0))</f>
        <v/>
      </c>
      <c r="AI8" s="22" t="str">
        <f>IF(ISERROR(VLOOKUP('Choose Housekeeping Genes'!$C7,Calculations!$C$4:$M$99,11,0)),"",VLOOKUP('Choose Housekeeping Genes'!$C7,Calculations!$C$4:$M$99,11,0))</f>
        <v/>
      </c>
      <c r="AJ8" s="22" t="str">
        <f>IF(ISERROR(VLOOKUP('Choose Housekeeping Genes'!$C7,Calculations!$C$4:$Y$99,14,0)),"",VLOOKUP('Choose Housekeeping Genes'!$C7,Calculations!$C$4:$Y$99,14,0))</f>
        <v/>
      </c>
      <c r="AK8" s="22" t="str">
        <f>IF(ISERROR(VLOOKUP('Choose Housekeeping Genes'!$C7,Calculations!$C$4:$Y$99,15,0)),"",VLOOKUP('Choose Housekeeping Genes'!$C7,Calculations!$C$4:$Y$99,15,0))</f>
        <v/>
      </c>
      <c r="AL8" s="22" t="str">
        <f>IF(ISERROR(VLOOKUP('Choose Housekeeping Genes'!$C7,Calculations!$C$4:$Y$99,16,0)),"",VLOOKUP('Choose Housekeeping Genes'!$C7,Calculations!$C$4:$Y$99,16,0))</f>
        <v/>
      </c>
      <c r="AM8" s="22" t="str">
        <f>IF(ISERROR(VLOOKUP('Choose Housekeeping Genes'!$C7,Calculations!$C$4:$Y$99,17,0)),"",VLOOKUP('Choose Housekeeping Genes'!$C7,Calculations!$C$4:$Y$99,17,0))</f>
        <v/>
      </c>
      <c r="AN8" s="22" t="str">
        <f>IF(ISERROR(VLOOKUP('Choose Housekeeping Genes'!$C7,Calculations!$C$4:$Y$99,18,0)),"",VLOOKUP('Choose Housekeeping Genes'!$C7,Calculations!$C$4:$Y$99,18,0))</f>
        <v/>
      </c>
      <c r="AO8" s="22" t="str">
        <f>IF(ISERROR(VLOOKUP('Choose Housekeeping Genes'!$C7,Calculations!$C$4:$Y$99,19,0)),"",VLOOKUP('Choose Housekeeping Genes'!$C7,Calculations!$C$4:$Y$99,19,0))</f>
        <v/>
      </c>
      <c r="AP8" s="22" t="str">
        <f>IF(ISERROR(VLOOKUP('Choose Housekeeping Genes'!$C7,Calculations!$C$4:$Y$99,20,0)),"",VLOOKUP('Choose Housekeeping Genes'!$C7,Calculations!$C$4:$Y$99,20,0))</f>
        <v/>
      </c>
      <c r="AQ8" s="22" t="str">
        <f>IF(ISERROR(VLOOKUP('Choose Housekeeping Genes'!$C7,Calculations!$C$4:$Y$99,21,0)),"",VLOOKUP('Choose Housekeeping Genes'!$C7,Calculations!$C$4:$Y$99,21,0))</f>
        <v/>
      </c>
      <c r="AR8" s="22" t="str">
        <f>IF(ISERROR(VLOOKUP('Choose Housekeeping Genes'!$C7,Calculations!$C$4:$Y$99,22,0)),"",VLOOKUP('Choose Housekeeping Genes'!$C7,Calculations!$C$4:$Y$99,22,0))</f>
        <v/>
      </c>
      <c r="AS8" s="22" t="str">
        <f>IF(ISERROR(VLOOKUP('Choose Housekeeping Genes'!$C7,Calculations!$C$4:$Y$99,23,0)),"",VLOOKUP('Choose Housekeeping Genes'!$C7,Calculations!$C$4:$Y$99,23,0))</f>
        <v/>
      </c>
      <c r="AT8" s="36" t="str">
        <f t="shared" si="0"/>
        <v/>
      </c>
      <c r="AU8" s="36" t="str">
        <f t="shared" si="1"/>
        <v/>
      </c>
      <c r="AV8" s="36" t="str">
        <f t="shared" si="2"/>
        <v/>
      </c>
      <c r="AW8" s="36" t="str">
        <f t="shared" si="3"/>
        <v/>
      </c>
      <c r="AX8" s="36" t="str">
        <f t="shared" si="4"/>
        <v/>
      </c>
      <c r="AY8" s="36" t="str">
        <f t="shared" si="5"/>
        <v/>
      </c>
      <c r="AZ8" s="36" t="str">
        <f t="shared" si="6"/>
        <v/>
      </c>
      <c r="BA8" s="36" t="str">
        <f t="shared" si="7"/>
        <v/>
      </c>
      <c r="BB8" s="36" t="str">
        <f t="shared" si="8"/>
        <v/>
      </c>
      <c r="BC8" s="36" t="str">
        <f t="shared" si="9"/>
        <v/>
      </c>
      <c r="BD8" s="36" t="str">
        <f t="shared" si="10"/>
        <v/>
      </c>
      <c r="BE8" s="36" t="str">
        <f t="shared" si="11"/>
        <v/>
      </c>
      <c r="BF8" s="36" t="str">
        <f t="shared" si="12"/>
        <v/>
      </c>
      <c r="BG8" s="36" t="str">
        <f t="shared" si="13"/>
        <v/>
      </c>
      <c r="BH8" s="36" t="str">
        <f t="shared" si="14"/>
        <v/>
      </c>
      <c r="BI8" s="36" t="str">
        <f t="shared" si="15"/>
        <v/>
      </c>
      <c r="BJ8" s="36" t="str">
        <f t="shared" si="16"/>
        <v/>
      </c>
      <c r="BK8" s="36" t="str">
        <f t="shared" si="17"/>
        <v/>
      </c>
      <c r="BL8" s="36" t="str">
        <f t="shared" si="18"/>
        <v/>
      </c>
      <c r="BM8" s="36" t="str">
        <f t="shared" si="19"/>
        <v/>
      </c>
      <c r="BN8" s="38" t="e">
        <f t="shared" si="21"/>
        <v>#DIV/0!</v>
      </c>
      <c r="BO8" s="38" t="e">
        <f t="shared" si="22"/>
        <v>#DIV/0!</v>
      </c>
      <c r="BP8" s="39" t="str">
        <f t="shared" si="23"/>
        <v/>
      </c>
      <c r="BQ8" s="39" t="str">
        <f t="shared" si="24"/>
        <v/>
      </c>
      <c r="BR8" s="39" t="str">
        <f t="shared" si="25"/>
        <v/>
      </c>
      <c r="BS8" s="39" t="str">
        <f t="shared" si="26"/>
        <v/>
      </c>
      <c r="BT8" s="39" t="str">
        <f t="shared" si="27"/>
        <v/>
      </c>
      <c r="BU8" s="39" t="str">
        <f t="shared" si="28"/>
        <v/>
      </c>
      <c r="BV8" s="39" t="str">
        <f t="shared" si="29"/>
        <v/>
      </c>
      <c r="BW8" s="39" t="str">
        <f t="shared" si="30"/>
        <v/>
      </c>
      <c r="BX8" s="39" t="str">
        <f t="shared" si="31"/>
        <v/>
      </c>
      <c r="BY8" s="39" t="str">
        <f t="shared" si="32"/>
        <v/>
      </c>
      <c r="BZ8" s="39" t="str">
        <f t="shared" si="33"/>
        <v/>
      </c>
      <c r="CA8" s="39" t="str">
        <f t="shared" si="34"/>
        <v/>
      </c>
      <c r="CB8" s="39" t="str">
        <f t="shared" si="35"/>
        <v/>
      </c>
      <c r="CC8" s="39" t="str">
        <f t="shared" si="36"/>
        <v/>
      </c>
      <c r="CD8" s="39" t="str">
        <f t="shared" si="37"/>
        <v/>
      </c>
      <c r="CE8" s="39" t="str">
        <f t="shared" si="38"/>
        <v/>
      </c>
      <c r="CF8" s="39" t="str">
        <f t="shared" si="39"/>
        <v/>
      </c>
      <c r="CG8" s="39" t="str">
        <f t="shared" si="40"/>
        <v/>
      </c>
      <c r="CH8" s="39" t="str">
        <f t="shared" si="41"/>
        <v/>
      </c>
      <c r="CI8" s="39" t="str">
        <f t="shared" si="42"/>
        <v/>
      </c>
    </row>
    <row r="9" spans="1:87" ht="12.75">
      <c r="A9" s="18"/>
      <c r="B9" s="16" t="str">
        <f>'Gene Table'!D8</f>
        <v>BC008403</v>
      </c>
      <c r="C9" s="16" t="s">
        <v>29</v>
      </c>
      <c r="D9" s="17" t="str">
        <f>IF(SUM('Test Sample Data'!D$3:D$98)&gt;10,IF(AND(ISNUMBER('Test Sample Data'!D8),'Test Sample Data'!D8&lt;$B$1,'Test Sample Data'!D8&gt;0),'Test Sample Data'!D8,$B$1),"")</f>
        <v/>
      </c>
      <c r="E9" s="17" t="str">
        <f>IF(SUM('Test Sample Data'!E$3:E$98)&gt;10,IF(AND(ISNUMBER('Test Sample Data'!E8),'Test Sample Data'!E8&lt;$B$1,'Test Sample Data'!E8&gt;0),'Test Sample Data'!E8,$B$1),"")</f>
        <v/>
      </c>
      <c r="F9" s="17" t="str">
        <f>IF(SUM('Test Sample Data'!F$3:F$98)&gt;10,IF(AND(ISNUMBER('Test Sample Data'!F8),'Test Sample Data'!F8&lt;$B$1,'Test Sample Data'!F8&gt;0),'Test Sample Data'!F8,$B$1),"")</f>
        <v/>
      </c>
      <c r="G9" s="17" t="str">
        <f>IF(SUM('Test Sample Data'!G$3:G$98)&gt;10,IF(AND(ISNUMBER('Test Sample Data'!G8),'Test Sample Data'!G8&lt;$B$1,'Test Sample Data'!G8&gt;0),'Test Sample Data'!G8,$B$1),"")</f>
        <v/>
      </c>
      <c r="H9" s="17" t="str">
        <f>IF(SUM('Test Sample Data'!H$3:H$98)&gt;10,IF(AND(ISNUMBER('Test Sample Data'!H8),'Test Sample Data'!H8&lt;$B$1,'Test Sample Data'!H8&gt;0),'Test Sample Data'!H8,$B$1),"")</f>
        <v/>
      </c>
      <c r="I9" s="17" t="str">
        <f>IF(SUM('Test Sample Data'!I$3:I$98)&gt;10,IF(AND(ISNUMBER('Test Sample Data'!I8),'Test Sample Data'!I8&lt;$B$1,'Test Sample Data'!I8&gt;0),'Test Sample Data'!I8,$B$1),"")</f>
        <v/>
      </c>
      <c r="J9" s="17" t="str">
        <f>IF(SUM('Test Sample Data'!J$3:J$98)&gt;10,IF(AND(ISNUMBER('Test Sample Data'!J8),'Test Sample Data'!J8&lt;$B$1,'Test Sample Data'!J8&gt;0),'Test Sample Data'!J8,$B$1),"")</f>
        <v/>
      </c>
      <c r="K9" s="17" t="str">
        <f>IF(SUM('Test Sample Data'!K$3:K$98)&gt;10,IF(AND(ISNUMBER('Test Sample Data'!K8),'Test Sample Data'!K8&lt;$B$1,'Test Sample Data'!K8&gt;0),'Test Sample Data'!K8,$B$1),"")</f>
        <v/>
      </c>
      <c r="L9" s="17" t="str">
        <f>IF(SUM('Test Sample Data'!L$3:L$98)&gt;10,IF(AND(ISNUMBER('Test Sample Data'!L8),'Test Sample Data'!L8&lt;$B$1,'Test Sample Data'!L8&gt;0),'Test Sample Data'!L8,$B$1),"")</f>
        <v/>
      </c>
      <c r="M9" s="17" t="str">
        <f>IF(SUM('Test Sample Data'!M$3:M$98)&gt;10,IF(AND(ISNUMBER('Test Sample Data'!M8),'Test Sample Data'!M8&lt;$B$1,'Test Sample Data'!M8&gt;0),'Test Sample Data'!M8,$B$1),"")</f>
        <v/>
      </c>
      <c r="N9" s="17" t="str">
        <f>'Gene Table'!D8</f>
        <v>BC008403</v>
      </c>
      <c r="O9" s="16" t="s">
        <v>29</v>
      </c>
      <c r="P9" s="17" t="str">
        <f>IF(SUM('Control Sample Data'!D$3:D$98)&gt;10,IF(AND(ISNUMBER('Control Sample Data'!D8),'Control Sample Data'!D8&lt;$B$1,'Control Sample Data'!D8&gt;0),'Control Sample Data'!D8,$B$1),"")</f>
        <v/>
      </c>
      <c r="Q9" s="17" t="str">
        <f>IF(SUM('Control Sample Data'!E$3:E$98)&gt;10,IF(AND(ISNUMBER('Control Sample Data'!E8),'Control Sample Data'!E8&lt;$B$1,'Control Sample Data'!E8&gt;0),'Control Sample Data'!E8,$B$1),"")</f>
        <v/>
      </c>
      <c r="R9" s="17" t="str">
        <f>IF(SUM('Control Sample Data'!F$3:F$98)&gt;10,IF(AND(ISNUMBER('Control Sample Data'!F8),'Control Sample Data'!F8&lt;$B$1,'Control Sample Data'!F8&gt;0),'Control Sample Data'!F8,$B$1),"")</f>
        <v/>
      </c>
      <c r="S9" s="17" t="str">
        <f>IF(SUM('Control Sample Data'!G$3:G$98)&gt;10,IF(AND(ISNUMBER('Control Sample Data'!G8),'Control Sample Data'!G8&lt;$B$1,'Control Sample Data'!G8&gt;0),'Control Sample Data'!G8,$B$1),"")</f>
        <v/>
      </c>
      <c r="T9" s="17" t="str">
        <f>IF(SUM('Control Sample Data'!H$3:H$98)&gt;10,IF(AND(ISNUMBER('Control Sample Data'!H8),'Control Sample Data'!H8&lt;$B$1,'Control Sample Data'!H8&gt;0),'Control Sample Data'!H8,$B$1),"")</f>
        <v/>
      </c>
      <c r="U9" s="17" t="str">
        <f>IF(SUM('Control Sample Data'!I$3:I$98)&gt;10,IF(AND(ISNUMBER('Control Sample Data'!I8),'Control Sample Data'!I8&lt;$B$1,'Control Sample Data'!I8&gt;0),'Control Sample Data'!I8,$B$1),"")</f>
        <v/>
      </c>
      <c r="V9" s="17" t="str">
        <f>IF(SUM('Control Sample Data'!J$3:J$98)&gt;10,IF(AND(ISNUMBER('Control Sample Data'!J8),'Control Sample Data'!J8&lt;$B$1,'Control Sample Data'!J8&gt;0),'Control Sample Data'!J8,$B$1),"")</f>
        <v/>
      </c>
      <c r="W9" s="17" t="str">
        <f>IF(SUM('Control Sample Data'!K$3:K$98)&gt;10,IF(AND(ISNUMBER('Control Sample Data'!K8),'Control Sample Data'!K8&lt;$B$1,'Control Sample Data'!K8&gt;0),'Control Sample Data'!K8,$B$1),"")</f>
        <v/>
      </c>
      <c r="X9" s="17" t="str">
        <f>IF(SUM('Control Sample Data'!L$3:L$98)&gt;10,IF(AND(ISNUMBER('Control Sample Data'!L8),'Control Sample Data'!L8&lt;$B$1,'Control Sample Data'!L8&gt;0),'Control Sample Data'!L8,$B$1),"")</f>
        <v/>
      </c>
      <c r="Y9" s="17" t="str">
        <f>IF(SUM('Control Sample Data'!M$3:M$98)&gt;10,IF(AND(ISNUMBER('Control Sample Data'!M8),'Control Sample Data'!M8&lt;$B$1,'Control Sample Data'!M8&gt;0),'Control Sample Data'!M8,$B$1),"")</f>
        <v/>
      </c>
      <c r="Z9" s="22" t="str">
        <f>IF(ISERROR(VLOOKUP('Choose Housekeeping Genes'!$C8,Calculations!$C$4:$M$99,2,0)),"",VLOOKUP('Choose Housekeeping Genes'!$C8,Calculations!$C$4:$M$99,2,0))</f>
        <v/>
      </c>
      <c r="AA9" s="22" t="str">
        <f>IF(ISERROR(VLOOKUP('Choose Housekeeping Genes'!$C8,Calculations!$C$4:$M$99,3,0)),"",VLOOKUP('Choose Housekeeping Genes'!$C8,Calculations!$C$4:$M$99,3,0))</f>
        <v/>
      </c>
      <c r="AB9" s="22" t="str">
        <f>IF(ISERROR(VLOOKUP('Choose Housekeeping Genes'!$C8,Calculations!$C$4:$M$99,4,0)),"",VLOOKUP('Choose Housekeeping Genes'!$C8,Calculations!$C$4:$M$99,4,0))</f>
        <v/>
      </c>
      <c r="AC9" s="22" t="str">
        <f>IF(ISERROR(VLOOKUP('Choose Housekeeping Genes'!$C8,Calculations!$C$4:$M$99,5,0)),"",VLOOKUP('Choose Housekeeping Genes'!$C8,Calculations!$C$4:$M$99,5,0))</f>
        <v/>
      </c>
      <c r="AD9" s="22" t="str">
        <f>IF(ISERROR(VLOOKUP('Choose Housekeeping Genes'!$C8,Calculations!$C$4:$M$99,6,0)),"",VLOOKUP('Choose Housekeeping Genes'!$C8,Calculations!$C$4:$M$99,6,0))</f>
        <v/>
      </c>
      <c r="AE9" s="22" t="str">
        <f>IF(ISERROR(VLOOKUP('Choose Housekeeping Genes'!$C8,Calculations!$C$4:$M$99,7,0)),"",VLOOKUP('Choose Housekeeping Genes'!$C8,Calculations!$C$4:$M$99,7,0))</f>
        <v/>
      </c>
      <c r="AF9" s="22" t="str">
        <f>IF(ISERROR(VLOOKUP('Choose Housekeeping Genes'!$C8,Calculations!$C$4:$M$99,8,0)),"",VLOOKUP('Choose Housekeeping Genes'!$C8,Calculations!$C$4:$M$99,8,0))</f>
        <v/>
      </c>
      <c r="AG9" s="22" t="str">
        <f>IF(ISERROR(VLOOKUP('Choose Housekeeping Genes'!$C8,Calculations!$C$4:$M$99,9,0)),"",VLOOKUP('Choose Housekeeping Genes'!$C8,Calculations!$C$4:$M$99,9,0))</f>
        <v/>
      </c>
      <c r="AH9" s="22" t="str">
        <f>IF(ISERROR(VLOOKUP('Choose Housekeeping Genes'!$C8,Calculations!$C$4:$M$99,10,0)),"",VLOOKUP('Choose Housekeeping Genes'!$C8,Calculations!$C$4:$M$99,10,0))</f>
        <v/>
      </c>
      <c r="AI9" s="22" t="str">
        <f>IF(ISERROR(VLOOKUP('Choose Housekeeping Genes'!$C8,Calculations!$C$4:$M$99,11,0)),"",VLOOKUP('Choose Housekeeping Genes'!$C8,Calculations!$C$4:$M$99,11,0))</f>
        <v/>
      </c>
      <c r="AJ9" s="22" t="str">
        <f>IF(ISERROR(VLOOKUP('Choose Housekeeping Genes'!$C8,Calculations!$C$4:$Y$99,14,0)),"",VLOOKUP('Choose Housekeeping Genes'!$C8,Calculations!$C$4:$Y$99,14,0))</f>
        <v/>
      </c>
      <c r="AK9" s="22" t="str">
        <f>IF(ISERROR(VLOOKUP('Choose Housekeeping Genes'!$C8,Calculations!$C$4:$Y$99,15,0)),"",VLOOKUP('Choose Housekeeping Genes'!$C8,Calculations!$C$4:$Y$99,15,0))</f>
        <v/>
      </c>
      <c r="AL9" s="22" t="str">
        <f>IF(ISERROR(VLOOKUP('Choose Housekeeping Genes'!$C8,Calculations!$C$4:$Y$99,16,0)),"",VLOOKUP('Choose Housekeeping Genes'!$C8,Calculations!$C$4:$Y$99,16,0))</f>
        <v/>
      </c>
      <c r="AM9" s="22" t="str">
        <f>IF(ISERROR(VLOOKUP('Choose Housekeeping Genes'!$C8,Calculations!$C$4:$Y$99,17,0)),"",VLOOKUP('Choose Housekeeping Genes'!$C8,Calculations!$C$4:$Y$99,17,0))</f>
        <v/>
      </c>
      <c r="AN9" s="22" t="str">
        <f>IF(ISERROR(VLOOKUP('Choose Housekeeping Genes'!$C8,Calculations!$C$4:$Y$99,18,0)),"",VLOOKUP('Choose Housekeeping Genes'!$C8,Calculations!$C$4:$Y$99,18,0))</f>
        <v/>
      </c>
      <c r="AO9" s="22" t="str">
        <f>IF(ISERROR(VLOOKUP('Choose Housekeeping Genes'!$C8,Calculations!$C$4:$Y$99,19,0)),"",VLOOKUP('Choose Housekeeping Genes'!$C8,Calculations!$C$4:$Y$99,19,0))</f>
        <v/>
      </c>
      <c r="AP9" s="22" t="str">
        <f>IF(ISERROR(VLOOKUP('Choose Housekeeping Genes'!$C8,Calculations!$C$4:$Y$99,20,0)),"",VLOOKUP('Choose Housekeeping Genes'!$C8,Calculations!$C$4:$Y$99,20,0))</f>
        <v/>
      </c>
      <c r="AQ9" s="22" t="str">
        <f>IF(ISERROR(VLOOKUP('Choose Housekeeping Genes'!$C8,Calculations!$C$4:$Y$99,21,0)),"",VLOOKUP('Choose Housekeeping Genes'!$C8,Calculations!$C$4:$Y$99,21,0))</f>
        <v/>
      </c>
      <c r="AR9" s="22" t="str">
        <f>IF(ISERROR(VLOOKUP('Choose Housekeeping Genes'!$C8,Calculations!$C$4:$Y$99,22,0)),"",VLOOKUP('Choose Housekeeping Genes'!$C8,Calculations!$C$4:$Y$99,22,0))</f>
        <v/>
      </c>
      <c r="AS9" s="22" t="str">
        <f>IF(ISERROR(VLOOKUP('Choose Housekeeping Genes'!$C8,Calculations!$C$4:$Y$99,23,0)),"",VLOOKUP('Choose Housekeeping Genes'!$C8,Calculations!$C$4:$Y$99,23,0))</f>
        <v/>
      </c>
      <c r="AT9" s="36" t="str">
        <f t="shared" si="0"/>
        <v/>
      </c>
      <c r="AU9" s="36" t="str">
        <f t="shared" si="1"/>
        <v/>
      </c>
      <c r="AV9" s="36" t="str">
        <f t="shared" si="2"/>
        <v/>
      </c>
      <c r="AW9" s="36" t="str">
        <f t="shared" si="3"/>
        <v/>
      </c>
      <c r="AX9" s="36" t="str">
        <f t="shared" si="4"/>
        <v/>
      </c>
      <c r="AY9" s="36" t="str">
        <f t="shared" si="5"/>
        <v/>
      </c>
      <c r="AZ9" s="36" t="str">
        <f t="shared" si="6"/>
        <v/>
      </c>
      <c r="BA9" s="36" t="str">
        <f t="shared" si="7"/>
        <v/>
      </c>
      <c r="BB9" s="36" t="str">
        <f t="shared" si="8"/>
        <v/>
      </c>
      <c r="BC9" s="36" t="str">
        <f t="shared" si="9"/>
        <v/>
      </c>
      <c r="BD9" s="36" t="str">
        <f t="shared" si="10"/>
        <v/>
      </c>
      <c r="BE9" s="36" t="str">
        <f t="shared" si="11"/>
        <v/>
      </c>
      <c r="BF9" s="36" t="str">
        <f t="shared" si="12"/>
        <v/>
      </c>
      <c r="BG9" s="36" t="str">
        <f t="shared" si="13"/>
        <v/>
      </c>
      <c r="BH9" s="36" t="str">
        <f t="shared" si="14"/>
        <v/>
      </c>
      <c r="BI9" s="36" t="str">
        <f t="shared" si="15"/>
        <v/>
      </c>
      <c r="BJ9" s="36" t="str">
        <f t="shared" si="16"/>
        <v/>
      </c>
      <c r="BK9" s="36" t="str">
        <f t="shared" si="17"/>
        <v/>
      </c>
      <c r="BL9" s="36" t="str">
        <f t="shared" si="18"/>
        <v/>
      </c>
      <c r="BM9" s="36" t="str">
        <f t="shared" si="19"/>
        <v/>
      </c>
      <c r="BN9" s="38" t="e">
        <f t="shared" si="21"/>
        <v>#DIV/0!</v>
      </c>
      <c r="BO9" s="38" t="e">
        <f t="shared" si="22"/>
        <v>#DIV/0!</v>
      </c>
      <c r="BP9" s="39" t="str">
        <f t="shared" si="23"/>
        <v/>
      </c>
      <c r="BQ9" s="39" t="str">
        <f t="shared" si="24"/>
        <v/>
      </c>
      <c r="BR9" s="39" t="str">
        <f t="shared" si="25"/>
        <v/>
      </c>
      <c r="BS9" s="39" t="str">
        <f t="shared" si="26"/>
        <v/>
      </c>
      <c r="BT9" s="39" t="str">
        <f t="shared" si="27"/>
        <v/>
      </c>
      <c r="BU9" s="39" t="str">
        <f t="shared" si="28"/>
        <v/>
      </c>
      <c r="BV9" s="39" t="str">
        <f t="shared" si="29"/>
        <v/>
      </c>
      <c r="BW9" s="39" t="str">
        <f t="shared" si="30"/>
        <v/>
      </c>
      <c r="BX9" s="39" t="str">
        <f t="shared" si="31"/>
        <v/>
      </c>
      <c r="BY9" s="39" t="str">
        <f t="shared" si="32"/>
        <v/>
      </c>
      <c r="BZ9" s="39" t="str">
        <f t="shared" si="33"/>
        <v/>
      </c>
      <c r="CA9" s="39" t="str">
        <f t="shared" si="34"/>
        <v/>
      </c>
      <c r="CB9" s="39" t="str">
        <f t="shared" si="35"/>
        <v/>
      </c>
      <c r="CC9" s="39" t="str">
        <f t="shared" si="36"/>
        <v/>
      </c>
      <c r="CD9" s="39" t="str">
        <f t="shared" si="37"/>
        <v/>
      </c>
      <c r="CE9" s="39" t="str">
        <f t="shared" si="38"/>
        <v/>
      </c>
      <c r="CF9" s="39" t="str">
        <f t="shared" si="39"/>
        <v/>
      </c>
      <c r="CG9" s="39" t="str">
        <f t="shared" si="40"/>
        <v/>
      </c>
      <c r="CH9" s="39" t="str">
        <f t="shared" si="41"/>
        <v/>
      </c>
      <c r="CI9" s="39" t="str">
        <f t="shared" si="42"/>
        <v/>
      </c>
    </row>
    <row r="10" spans="1:87" ht="12.75" customHeight="1">
      <c r="A10" s="18"/>
      <c r="B10" s="16" t="str">
        <f>'Gene Table'!D9</f>
        <v>NM_000254</v>
      </c>
      <c r="C10" s="16" t="s">
        <v>33</v>
      </c>
      <c r="D10" s="17" t="str">
        <f>IF(SUM('Test Sample Data'!D$3:D$98)&gt;10,IF(AND(ISNUMBER('Test Sample Data'!D9),'Test Sample Data'!D9&lt;$B$1,'Test Sample Data'!D9&gt;0),'Test Sample Data'!D9,$B$1),"")</f>
        <v/>
      </c>
      <c r="E10" s="17" t="str">
        <f>IF(SUM('Test Sample Data'!E$3:E$98)&gt;10,IF(AND(ISNUMBER('Test Sample Data'!E9),'Test Sample Data'!E9&lt;$B$1,'Test Sample Data'!E9&gt;0),'Test Sample Data'!E9,$B$1),"")</f>
        <v/>
      </c>
      <c r="F10" s="17" t="str">
        <f>IF(SUM('Test Sample Data'!F$3:F$98)&gt;10,IF(AND(ISNUMBER('Test Sample Data'!F9),'Test Sample Data'!F9&lt;$B$1,'Test Sample Data'!F9&gt;0),'Test Sample Data'!F9,$B$1),"")</f>
        <v/>
      </c>
      <c r="G10" s="17" t="str">
        <f>IF(SUM('Test Sample Data'!G$3:G$98)&gt;10,IF(AND(ISNUMBER('Test Sample Data'!G9),'Test Sample Data'!G9&lt;$B$1,'Test Sample Data'!G9&gt;0),'Test Sample Data'!G9,$B$1),"")</f>
        <v/>
      </c>
      <c r="H10" s="17" t="str">
        <f>IF(SUM('Test Sample Data'!H$3:H$98)&gt;10,IF(AND(ISNUMBER('Test Sample Data'!H9),'Test Sample Data'!H9&lt;$B$1,'Test Sample Data'!H9&gt;0),'Test Sample Data'!H9,$B$1),"")</f>
        <v/>
      </c>
      <c r="I10" s="17" t="str">
        <f>IF(SUM('Test Sample Data'!I$3:I$98)&gt;10,IF(AND(ISNUMBER('Test Sample Data'!I9),'Test Sample Data'!I9&lt;$B$1,'Test Sample Data'!I9&gt;0),'Test Sample Data'!I9,$B$1),"")</f>
        <v/>
      </c>
      <c r="J10" s="17" t="str">
        <f>IF(SUM('Test Sample Data'!J$3:J$98)&gt;10,IF(AND(ISNUMBER('Test Sample Data'!J9),'Test Sample Data'!J9&lt;$B$1,'Test Sample Data'!J9&gt;0),'Test Sample Data'!J9,$B$1),"")</f>
        <v/>
      </c>
      <c r="K10" s="17" t="str">
        <f>IF(SUM('Test Sample Data'!K$3:K$98)&gt;10,IF(AND(ISNUMBER('Test Sample Data'!K9),'Test Sample Data'!K9&lt;$B$1,'Test Sample Data'!K9&gt;0),'Test Sample Data'!K9,$B$1),"")</f>
        <v/>
      </c>
      <c r="L10" s="17" t="str">
        <f>IF(SUM('Test Sample Data'!L$3:L$98)&gt;10,IF(AND(ISNUMBER('Test Sample Data'!L9),'Test Sample Data'!L9&lt;$B$1,'Test Sample Data'!L9&gt;0),'Test Sample Data'!L9,$B$1),"")</f>
        <v/>
      </c>
      <c r="M10" s="17" t="str">
        <f>IF(SUM('Test Sample Data'!M$3:M$98)&gt;10,IF(AND(ISNUMBER('Test Sample Data'!M9),'Test Sample Data'!M9&lt;$B$1,'Test Sample Data'!M9&gt;0),'Test Sample Data'!M9,$B$1),"")</f>
        <v/>
      </c>
      <c r="N10" s="17" t="str">
        <f>'Gene Table'!D9</f>
        <v>NM_000254</v>
      </c>
      <c r="O10" s="16" t="s">
        <v>33</v>
      </c>
      <c r="P10" s="17" t="str">
        <f>IF(SUM('Control Sample Data'!D$3:D$98)&gt;10,IF(AND(ISNUMBER('Control Sample Data'!D9),'Control Sample Data'!D9&lt;$B$1,'Control Sample Data'!D9&gt;0),'Control Sample Data'!D9,$B$1),"")</f>
        <v/>
      </c>
      <c r="Q10" s="17" t="str">
        <f>IF(SUM('Control Sample Data'!E$3:E$98)&gt;10,IF(AND(ISNUMBER('Control Sample Data'!E9),'Control Sample Data'!E9&lt;$B$1,'Control Sample Data'!E9&gt;0),'Control Sample Data'!E9,$B$1),"")</f>
        <v/>
      </c>
      <c r="R10" s="17" t="str">
        <f>IF(SUM('Control Sample Data'!F$3:F$98)&gt;10,IF(AND(ISNUMBER('Control Sample Data'!F9),'Control Sample Data'!F9&lt;$B$1,'Control Sample Data'!F9&gt;0),'Control Sample Data'!F9,$B$1),"")</f>
        <v/>
      </c>
      <c r="S10" s="17" t="str">
        <f>IF(SUM('Control Sample Data'!G$3:G$98)&gt;10,IF(AND(ISNUMBER('Control Sample Data'!G9),'Control Sample Data'!G9&lt;$B$1,'Control Sample Data'!G9&gt;0),'Control Sample Data'!G9,$B$1),"")</f>
        <v/>
      </c>
      <c r="T10" s="17" t="str">
        <f>IF(SUM('Control Sample Data'!H$3:H$98)&gt;10,IF(AND(ISNUMBER('Control Sample Data'!H9),'Control Sample Data'!H9&lt;$B$1,'Control Sample Data'!H9&gt;0),'Control Sample Data'!H9,$B$1),"")</f>
        <v/>
      </c>
      <c r="U10" s="17" t="str">
        <f>IF(SUM('Control Sample Data'!I$3:I$98)&gt;10,IF(AND(ISNUMBER('Control Sample Data'!I9),'Control Sample Data'!I9&lt;$B$1,'Control Sample Data'!I9&gt;0),'Control Sample Data'!I9,$B$1),"")</f>
        <v/>
      </c>
      <c r="V10" s="17" t="str">
        <f>IF(SUM('Control Sample Data'!J$3:J$98)&gt;10,IF(AND(ISNUMBER('Control Sample Data'!J9),'Control Sample Data'!J9&lt;$B$1,'Control Sample Data'!J9&gt;0),'Control Sample Data'!J9,$B$1),"")</f>
        <v/>
      </c>
      <c r="W10" s="17" t="str">
        <f>IF(SUM('Control Sample Data'!K$3:K$98)&gt;10,IF(AND(ISNUMBER('Control Sample Data'!K9),'Control Sample Data'!K9&lt;$B$1,'Control Sample Data'!K9&gt;0),'Control Sample Data'!K9,$B$1),"")</f>
        <v/>
      </c>
      <c r="X10" s="17" t="str">
        <f>IF(SUM('Control Sample Data'!L$3:L$98)&gt;10,IF(AND(ISNUMBER('Control Sample Data'!L9),'Control Sample Data'!L9&lt;$B$1,'Control Sample Data'!L9&gt;0),'Control Sample Data'!L9,$B$1),"")</f>
        <v/>
      </c>
      <c r="Y10" s="17" t="str">
        <f>IF(SUM('Control Sample Data'!M$3:M$98)&gt;10,IF(AND(ISNUMBER('Control Sample Data'!M9),'Control Sample Data'!M9&lt;$B$1,'Control Sample Data'!M9&gt;0),'Control Sample Data'!M9,$B$1),"")</f>
        <v/>
      </c>
      <c r="Z10" s="22" t="str">
        <f>IF(ISERROR(VLOOKUP('Choose Housekeeping Genes'!$C9,Calculations!$C$4:$M$99,2,0)),"",VLOOKUP('Choose Housekeeping Genes'!$C9,Calculations!$C$4:$M$99,2,0))</f>
        <v/>
      </c>
      <c r="AA10" s="22" t="str">
        <f>IF(ISERROR(VLOOKUP('Choose Housekeeping Genes'!$C9,Calculations!$C$4:$M$99,3,0)),"",VLOOKUP('Choose Housekeeping Genes'!$C9,Calculations!$C$4:$M$99,3,0))</f>
        <v/>
      </c>
      <c r="AB10" s="22" t="str">
        <f>IF(ISERROR(VLOOKUP('Choose Housekeeping Genes'!$C9,Calculations!$C$4:$M$99,4,0)),"",VLOOKUP('Choose Housekeeping Genes'!$C9,Calculations!$C$4:$M$99,4,0))</f>
        <v/>
      </c>
      <c r="AC10" s="22" t="str">
        <f>IF(ISERROR(VLOOKUP('Choose Housekeeping Genes'!$C9,Calculations!$C$4:$M$99,5,0)),"",VLOOKUP('Choose Housekeeping Genes'!$C9,Calculations!$C$4:$M$99,5,0))</f>
        <v/>
      </c>
      <c r="AD10" s="22" t="str">
        <f>IF(ISERROR(VLOOKUP('Choose Housekeeping Genes'!$C9,Calculations!$C$4:$M$99,6,0)),"",VLOOKUP('Choose Housekeeping Genes'!$C9,Calculations!$C$4:$M$99,6,0))</f>
        <v/>
      </c>
      <c r="AE10" s="22" t="str">
        <f>IF(ISERROR(VLOOKUP('Choose Housekeeping Genes'!$C9,Calculations!$C$4:$M$99,7,0)),"",VLOOKUP('Choose Housekeeping Genes'!$C9,Calculations!$C$4:$M$99,7,0))</f>
        <v/>
      </c>
      <c r="AF10" s="22" t="str">
        <f>IF(ISERROR(VLOOKUP('Choose Housekeeping Genes'!$C9,Calculations!$C$4:$M$99,8,0)),"",VLOOKUP('Choose Housekeeping Genes'!$C9,Calculations!$C$4:$M$99,8,0))</f>
        <v/>
      </c>
      <c r="AG10" s="22" t="str">
        <f>IF(ISERROR(VLOOKUP('Choose Housekeeping Genes'!$C9,Calculations!$C$4:$M$99,9,0)),"",VLOOKUP('Choose Housekeeping Genes'!$C9,Calculations!$C$4:$M$99,9,0))</f>
        <v/>
      </c>
      <c r="AH10" s="22" t="str">
        <f>IF(ISERROR(VLOOKUP('Choose Housekeeping Genes'!$C9,Calculations!$C$4:$M$99,10,0)),"",VLOOKUP('Choose Housekeeping Genes'!$C9,Calculations!$C$4:$M$99,10,0))</f>
        <v/>
      </c>
      <c r="AI10" s="22" t="str">
        <f>IF(ISERROR(VLOOKUP('Choose Housekeeping Genes'!$C9,Calculations!$C$4:$M$99,11,0)),"",VLOOKUP('Choose Housekeeping Genes'!$C9,Calculations!$C$4:$M$99,11,0))</f>
        <v/>
      </c>
      <c r="AJ10" s="22" t="str">
        <f>IF(ISERROR(VLOOKUP('Choose Housekeeping Genes'!$C9,Calculations!$C$4:$Y$99,14,0)),"",VLOOKUP('Choose Housekeeping Genes'!$C9,Calculations!$C$4:$Y$99,14,0))</f>
        <v/>
      </c>
      <c r="AK10" s="22" t="str">
        <f>IF(ISERROR(VLOOKUP('Choose Housekeeping Genes'!$C9,Calculations!$C$4:$Y$99,15,0)),"",VLOOKUP('Choose Housekeeping Genes'!$C9,Calculations!$C$4:$Y$99,15,0))</f>
        <v/>
      </c>
      <c r="AL10" s="22" t="str">
        <f>IF(ISERROR(VLOOKUP('Choose Housekeeping Genes'!$C9,Calculations!$C$4:$Y$99,16,0)),"",VLOOKUP('Choose Housekeeping Genes'!$C9,Calculations!$C$4:$Y$99,16,0))</f>
        <v/>
      </c>
      <c r="AM10" s="22" t="str">
        <f>IF(ISERROR(VLOOKUP('Choose Housekeeping Genes'!$C9,Calculations!$C$4:$Y$99,17,0)),"",VLOOKUP('Choose Housekeeping Genes'!$C9,Calculations!$C$4:$Y$99,17,0))</f>
        <v/>
      </c>
      <c r="AN10" s="22" t="str">
        <f>IF(ISERROR(VLOOKUP('Choose Housekeeping Genes'!$C9,Calculations!$C$4:$Y$99,18,0)),"",VLOOKUP('Choose Housekeeping Genes'!$C9,Calculations!$C$4:$Y$99,18,0))</f>
        <v/>
      </c>
      <c r="AO10" s="22" t="str">
        <f>IF(ISERROR(VLOOKUP('Choose Housekeeping Genes'!$C9,Calculations!$C$4:$Y$99,19,0)),"",VLOOKUP('Choose Housekeeping Genes'!$C9,Calculations!$C$4:$Y$99,19,0))</f>
        <v/>
      </c>
      <c r="AP10" s="22" t="str">
        <f>IF(ISERROR(VLOOKUP('Choose Housekeeping Genes'!$C9,Calculations!$C$4:$Y$99,20,0)),"",VLOOKUP('Choose Housekeeping Genes'!$C9,Calculations!$C$4:$Y$99,20,0))</f>
        <v/>
      </c>
      <c r="AQ10" s="22" t="str">
        <f>IF(ISERROR(VLOOKUP('Choose Housekeeping Genes'!$C9,Calculations!$C$4:$Y$99,21,0)),"",VLOOKUP('Choose Housekeeping Genes'!$C9,Calculations!$C$4:$Y$99,21,0))</f>
        <v/>
      </c>
      <c r="AR10" s="22" t="str">
        <f>IF(ISERROR(VLOOKUP('Choose Housekeeping Genes'!$C9,Calculations!$C$4:$Y$99,22,0)),"",VLOOKUP('Choose Housekeeping Genes'!$C9,Calculations!$C$4:$Y$99,22,0))</f>
        <v/>
      </c>
      <c r="AS10" s="22" t="str">
        <f>IF(ISERROR(VLOOKUP('Choose Housekeeping Genes'!$C9,Calculations!$C$4:$Y$99,23,0)),"",VLOOKUP('Choose Housekeeping Genes'!$C9,Calculations!$C$4:$Y$99,23,0))</f>
        <v/>
      </c>
      <c r="AT10" s="36" t="str">
        <f t="shared" si="0"/>
        <v/>
      </c>
      <c r="AU10" s="36" t="str">
        <f t="shared" si="1"/>
        <v/>
      </c>
      <c r="AV10" s="36" t="str">
        <f t="shared" si="2"/>
        <v/>
      </c>
      <c r="AW10" s="36" t="str">
        <f t="shared" si="3"/>
        <v/>
      </c>
      <c r="AX10" s="36" t="str">
        <f t="shared" si="4"/>
        <v/>
      </c>
      <c r="AY10" s="36" t="str">
        <f t="shared" si="5"/>
        <v/>
      </c>
      <c r="AZ10" s="36" t="str">
        <f t="shared" si="6"/>
        <v/>
      </c>
      <c r="BA10" s="36" t="str">
        <f t="shared" si="7"/>
        <v/>
      </c>
      <c r="BB10" s="36" t="str">
        <f t="shared" si="8"/>
        <v/>
      </c>
      <c r="BC10" s="36" t="str">
        <f t="shared" si="9"/>
        <v/>
      </c>
      <c r="BD10" s="36" t="str">
        <f t="shared" si="10"/>
        <v/>
      </c>
      <c r="BE10" s="36" t="str">
        <f t="shared" si="11"/>
        <v/>
      </c>
      <c r="BF10" s="36" t="str">
        <f t="shared" si="12"/>
        <v/>
      </c>
      <c r="BG10" s="36" t="str">
        <f t="shared" si="13"/>
        <v/>
      </c>
      <c r="BH10" s="36" t="str">
        <f t="shared" si="14"/>
        <v/>
      </c>
      <c r="BI10" s="36" t="str">
        <f t="shared" si="15"/>
        <v/>
      </c>
      <c r="BJ10" s="36" t="str">
        <f t="shared" si="16"/>
        <v/>
      </c>
      <c r="BK10" s="36" t="str">
        <f t="shared" si="17"/>
        <v/>
      </c>
      <c r="BL10" s="36" t="str">
        <f t="shared" si="18"/>
        <v/>
      </c>
      <c r="BM10" s="36" t="str">
        <f t="shared" si="19"/>
        <v/>
      </c>
      <c r="BN10" s="38" t="e">
        <f t="shared" si="21"/>
        <v>#DIV/0!</v>
      </c>
      <c r="BO10" s="38" t="e">
        <f t="shared" si="22"/>
        <v>#DIV/0!</v>
      </c>
      <c r="BP10" s="39" t="str">
        <f t="shared" si="23"/>
        <v/>
      </c>
      <c r="BQ10" s="39" t="str">
        <f t="shared" si="24"/>
        <v/>
      </c>
      <c r="BR10" s="39" t="str">
        <f t="shared" si="25"/>
        <v/>
      </c>
      <c r="BS10" s="39" t="str">
        <f t="shared" si="26"/>
        <v/>
      </c>
      <c r="BT10" s="39" t="str">
        <f t="shared" si="27"/>
        <v/>
      </c>
      <c r="BU10" s="39" t="str">
        <f t="shared" si="28"/>
        <v/>
      </c>
      <c r="BV10" s="39" t="str">
        <f t="shared" si="29"/>
        <v/>
      </c>
      <c r="BW10" s="39" t="str">
        <f t="shared" si="30"/>
        <v/>
      </c>
      <c r="BX10" s="39" t="str">
        <f t="shared" si="31"/>
        <v/>
      </c>
      <c r="BY10" s="39" t="str">
        <f t="shared" si="32"/>
        <v/>
      </c>
      <c r="BZ10" s="39" t="str">
        <f t="shared" si="33"/>
        <v/>
      </c>
      <c r="CA10" s="39" t="str">
        <f t="shared" si="34"/>
        <v/>
      </c>
      <c r="CB10" s="39" t="str">
        <f t="shared" si="35"/>
        <v/>
      </c>
      <c r="CC10" s="39" t="str">
        <f t="shared" si="36"/>
        <v/>
      </c>
      <c r="CD10" s="39" t="str">
        <f t="shared" si="37"/>
        <v/>
      </c>
      <c r="CE10" s="39" t="str">
        <f t="shared" si="38"/>
        <v/>
      </c>
      <c r="CF10" s="39" t="str">
        <f t="shared" si="39"/>
        <v/>
      </c>
      <c r="CG10" s="39" t="str">
        <f t="shared" si="40"/>
        <v/>
      </c>
      <c r="CH10" s="39" t="str">
        <f t="shared" si="41"/>
        <v/>
      </c>
      <c r="CI10" s="39" t="str">
        <f t="shared" si="42"/>
        <v/>
      </c>
    </row>
    <row r="11" spans="1:87" ht="12.75" customHeight="1">
      <c r="A11" s="18"/>
      <c r="B11" s="16" t="str">
        <f>'Gene Table'!D10</f>
        <v>NM_000773</v>
      </c>
      <c r="C11" s="16" t="s">
        <v>37</v>
      </c>
      <c r="D11" s="17" t="str">
        <f>IF(SUM('Test Sample Data'!D$3:D$98)&gt;10,IF(AND(ISNUMBER('Test Sample Data'!D10),'Test Sample Data'!D10&lt;$B$1,'Test Sample Data'!D10&gt;0),'Test Sample Data'!D10,$B$1),"")</f>
        <v/>
      </c>
      <c r="E11" s="17" t="str">
        <f>IF(SUM('Test Sample Data'!E$3:E$98)&gt;10,IF(AND(ISNUMBER('Test Sample Data'!E10),'Test Sample Data'!E10&lt;$B$1,'Test Sample Data'!E10&gt;0),'Test Sample Data'!E10,$B$1),"")</f>
        <v/>
      </c>
      <c r="F11" s="17" t="str">
        <f>IF(SUM('Test Sample Data'!F$3:F$98)&gt;10,IF(AND(ISNUMBER('Test Sample Data'!F10),'Test Sample Data'!F10&lt;$B$1,'Test Sample Data'!F10&gt;0),'Test Sample Data'!F10,$B$1),"")</f>
        <v/>
      </c>
      <c r="G11" s="17" t="str">
        <f>IF(SUM('Test Sample Data'!G$3:G$98)&gt;10,IF(AND(ISNUMBER('Test Sample Data'!G10),'Test Sample Data'!G10&lt;$B$1,'Test Sample Data'!G10&gt;0),'Test Sample Data'!G10,$B$1),"")</f>
        <v/>
      </c>
      <c r="H11" s="17" t="str">
        <f>IF(SUM('Test Sample Data'!H$3:H$98)&gt;10,IF(AND(ISNUMBER('Test Sample Data'!H10),'Test Sample Data'!H10&lt;$B$1,'Test Sample Data'!H10&gt;0),'Test Sample Data'!H10,$B$1),"")</f>
        <v/>
      </c>
      <c r="I11" s="17" t="str">
        <f>IF(SUM('Test Sample Data'!I$3:I$98)&gt;10,IF(AND(ISNUMBER('Test Sample Data'!I10),'Test Sample Data'!I10&lt;$B$1,'Test Sample Data'!I10&gt;0),'Test Sample Data'!I10,$B$1),"")</f>
        <v/>
      </c>
      <c r="J11" s="17" t="str">
        <f>IF(SUM('Test Sample Data'!J$3:J$98)&gt;10,IF(AND(ISNUMBER('Test Sample Data'!J10),'Test Sample Data'!J10&lt;$B$1,'Test Sample Data'!J10&gt;0),'Test Sample Data'!J10,$B$1),"")</f>
        <v/>
      </c>
      <c r="K11" s="17" t="str">
        <f>IF(SUM('Test Sample Data'!K$3:K$98)&gt;10,IF(AND(ISNUMBER('Test Sample Data'!K10),'Test Sample Data'!K10&lt;$B$1,'Test Sample Data'!K10&gt;0),'Test Sample Data'!K10,$B$1),"")</f>
        <v/>
      </c>
      <c r="L11" s="17" t="str">
        <f>IF(SUM('Test Sample Data'!L$3:L$98)&gt;10,IF(AND(ISNUMBER('Test Sample Data'!L10),'Test Sample Data'!L10&lt;$B$1,'Test Sample Data'!L10&gt;0),'Test Sample Data'!L10,$B$1),"")</f>
        <v/>
      </c>
      <c r="M11" s="17" t="str">
        <f>IF(SUM('Test Sample Data'!M$3:M$98)&gt;10,IF(AND(ISNUMBER('Test Sample Data'!M10),'Test Sample Data'!M10&lt;$B$1,'Test Sample Data'!M10&gt;0),'Test Sample Data'!M10,$B$1),"")</f>
        <v/>
      </c>
      <c r="N11" s="17" t="str">
        <f>'Gene Table'!D10</f>
        <v>NM_000773</v>
      </c>
      <c r="O11" s="16" t="s">
        <v>37</v>
      </c>
      <c r="P11" s="17" t="str">
        <f>IF(SUM('Control Sample Data'!D$3:D$98)&gt;10,IF(AND(ISNUMBER('Control Sample Data'!D10),'Control Sample Data'!D10&lt;$B$1,'Control Sample Data'!D10&gt;0),'Control Sample Data'!D10,$B$1),"")</f>
        <v/>
      </c>
      <c r="Q11" s="17" t="str">
        <f>IF(SUM('Control Sample Data'!E$3:E$98)&gt;10,IF(AND(ISNUMBER('Control Sample Data'!E10),'Control Sample Data'!E10&lt;$B$1,'Control Sample Data'!E10&gt;0),'Control Sample Data'!E10,$B$1),"")</f>
        <v/>
      </c>
      <c r="R11" s="17" t="str">
        <f>IF(SUM('Control Sample Data'!F$3:F$98)&gt;10,IF(AND(ISNUMBER('Control Sample Data'!F10),'Control Sample Data'!F10&lt;$B$1,'Control Sample Data'!F10&gt;0),'Control Sample Data'!F10,$B$1),"")</f>
        <v/>
      </c>
      <c r="S11" s="17" t="str">
        <f>IF(SUM('Control Sample Data'!G$3:G$98)&gt;10,IF(AND(ISNUMBER('Control Sample Data'!G10),'Control Sample Data'!G10&lt;$B$1,'Control Sample Data'!G10&gt;0),'Control Sample Data'!G10,$B$1),"")</f>
        <v/>
      </c>
      <c r="T11" s="17" t="str">
        <f>IF(SUM('Control Sample Data'!H$3:H$98)&gt;10,IF(AND(ISNUMBER('Control Sample Data'!H10),'Control Sample Data'!H10&lt;$B$1,'Control Sample Data'!H10&gt;0),'Control Sample Data'!H10,$B$1),"")</f>
        <v/>
      </c>
      <c r="U11" s="17" t="str">
        <f>IF(SUM('Control Sample Data'!I$3:I$98)&gt;10,IF(AND(ISNUMBER('Control Sample Data'!I10),'Control Sample Data'!I10&lt;$B$1,'Control Sample Data'!I10&gt;0),'Control Sample Data'!I10,$B$1),"")</f>
        <v/>
      </c>
      <c r="V11" s="17" t="str">
        <f>IF(SUM('Control Sample Data'!J$3:J$98)&gt;10,IF(AND(ISNUMBER('Control Sample Data'!J10),'Control Sample Data'!J10&lt;$B$1,'Control Sample Data'!J10&gt;0),'Control Sample Data'!J10,$B$1),"")</f>
        <v/>
      </c>
      <c r="W11" s="17" t="str">
        <f>IF(SUM('Control Sample Data'!K$3:K$98)&gt;10,IF(AND(ISNUMBER('Control Sample Data'!K10),'Control Sample Data'!K10&lt;$B$1,'Control Sample Data'!K10&gt;0),'Control Sample Data'!K10,$B$1),"")</f>
        <v/>
      </c>
      <c r="X11" s="17" t="str">
        <f>IF(SUM('Control Sample Data'!L$3:L$98)&gt;10,IF(AND(ISNUMBER('Control Sample Data'!L10),'Control Sample Data'!L10&lt;$B$1,'Control Sample Data'!L10&gt;0),'Control Sample Data'!L10,$B$1),"")</f>
        <v/>
      </c>
      <c r="Y11" s="17" t="str">
        <f>IF(SUM('Control Sample Data'!M$3:M$98)&gt;10,IF(AND(ISNUMBER('Control Sample Data'!M10),'Control Sample Data'!M10&lt;$B$1,'Control Sample Data'!M10&gt;0),'Control Sample Data'!M10,$B$1),"")</f>
        <v/>
      </c>
      <c r="Z11" s="22" t="str">
        <f>IF(ISERROR(VLOOKUP('Choose Housekeeping Genes'!$C10,Calculations!$C$4:$M$99,2,0)),"",VLOOKUP('Choose Housekeeping Genes'!$C10,Calculations!$C$4:$M$99,2,0))</f>
        <v/>
      </c>
      <c r="AA11" s="22" t="str">
        <f>IF(ISERROR(VLOOKUP('Choose Housekeeping Genes'!$C10,Calculations!$C$4:$M$99,3,0)),"",VLOOKUP('Choose Housekeeping Genes'!$C10,Calculations!$C$4:$M$99,3,0))</f>
        <v/>
      </c>
      <c r="AB11" s="22" t="str">
        <f>IF(ISERROR(VLOOKUP('Choose Housekeeping Genes'!$C10,Calculations!$C$4:$M$99,4,0)),"",VLOOKUP('Choose Housekeeping Genes'!$C10,Calculations!$C$4:$M$99,4,0))</f>
        <v/>
      </c>
      <c r="AC11" s="22" t="str">
        <f>IF(ISERROR(VLOOKUP('Choose Housekeeping Genes'!$C10,Calculations!$C$4:$M$99,5,0)),"",VLOOKUP('Choose Housekeeping Genes'!$C10,Calculations!$C$4:$M$99,5,0))</f>
        <v/>
      </c>
      <c r="AD11" s="22" t="str">
        <f>IF(ISERROR(VLOOKUP('Choose Housekeeping Genes'!$C10,Calculations!$C$4:$M$99,6,0)),"",VLOOKUP('Choose Housekeeping Genes'!$C10,Calculations!$C$4:$M$99,6,0))</f>
        <v/>
      </c>
      <c r="AE11" s="22" t="str">
        <f>IF(ISERROR(VLOOKUP('Choose Housekeeping Genes'!$C10,Calculations!$C$4:$M$99,7,0)),"",VLOOKUP('Choose Housekeeping Genes'!$C10,Calculations!$C$4:$M$99,7,0))</f>
        <v/>
      </c>
      <c r="AF11" s="22" t="str">
        <f>IF(ISERROR(VLOOKUP('Choose Housekeeping Genes'!$C10,Calculations!$C$4:$M$99,8,0)),"",VLOOKUP('Choose Housekeeping Genes'!$C10,Calculations!$C$4:$M$99,8,0))</f>
        <v/>
      </c>
      <c r="AG11" s="22" t="str">
        <f>IF(ISERROR(VLOOKUP('Choose Housekeeping Genes'!$C10,Calculations!$C$4:$M$99,9,0)),"",VLOOKUP('Choose Housekeeping Genes'!$C10,Calculations!$C$4:$M$99,9,0))</f>
        <v/>
      </c>
      <c r="AH11" s="22" t="str">
        <f>IF(ISERROR(VLOOKUP('Choose Housekeeping Genes'!$C10,Calculations!$C$4:$M$99,10,0)),"",VLOOKUP('Choose Housekeeping Genes'!$C10,Calculations!$C$4:$M$99,10,0))</f>
        <v/>
      </c>
      <c r="AI11" s="22" t="str">
        <f>IF(ISERROR(VLOOKUP('Choose Housekeeping Genes'!$C10,Calculations!$C$4:$M$99,11,0)),"",VLOOKUP('Choose Housekeeping Genes'!$C10,Calculations!$C$4:$M$99,11,0))</f>
        <v/>
      </c>
      <c r="AJ11" s="22" t="str">
        <f>IF(ISERROR(VLOOKUP('Choose Housekeeping Genes'!$C10,Calculations!$C$4:$Y$99,14,0)),"",VLOOKUP('Choose Housekeeping Genes'!$C10,Calculations!$C$4:$Y$99,14,0))</f>
        <v/>
      </c>
      <c r="AK11" s="22" t="str">
        <f>IF(ISERROR(VLOOKUP('Choose Housekeeping Genes'!$C10,Calculations!$C$4:$Y$99,15,0)),"",VLOOKUP('Choose Housekeeping Genes'!$C10,Calculations!$C$4:$Y$99,15,0))</f>
        <v/>
      </c>
      <c r="AL11" s="22" t="str">
        <f>IF(ISERROR(VLOOKUP('Choose Housekeeping Genes'!$C10,Calculations!$C$4:$Y$99,16,0)),"",VLOOKUP('Choose Housekeeping Genes'!$C10,Calculations!$C$4:$Y$99,16,0))</f>
        <v/>
      </c>
      <c r="AM11" s="22" t="str">
        <f>IF(ISERROR(VLOOKUP('Choose Housekeeping Genes'!$C10,Calculations!$C$4:$Y$99,17,0)),"",VLOOKUP('Choose Housekeeping Genes'!$C10,Calculations!$C$4:$Y$99,17,0))</f>
        <v/>
      </c>
      <c r="AN11" s="22" t="str">
        <f>IF(ISERROR(VLOOKUP('Choose Housekeeping Genes'!$C10,Calculations!$C$4:$Y$99,18,0)),"",VLOOKUP('Choose Housekeeping Genes'!$C10,Calculations!$C$4:$Y$99,18,0))</f>
        <v/>
      </c>
      <c r="AO11" s="22" t="str">
        <f>IF(ISERROR(VLOOKUP('Choose Housekeeping Genes'!$C10,Calculations!$C$4:$Y$99,19,0)),"",VLOOKUP('Choose Housekeeping Genes'!$C10,Calculations!$C$4:$Y$99,19,0))</f>
        <v/>
      </c>
      <c r="AP11" s="22" t="str">
        <f>IF(ISERROR(VLOOKUP('Choose Housekeeping Genes'!$C10,Calculations!$C$4:$Y$99,20,0)),"",VLOOKUP('Choose Housekeeping Genes'!$C10,Calculations!$C$4:$Y$99,20,0))</f>
        <v/>
      </c>
      <c r="AQ11" s="22" t="str">
        <f>IF(ISERROR(VLOOKUP('Choose Housekeeping Genes'!$C10,Calculations!$C$4:$Y$99,21,0)),"",VLOOKUP('Choose Housekeeping Genes'!$C10,Calculations!$C$4:$Y$99,21,0))</f>
        <v/>
      </c>
      <c r="AR11" s="22" t="str">
        <f>IF(ISERROR(VLOOKUP('Choose Housekeeping Genes'!$C10,Calculations!$C$4:$Y$99,22,0)),"",VLOOKUP('Choose Housekeeping Genes'!$C10,Calculations!$C$4:$Y$99,22,0))</f>
        <v/>
      </c>
      <c r="AS11" s="22" t="str">
        <f>IF(ISERROR(VLOOKUP('Choose Housekeeping Genes'!$C10,Calculations!$C$4:$Y$99,23,0)),"",VLOOKUP('Choose Housekeeping Genes'!$C10,Calculations!$C$4:$Y$99,23,0))</f>
        <v/>
      </c>
      <c r="AT11" s="36" t="str">
        <f t="shared" si="0"/>
        <v/>
      </c>
      <c r="AU11" s="36" t="str">
        <f t="shared" si="1"/>
        <v/>
      </c>
      <c r="AV11" s="36" t="str">
        <f t="shared" si="2"/>
        <v/>
      </c>
      <c r="AW11" s="36" t="str">
        <f t="shared" si="3"/>
        <v/>
      </c>
      <c r="AX11" s="36" t="str">
        <f t="shared" si="4"/>
        <v/>
      </c>
      <c r="AY11" s="36" t="str">
        <f t="shared" si="5"/>
        <v/>
      </c>
      <c r="AZ11" s="36" t="str">
        <f t="shared" si="6"/>
        <v/>
      </c>
      <c r="BA11" s="36" t="str">
        <f t="shared" si="7"/>
        <v/>
      </c>
      <c r="BB11" s="36" t="str">
        <f t="shared" si="8"/>
        <v/>
      </c>
      <c r="BC11" s="36" t="str">
        <f t="shared" si="9"/>
        <v/>
      </c>
      <c r="BD11" s="36" t="str">
        <f t="shared" si="10"/>
        <v/>
      </c>
      <c r="BE11" s="36" t="str">
        <f t="shared" si="11"/>
        <v/>
      </c>
      <c r="BF11" s="36" t="str">
        <f t="shared" si="12"/>
        <v/>
      </c>
      <c r="BG11" s="36" t="str">
        <f t="shared" si="13"/>
        <v/>
      </c>
      <c r="BH11" s="36" t="str">
        <f t="shared" si="14"/>
        <v/>
      </c>
      <c r="BI11" s="36" t="str">
        <f t="shared" si="15"/>
        <v/>
      </c>
      <c r="BJ11" s="36" t="str">
        <f t="shared" si="16"/>
        <v/>
      </c>
      <c r="BK11" s="36" t="str">
        <f t="shared" si="17"/>
        <v/>
      </c>
      <c r="BL11" s="36" t="str">
        <f t="shared" si="18"/>
        <v/>
      </c>
      <c r="BM11" s="36" t="str">
        <f t="shared" si="19"/>
        <v/>
      </c>
      <c r="BN11" s="38" t="e">
        <f t="shared" si="21"/>
        <v>#DIV/0!</v>
      </c>
      <c r="BO11" s="38" t="e">
        <f t="shared" si="22"/>
        <v>#DIV/0!</v>
      </c>
      <c r="BP11" s="39" t="str">
        <f t="shared" si="23"/>
        <v/>
      </c>
      <c r="BQ11" s="39" t="str">
        <f t="shared" si="24"/>
        <v/>
      </c>
      <c r="BR11" s="39" t="str">
        <f t="shared" si="25"/>
        <v/>
      </c>
      <c r="BS11" s="39" t="str">
        <f t="shared" si="26"/>
        <v/>
      </c>
      <c r="BT11" s="39" t="str">
        <f t="shared" si="27"/>
        <v/>
      </c>
      <c r="BU11" s="39" t="str">
        <f t="shared" si="28"/>
        <v/>
      </c>
      <c r="BV11" s="39" t="str">
        <f t="shared" si="29"/>
        <v/>
      </c>
      <c r="BW11" s="39" t="str">
        <f t="shared" si="30"/>
        <v/>
      </c>
      <c r="BX11" s="39" t="str">
        <f t="shared" si="31"/>
        <v/>
      </c>
      <c r="BY11" s="39" t="str">
        <f t="shared" si="32"/>
        <v/>
      </c>
      <c r="BZ11" s="39" t="str">
        <f t="shared" si="33"/>
        <v/>
      </c>
      <c r="CA11" s="39" t="str">
        <f t="shared" si="34"/>
        <v/>
      </c>
      <c r="CB11" s="39" t="str">
        <f t="shared" si="35"/>
        <v/>
      </c>
      <c r="CC11" s="39" t="str">
        <f t="shared" si="36"/>
        <v/>
      </c>
      <c r="CD11" s="39" t="str">
        <f t="shared" si="37"/>
        <v/>
      </c>
      <c r="CE11" s="39" t="str">
        <f t="shared" si="38"/>
        <v/>
      </c>
      <c r="CF11" s="39" t="str">
        <f t="shared" si="39"/>
        <v/>
      </c>
      <c r="CG11" s="39" t="str">
        <f t="shared" si="40"/>
        <v/>
      </c>
      <c r="CH11" s="39" t="str">
        <f t="shared" si="41"/>
        <v/>
      </c>
      <c r="CI11" s="39" t="str">
        <f t="shared" si="42"/>
        <v/>
      </c>
    </row>
    <row r="12" spans="1:87" ht="12.75">
      <c r="A12" s="18"/>
      <c r="B12" s="16" t="str">
        <f>'Gene Table'!D11</f>
        <v>NM_006297</v>
      </c>
      <c r="C12" s="16" t="s">
        <v>41</v>
      </c>
      <c r="D12" s="17" t="str">
        <f>IF(SUM('Test Sample Data'!D$3:D$98)&gt;10,IF(AND(ISNUMBER('Test Sample Data'!D11),'Test Sample Data'!D11&lt;$B$1,'Test Sample Data'!D11&gt;0),'Test Sample Data'!D11,$B$1),"")</f>
        <v/>
      </c>
      <c r="E12" s="17" t="str">
        <f>IF(SUM('Test Sample Data'!E$3:E$98)&gt;10,IF(AND(ISNUMBER('Test Sample Data'!E11),'Test Sample Data'!E11&lt;$B$1,'Test Sample Data'!E11&gt;0),'Test Sample Data'!E11,$B$1),"")</f>
        <v/>
      </c>
      <c r="F12" s="17" t="str">
        <f>IF(SUM('Test Sample Data'!F$3:F$98)&gt;10,IF(AND(ISNUMBER('Test Sample Data'!F11),'Test Sample Data'!F11&lt;$B$1,'Test Sample Data'!F11&gt;0),'Test Sample Data'!F11,$B$1),"")</f>
        <v/>
      </c>
      <c r="G12" s="17" t="str">
        <f>IF(SUM('Test Sample Data'!G$3:G$98)&gt;10,IF(AND(ISNUMBER('Test Sample Data'!G11),'Test Sample Data'!G11&lt;$B$1,'Test Sample Data'!G11&gt;0),'Test Sample Data'!G11,$B$1),"")</f>
        <v/>
      </c>
      <c r="H12" s="17" t="str">
        <f>IF(SUM('Test Sample Data'!H$3:H$98)&gt;10,IF(AND(ISNUMBER('Test Sample Data'!H11),'Test Sample Data'!H11&lt;$B$1,'Test Sample Data'!H11&gt;0),'Test Sample Data'!H11,$B$1),"")</f>
        <v/>
      </c>
      <c r="I12" s="17" t="str">
        <f>IF(SUM('Test Sample Data'!I$3:I$98)&gt;10,IF(AND(ISNUMBER('Test Sample Data'!I11),'Test Sample Data'!I11&lt;$B$1,'Test Sample Data'!I11&gt;0),'Test Sample Data'!I11,$B$1),"")</f>
        <v/>
      </c>
      <c r="J12" s="17" t="str">
        <f>IF(SUM('Test Sample Data'!J$3:J$98)&gt;10,IF(AND(ISNUMBER('Test Sample Data'!J11),'Test Sample Data'!J11&lt;$B$1,'Test Sample Data'!J11&gt;0),'Test Sample Data'!J11,$B$1),"")</f>
        <v/>
      </c>
      <c r="K12" s="17" t="str">
        <f>IF(SUM('Test Sample Data'!K$3:K$98)&gt;10,IF(AND(ISNUMBER('Test Sample Data'!K11),'Test Sample Data'!K11&lt;$B$1,'Test Sample Data'!K11&gt;0),'Test Sample Data'!K11,$B$1),"")</f>
        <v/>
      </c>
      <c r="L12" s="17" t="str">
        <f>IF(SUM('Test Sample Data'!L$3:L$98)&gt;10,IF(AND(ISNUMBER('Test Sample Data'!L11),'Test Sample Data'!L11&lt;$B$1,'Test Sample Data'!L11&gt;0),'Test Sample Data'!L11,$B$1),"")</f>
        <v/>
      </c>
      <c r="M12" s="17" t="str">
        <f>IF(SUM('Test Sample Data'!M$3:M$98)&gt;10,IF(AND(ISNUMBER('Test Sample Data'!M11),'Test Sample Data'!M11&lt;$B$1,'Test Sample Data'!M11&gt;0),'Test Sample Data'!M11,$B$1),"")</f>
        <v/>
      </c>
      <c r="N12" s="17" t="str">
        <f>'Gene Table'!D11</f>
        <v>NM_006297</v>
      </c>
      <c r="O12" s="16" t="s">
        <v>41</v>
      </c>
      <c r="P12" s="17" t="str">
        <f>IF(SUM('Control Sample Data'!D$3:D$98)&gt;10,IF(AND(ISNUMBER('Control Sample Data'!D11),'Control Sample Data'!D11&lt;$B$1,'Control Sample Data'!D11&gt;0),'Control Sample Data'!D11,$B$1),"")</f>
        <v/>
      </c>
      <c r="Q12" s="17" t="str">
        <f>IF(SUM('Control Sample Data'!E$3:E$98)&gt;10,IF(AND(ISNUMBER('Control Sample Data'!E11),'Control Sample Data'!E11&lt;$B$1,'Control Sample Data'!E11&gt;0),'Control Sample Data'!E11,$B$1),"")</f>
        <v/>
      </c>
      <c r="R12" s="17" t="str">
        <f>IF(SUM('Control Sample Data'!F$3:F$98)&gt;10,IF(AND(ISNUMBER('Control Sample Data'!F11),'Control Sample Data'!F11&lt;$B$1,'Control Sample Data'!F11&gt;0),'Control Sample Data'!F11,$B$1),"")</f>
        <v/>
      </c>
      <c r="S12" s="17" t="str">
        <f>IF(SUM('Control Sample Data'!G$3:G$98)&gt;10,IF(AND(ISNUMBER('Control Sample Data'!G11),'Control Sample Data'!G11&lt;$B$1,'Control Sample Data'!G11&gt;0),'Control Sample Data'!G11,$B$1),"")</f>
        <v/>
      </c>
      <c r="T12" s="17" t="str">
        <f>IF(SUM('Control Sample Data'!H$3:H$98)&gt;10,IF(AND(ISNUMBER('Control Sample Data'!H11),'Control Sample Data'!H11&lt;$B$1,'Control Sample Data'!H11&gt;0),'Control Sample Data'!H11,$B$1),"")</f>
        <v/>
      </c>
      <c r="U12" s="17" t="str">
        <f>IF(SUM('Control Sample Data'!I$3:I$98)&gt;10,IF(AND(ISNUMBER('Control Sample Data'!I11),'Control Sample Data'!I11&lt;$B$1,'Control Sample Data'!I11&gt;0),'Control Sample Data'!I11,$B$1),"")</f>
        <v/>
      </c>
      <c r="V12" s="17" t="str">
        <f>IF(SUM('Control Sample Data'!J$3:J$98)&gt;10,IF(AND(ISNUMBER('Control Sample Data'!J11),'Control Sample Data'!J11&lt;$B$1,'Control Sample Data'!J11&gt;0),'Control Sample Data'!J11,$B$1),"")</f>
        <v/>
      </c>
      <c r="W12" s="17" t="str">
        <f>IF(SUM('Control Sample Data'!K$3:K$98)&gt;10,IF(AND(ISNUMBER('Control Sample Data'!K11),'Control Sample Data'!K11&lt;$B$1,'Control Sample Data'!K11&gt;0),'Control Sample Data'!K11,$B$1),"")</f>
        <v/>
      </c>
      <c r="X12" s="17" t="str">
        <f>IF(SUM('Control Sample Data'!L$3:L$98)&gt;10,IF(AND(ISNUMBER('Control Sample Data'!L11),'Control Sample Data'!L11&lt;$B$1,'Control Sample Data'!L11&gt;0),'Control Sample Data'!L11,$B$1),"")</f>
        <v/>
      </c>
      <c r="Y12" s="17" t="str">
        <f>IF(SUM('Control Sample Data'!M$3:M$98)&gt;10,IF(AND(ISNUMBER('Control Sample Data'!M11),'Control Sample Data'!M11&lt;$B$1,'Control Sample Data'!M11&gt;0),'Control Sample Data'!M11,$B$1),"")</f>
        <v/>
      </c>
      <c r="Z12" s="22" t="str">
        <f>IF(ISERROR(VLOOKUP('Choose Housekeeping Genes'!$C11,Calculations!$C$4:$M$99,2,0)),"",VLOOKUP('Choose Housekeeping Genes'!$C11,Calculations!$C$4:$M$99,2,0))</f>
        <v/>
      </c>
      <c r="AA12" s="22" t="str">
        <f>IF(ISERROR(VLOOKUP('Choose Housekeeping Genes'!$C11,Calculations!$C$4:$M$99,3,0)),"",VLOOKUP('Choose Housekeeping Genes'!$C11,Calculations!$C$4:$M$99,3,0))</f>
        <v/>
      </c>
      <c r="AB12" s="22" t="str">
        <f>IF(ISERROR(VLOOKUP('Choose Housekeeping Genes'!$C11,Calculations!$C$4:$M$99,4,0)),"",VLOOKUP('Choose Housekeeping Genes'!$C11,Calculations!$C$4:$M$99,4,0))</f>
        <v/>
      </c>
      <c r="AC12" s="22" t="str">
        <f>IF(ISERROR(VLOOKUP('Choose Housekeeping Genes'!$C11,Calculations!$C$4:$M$99,5,0)),"",VLOOKUP('Choose Housekeeping Genes'!$C11,Calculations!$C$4:$M$99,5,0))</f>
        <v/>
      </c>
      <c r="AD12" s="22" t="str">
        <f>IF(ISERROR(VLOOKUP('Choose Housekeeping Genes'!$C11,Calculations!$C$4:$M$99,6,0)),"",VLOOKUP('Choose Housekeeping Genes'!$C11,Calculations!$C$4:$M$99,6,0))</f>
        <v/>
      </c>
      <c r="AE12" s="22" t="str">
        <f>IF(ISERROR(VLOOKUP('Choose Housekeeping Genes'!$C11,Calculations!$C$4:$M$99,7,0)),"",VLOOKUP('Choose Housekeeping Genes'!$C11,Calculations!$C$4:$M$99,7,0))</f>
        <v/>
      </c>
      <c r="AF12" s="22" t="str">
        <f>IF(ISERROR(VLOOKUP('Choose Housekeeping Genes'!$C11,Calculations!$C$4:$M$99,8,0)),"",VLOOKUP('Choose Housekeeping Genes'!$C11,Calculations!$C$4:$M$99,8,0))</f>
        <v/>
      </c>
      <c r="AG12" s="22" t="str">
        <f>IF(ISERROR(VLOOKUP('Choose Housekeeping Genes'!$C11,Calculations!$C$4:$M$99,9,0)),"",VLOOKUP('Choose Housekeeping Genes'!$C11,Calculations!$C$4:$M$99,9,0))</f>
        <v/>
      </c>
      <c r="AH12" s="22" t="str">
        <f>IF(ISERROR(VLOOKUP('Choose Housekeeping Genes'!$C11,Calculations!$C$4:$M$99,10,0)),"",VLOOKUP('Choose Housekeeping Genes'!$C11,Calculations!$C$4:$M$99,10,0))</f>
        <v/>
      </c>
      <c r="AI12" s="22" t="str">
        <f>IF(ISERROR(VLOOKUP('Choose Housekeeping Genes'!$C11,Calculations!$C$4:$M$99,11,0)),"",VLOOKUP('Choose Housekeeping Genes'!$C11,Calculations!$C$4:$M$99,11,0))</f>
        <v/>
      </c>
      <c r="AJ12" s="22" t="str">
        <f>IF(ISERROR(VLOOKUP('Choose Housekeeping Genes'!$C11,Calculations!$C$4:$Y$99,14,0)),"",VLOOKUP('Choose Housekeeping Genes'!$C11,Calculations!$C$4:$Y$99,14,0))</f>
        <v/>
      </c>
      <c r="AK12" s="22" t="str">
        <f>IF(ISERROR(VLOOKUP('Choose Housekeeping Genes'!$C11,Calculations!$C$4:$Y$99,15,0)),"",VLOOKUP('Choose Housekeeping Genes'!$C11,Calculations!$C$4:$Y$99,15,0))</f>
        <v/>
      </c>
      <c r="AL12" s="22" t="str">
        <f>IF(ISERROR(VLOOKUP('Choose Housekeeping Genes'!$C11,Calculations!$C$4:$Y$99,16,0)),"",VLOOKUP('Choose Housekeeping Genes'!$C11,Calculations!$C$4:$Y$99,16,0))</f>
        <v/>
      </c>
      <c r="AM12" s="22" t="str">
        <f>IF(ISERROR(VLOOKUP('Choose Housekeeping Genes'!$C11,Calculations!$C$4:$Y$99,17,0)),"",VLOOKUP('Choose Housekeeping Genes'!$C11,Calculations!$C$4:$Y$99,17,0))</f>
        <v/>
      </c>
      <c r="AN12" s="22" t="str">
        <f>IF(ISERROR(VLOOKUP('Choose Housekeeping Genes'!$C11,Calculations!$C$4:$Y$99,18,0)),"",VLOOKUP('Choose Housekeeping Genes'!$C11,Calculations!$C$4:$Y$99,18,0))</f>
        <v/>
      </c>
      <c r="AO12" s="22" t="str">
        <f>IF(ISERROR(VLOOKUP('Choose Housekeeping Genes'!$C11,Calculations!$C$4:$Y$99,19,0)),"",VLOOKUP('Choose Housekeeping Genes'!$C11,Calculations!$C$4:$Y$99,19,0))</f>
        <v/>
      </c>
      <c r="AP12" s="22" t="str">
        <f>IF(ISERROR(VLOOKUP('Choose Housekeeping Genes'!$C11,Calculations!$C$4:$Y$99,20,0)),"",VLOOKUP('Choose Housekeeping Genes'!$C11,Calculations!$C$4:$Y$99,20,0))</f>
        <v/>
      </c>
      <c r="AQ12" s="22" t="str">
        <f>IF(ISERROR(VLOOKUP('Choose Housekeeping Genes'!$C11,Calculations!$C$4:$Y$99,21,0)),"",VLOOKUP('Choose Housekeeping Genes'!$C11,Calculations!$C$4:$Y$99,21,0))</f>
        <v/>
      </c>
      <c r="AR12" s="22" t="str">
        <f>IF(ISERROR(VLOOKUP('Choose Housekeeping Genes'!$C11,Calculations!$C$4:$Y$99,22,0)),"",VLOOKUP('Choose Housekeeping Genes'!$C11,Calculations!$C$4:$Y$99,22,0))</f>
        <v/>
      </c>
      <c r="AS12" s="22" t="str">
        <f>IF(ISERROR(VLOOKUP('Choose Housekeeping Genes'!$C11,Calculations!$C$4:$Y$99,23,0)),"",VLOOKUP('Choose Housekeeping Genes'!$C11,Calculations!$C$4:$Y$99,23,0))</f>
        <v/>
      </c>
      <c r="AT12" s="36" t="str">
        <f t="shared" si="0"/>
        <v/>
      </c>
      <c r="AU12" s="36" t="str">
        <f t="shared" si="1"/>
        <v/>
      </c>
      <c r="AV12" s="36" t="str">
        <f t="shared" si="2"/>
        <v/>
      </c>
      <c r="AW12" s="36" t="str">
        <f t="shared" si="3"/>
        <v/>
      </c>
      <c r="AX12" s="36" t="str">
        <f t="shared" si="4"/>
        <v/>
      </c>
      <c r="AY12" s="36" t="str">
        <f t="shared" si="5"/>
        <v/>
      </c>
      <c r="AZ12" s="36" t="str">
        <f t="shared" si="6"/>
        <v/>
      </c>
      <c r="BA12" s="36" t="str">
        <f t="shared" si="7"/>
        <v/>
      </c>
      <c r="BB12" s="36" t="str">
        <f t="shared" si="8"/>
        <v/>
      </c>
      <c r="BC12" s="36" t="str">
        <f t="shared" si="9"/>
        <v/>
      </c>
      <c r="BD12" s="36" t="str">
        <f t="shared" si="10"/>
        <v/>
      </c>
      <c r="BE12" s="36" t="str">
        <f t="shared" si="11"/>
        <v/>
      </c>
      <c r="BF12" s="36" t="str">
        <f t="shared" si="12"/>
        <v/>
      </c>
      <c r="BG12" s="36" t="str">
        <f t="shared" si="13"/>
        <v/>
      </c>
      <c r="BH12" s="36" t="str">
        <f t="shared" si="14"/>
        <v/>
      </c>
      <c r="BI12" s="36" t="str">
        <f t="shared" si="15"/>
        <v/>
      </c>
      <c r="BJ12" s="36" t="str">
        <f t="shared" si="16"/>
        <v/>
      </c>
      <c r="BK12" s="36" t="str">
        <f t="shared" si="17"/>
        <v/>
      </c>
      <c r="BL12" s="36" t="str">
        <f t="shared" si="18"/>
        <v/>
      </c>
      <c r="BM12" s="36" t="str">
        <f t="shared" si="19"/>
        <v/>
      </c>
      <c r="BN12" s="38" t="e">
        <f t="shared" si="21"/>
        <v>#DIV/0!</v>
      </c>
      <c r="BO12" s="38" t="e">
        <f t="shared" si="22"/>
        <v>#DIV/0!</v>
      </c>
      <c r="BP12" s="39" t="str">
        <f t="shared" si="23"/>
        <v/>
      </c>
      <c r="BQ12" s="39" t="str">
        <f t="shared" si="24"/>
        <v/>
      </c>
      <c r="BR12" s="39" t="str">
        <f t="shared" si="25"/>
        <v/>
      </c>
      <c r="BS12" s="39" t="str">
        <f t="shared" si="26"/>
        <v/>
      </c>
      <c r="BT12" s="39" t="str">
        <f t="shared" si="27"/>
        <v/>
      </c>
      <c r="BU12" s="39" t="str">
        <f t="shared" si="28"/>
        <v/>
      </c>
      <c r="BV12" s="39" t="str">
        <f t="shared" si="29"/>
        <v/>
      </c>
      <c r="BW12" s="39" t="str">
        <f t="shared" si="30"/>
        <v/>
      </c>
      <c r="BX12" s="39" t="str">
        <f t="shared" si="31"/>
        <v/>
      </c>
      <c r="BY12" s="39" t="str">
        <f t="shared" si="32"/>
        <v/>
      </c>
      <c r="BZ12" s="39" t="str">
        <f t="shared" si="33"/>
        <v/>
      </c>
      <c r="CA12" s="39" t="str">
        <f t="shared" si="34"/>
        <v/>
      </c>
      <c r="CB12" s="39" t="str">
        <f t="shared" si="35"/>
        <v/>
      </c>
      <c r="CC12" s="39" t="str">
        <f t="shared" si="36"/>
        <v/>
      </c>
      <c r="CD12" s="39" t="str">
        <f t="shared" si="37"/>
        <v/>
      </c>
      <c r="CE12" s="39" t="str">
        <f t="shared" si="38"/>
        <v/>
      </c>
      <c r="CF12" s="39" t="str">
        <f t="shared" si="39"/>
        <v/>
      </c>
      <c r="CG12" s="39" t="str">
        <f t="shared" si="40"/>
        <v/>
      </c>
      <c r="CH12" s="39" t="str">
        <f t="shared" si="41"/>
        <v/>
      </c>
      <c r="CI12" s="39" t="str">
        <f t="shared" si="42"/>
        <v/>
      </c>
    </row>
    <row r="13" spans="1:87" ht="12.75">
      <c r="A13" s="18"/>
      <c r="B13" s="16" t="str">
        <f>'Gene Table'!D12</f>
        <v>NM_000546</v>
      </c>
      <c r="C13" s="16" t="s">
        <v>45</v>
      </c>
      <c r="D13" s="17" t="str">
        <f>IF(SUM('Test Sample Data'!D$3:D$98)&gt;10,IF(AND(ISNUMBER('Test Sample Data'!D12),'Test Sample Data'!D12&lt;$B$1,'Test Sample Data'!D12&gt;0),'Test Sample Data'!D12,$B$1),"")</f>
        <v/>
      </c>
      <c r="E13" s="17" t="str">
        <f>IF(SUM('Test Sample Data'!E$3:E$98)&gt;10,IF(AND(ISNUMBER('Test Sample Data'!E12),'Test Sample Data'!E12&lt;$B$1,'Test Sample Data'!E12&gt;0),'Test Sample Data'!E12,$B$1),"")</f>
        <v/>
      </c>
      <c r="F13" s="17" t="str">
        <f>IF(SUM('Test Sample Data'!F$3:F$98)&gt;10,IF(AND(ISNUMBER('Test Sample Data'!F12),'Test Sample Data'!F12&lt;$B$1,'Test Sample Data'!F12&gt;0),'Test Sample Data'!F12,$B$1),"")</f>
        <v/>
      </c>
      <c r="G13" s="17" t="str">
        <f>IF(SUM('Test Sample Data'!G$3:G$98)&gt;10,IF(AND(ISNUMBER('Test Sample Data'!G12),'Test Sample Data'!G12&lt;$B$1,'Test Sample Data'!G12&gt;0),'Test Sample Data'!G12,$B$1),"")</f>
        <v/>
      </c>
      <c r="H13" s="17" t="str">
        <f>IF(SUM('Test Sample Data'!H$3:H$98)&gt;10,IF(AND(ISNUMBER('Test Sample Data'!H12),'Test Sample Data'!H12&lt;$B$1,'Test Sample Data'!H12&gt;0),'Test Sample Data'!H12,$B$1),"")</f>
        <v/>
      </c>
      <c r="I13" s="17" t="str">
        <f>IF(SUM('Test Sample Data'!I$3:I$98)&gt;10,IF(AND(ISNUMBER('Test Sample Data'!I12),'Test Sample Data'!I12&lt;$B$1,'Test Sample Data'!I12&gt;0),'Test Sample Data'!I12,$B$1),"")</f>
        <v/>
      </c>
      <c r="J13" s="17" t="str">
        <f>IF(SUM('Test Sample Data'!J$3:J$98)&gt;10,IF(AND(ISNUMBER('Test Sample Data'!J12),'Test Sample Data'!J12&lt;$B$1,'Test Sample Data'!J12&gt;0),'Test Sample Data'!J12,$B$1),"")</f>
        <v/>
      </c>
      <c r="K13" s="17" t="str">
        <f>IF(SUM('Test Sample Data'!K$3:K$98)&gt;10,IF(AND(ISNUMBER('Test Sample Data'!K12),'Test Sample Data'!K12&lt;$B$1,'Test Sample Data'!K12&gt;0),'Test Sample Data'!K12,$B$1),"")</f>
        <v/>
      </c>
      <c r="L13" s="17" t="str">
        <f>IF(SUM('Test Sample Data'!L$3:L$98)&gt;10,IF(AND(ISNUMBER('Test Sample Data'!L12),'Test Sample Data'!L12&lt;$B$1,'Test Sample Data'!L12&gt;0),'Test Sample Data'!L12,$B$1),"")</f>
        <v/>
      </c>
      <c r="M13" s="17" t="str">
        <f>IF(SUM('Test Sample Data'!M$3:M$98)&gt;10,IF(AND(ISNUMBER('Test Sample Data'!M12),'Test Sample Data'!M12&lt;$B$1,'Test Sample Data'!M12&gt;0),'Test Sample Data'!M12,$B$1),"")</f>
        <v/>
      </c>
      <c r="N13" s="17" t="str">
        <f>'Gene Table'!D12</f>
        <v>NM_000546</v>
      </c>
      <c r="O13" s="16" t="s">
        <v>45</v>
      </c>
      <c r="P13" s="17" t="str">
        <f>IF(SUM('Control Sample Data'!D$3:D$98)&gt;10,IF(AND(ISNUMBER('Control Sample Data'!D12),'Control Sample Data'!D12&lt;$B$1,'Control Sample Data'!D12&gt;0),'Control Sample Data'!D12,$B$1),"")</f>
        <v/>
      </c>
      <c r="Q13" s="17" t="str">
        <f>IF(SUM('Control Sample Data'!E$3:E$98)&gt;10,IF(AND(ISNUMBER('Control Sample Data'!E12),'Control Sample Data'!E12&lt;$B$1,'Control Sample Data'!E12&gt;0),'Control Sample Data'!E12,$B$1),"")</f>
        <v/>
      </c>
      <c r="R13" s="17" t="str">
        <f>IF(SUM('Control Sample Data'!F$3:F$98)&gt;10,IF(AND(ISNUMBER('Control Sample Data'!F12),'Control Sample Data'!F12&lt;$B$1,'Control Sample Data'!F12&gt;0),'Control Sample Data'!F12,$B$1),"")</f>
        <v/>
      </c>
      <c r="S13" s="17" t="str">
        <f>IF(SUM('Control Sample Data'!G$3:G$98)&gt;10,IF(AND(ISNUMBER('Control Sample Data'!G12),'Control Sample Data'!G12&lt;$B$1,'Control Sample Data'!G12&gt;0),'Control Sample Data'!G12,$B$1),"")</f>
        <v/>
      </c>
      <c r="T13" s="17" t="str">
        <f>IF(SUM('Control Sample Data'!H$3:H$98)&gt;10,IF(AND(ISNUMBER('Control Sample Data'!H12),'Control Sample Data'!H12&lt;$B$1,'Control Sample Data'!H12&gt;0),'Control Sample Data'!H12,$B$1),"")</f>
        <v/>
      </c>
      <c r="U13" s="17" t="str">
        <f>IF(SUM('Control Sample Data'!I$3:I$98)&gt;10,IF(AND(ISNUMBER('Control Sample Data'!I12),'Control Sample Data'!I12&lt;$B$1,'Control Sample Data'!I12&gt;0),'Control Sample Data'!I12,$B$1),"")</f>
        <v/>
      </c>
      <c r="V13" s="17" t="str">
        <f>IF(SUM('Control Sample Data'!J$3:J$98)&gt;10,IF(AND(ISNUMBER('Control Sample Data'!J12),'Control Sample Data'!J12&lt;$B$1,'Control Sample Data'!J12&gt;0),'Control Sample Data'!J12,$B$1),"")</f>
        <v/>
      </c>
      <c r="W13" s="17" t="str">
        <f>IF(SUM('Control Sample Data'!K$3:K$98)&gt;10,IF(AND(ISNUMBER('Control Sample Data'!K12),'Control Sample Data'!K12&lt;$B$1,'Control Sample Data'!K12&gt;0),'Control Sample Data'!K12,$B$1),"")</f>
        <v/>
      </c>
      <c r="X13" s="17" t="str">
        <f>IF(SUM('Control Sample Data'!L$3:L$98)&gt;10,IF(AND(ISNUMBER('Control Sample Data'!L12),'Control Sample Data'!L12&lt;$B$1,'Control Sample Data'!L12&gt;0),'Control Sample Data'!L12,$B$1),"")</f>
        <v/>
      </c>
      <c r="Y13" s="17" t="str">
        <f>IF(SUM('Control Sample Data'!M$3:M$98)&gt;10,IF(AND(ISNUMBER('Control Sample Data'!M12),'Control Sample Data'!M12&lt;$B$1,'Control Sample Data'!M12&gt;0),'Control Sample Data'!M12,$B$1),"")</f>
        <v/>
      </c>
      <c r="Z13" s="22" t="str">
        <f>IF(ISERROR(VLOOKUP('Choose Housekeeping Genes'!$C12,Calculations!$C$4:$M$99,2,0)),"",VLOOKUP('Choose Housekeeping Genes'!$C12,Calculations!$C$4:$M$99,2,0))</f>
        <v/>
      </c>
      <c r="AA13" s="22" t="str">
        <f>IF(ISERROR(VLOOKUP('Choose Housekeeping Genes'!$C12,Calculations!$C$4:$M$99,3,0)),"",VLOOKUP('Choose Housekeeping Genes'!$C12,Calculations!$C$4:$M$99,3,0))</f>
        <v/>
      </c>
      <c r="AB13" s="22" t="str">
        <f>IF(ISERROR(VLOOKUP('Choose Housekeeping Genes'!$C12,Calculations!$C$4:$M$99,4,0)),"",VLOOKUP('Choose Housekeeping Genes'!$C12,Calculations!$C$4:$M$99,4,0))</f>
        <v/>
      </c>
      <c r="AC13" s="22" t="str">
        <f>IF(ISERROR(VLOOKUP('Choose Housekeeping Genes'!$C12,Calculations!$C$4:$M$99,5,0)),"",VLOOKUP('Choose Housekeeping Genes'!$C12,Calculations!$C$4:$M$99,5,0))</f>
        <v/>
      </c>
      <c r="AD13" s="22" t="str">
        <f>IF(ISERROR(VLOOKUP('Choose Housekeeping Genes'!$C12,Calculations!$C$4:$M$99,6,0)),"",VLOOKUP('Choose Housekeeping Genes'!$C12,Calculations!$C$4:$M$99,6,0))</f>
        <v/>
      </c>
      <c r="AE13" s="22" t="str">
        <f>IF(ISERROR(VLOOKUP('Choose Housekeeping Genes'!$C12,Calculations!$C$4:$M$99,7,0)),"",VLOOKUP('Choose Housekeeping Genes'!$C12,Calculations!$C$4:$M$99,7,0))</f>
        <v/>
      </c>
      <c r="AF13" s="22" t="str">
        <f>IF(ISERROR(VLOOKUP('Choose Housekeeping Genes'!$C12,Calculations!$C$4:$M$99,8,0)),"",VLOOKUP('Choose Housekeeping Genes'!$C12,Calculations!$C$4:$M$99,8,0))</f>
        <v/>
      </c>
      <c r="AG13" s="22" t="str">
        <f>IF(ISERROR(VLOOKUP('Choose Housekeeping Genes'!$C12,Calculations!$C$4:$M$99,9,0)),"",VLOOKUP('Choose Housekeeping Genes'!$C12,Calculations!$C$4:$M$99,9,0))</f>
        <v/>
      </c>
      <c r="AH13" s="22" t="str">
        <f>IF(ISERROR(VLOOKUP('Choose Housekeeping Genes'!$C12,Calculations!$C$4:$M$99,10,0)),"",VLOOKUP('Choose Housekeeping Genes'!$C12,Calculations!$C$4:$M$99,10,0))</f>
        <v/>
      </c>
      <c r="AI13" s="22" t="str">
        <f>IF(ISERROR(VLOOKUP('Choose Housekeeping Genes'!$C12,Calculations!$C$4:$M$99,11,0)),"",VLOOKUP('Choose Housekeeping Genes'!$C12,Calculations!$C$4:$M$99,11,0))</f>
        <v/>
      </c>
      <c r="AJ13" s="22" t="str">
        <f>IF(ISERROR(VLOOKUP('Choose Housekeeping Genes'!$C12,Calculations!$C$4:$Y$99,14,0)),"",VLOOKUP('Choose Housekeeping Genes'!$C12,Calculations!$C$4:$Y$99,14,0))</f>
        <v/>
      </c>
      <c r="AK13" s="22" t="str">
        <f>IF(ISERROR(VLOOKUP('Choose Housekeeping Genes'!$C12,Calculations!$C$4:$Y$99,15,0)),"",VLOOKUP('Choose Housekeeping Genes'!$C12,Calculations!$C$4:$Y$99,15,0))</f>
        <v/>
      </c>
      <c r="AL13" s="22" t="str">
        <f>IF(ISERROR(VLOOKUP('Choose Housekeeping Genes'!$C12,Calculations!$C$4:$Y$99,16,0)),"",VLOOKUP('Choose Housekeeping Genes'!$C12,Calculations!$C$4:$Y$99,16,0))</f>
        <v/>
      </c>
      <c r="AM13" s="22" t="str">
        <f>IF(ISERROR(VLOOKUP('Choose Housekeeping Genes'!$C12,Calculations!$C$4:$Y$99,17,0)),"",VLOOKUP('Choose Housekeeping Genes'!$C12,Calculations!$C$4:$Y$99,17,0))</f>
        <v/>
      </c>
      <c r="AN13" s="22" t="str">
        <f>IF(ISERROR(VLOOKUP('Choose Housekeeping Genes'!$C12,Calculations!$C$4:$Y$99,18,0)),"",VLOOKUP('Choose Housekeeping Genes'!$C12,Calculations!$C$4:$Y$99,18,0))</f>
        <v/>
      </c>
      <c r="AO13" s="22" t="str">
        <f>IF(ISERROR(VLOOKUP('Choose Housekeeping Genes'!$C12,Calculations!$C$4:$Y$99,19,0)),"",VLOOKUP('Choose Housekeeping Genes'!$C12,Calculations!$C$4:$Y$99,19,0))</f>
        <v/>
      </c>
      <c r="AP13" s="22" t="str">
        <f>IF(ISERROR(VLOOKUP('Choose Housekeeping Genes'!$C12,Calculations!$C$4:$Y$99,20,0)),"",VLOOKUP('Choose Housekeeping Genes'!$C12,Calculations!$C$4:$Y$99,20,0))</f>
        <v/>
      </c>
      <c r="AQ13" s="22" t="str">
        <f>IF(ISERROR(VLOOKUP('Choose Housekeeping Genes'!$C12,Calculations!$C$4:$Y$99,21,0)),"",VLOOKUP('Choose Housekeeping Genes'!$C12,Calculations!$C$4:$Y$99,21,0))</f>
        <v/>
      </c>
      <c r="AR13" s="22" t="str">
        <f>IF(ISERROR(VLOOKUP('Choose Housekeeping Genes'!$C12,Calculations!$C$4:$Y$99,22,0)),"",VLOOKUP('Choose Housekeeping Genes'!$C12,Calculations!$C$4:$Y$99,22,0))</f>
        <v/>
      </c>
      <c r="AS13" s="22" t="str">
        <f>IF(ISERROR(VLOOKUP('Choose Housekeeping Genes'!$C12,Calculations!$C$4:$Y$99,23,0)),"",VLOOKUP('Choose Housekeeping Genes'!$C12,Calculations!$C$4:$Y$99,23,0))</f>
        <v/>
      </c>
      <c r="AT13" s="36" t="str">
        <f t="shared" si="0"/>
        <v/>
      </c>
      <c r="AU13" s="36" t="str">
        <f t="shared" si="1"/>
        <v/>
      </c>
      <c r="AV13" s="36" t="str">
        <f t="shared" si="2"/>
        <v/>
      </c>
      <c r="AW13" s="36" t="str">
        <f t="shared" si="3"/>
        <v/>
      </c>
      <c r="AX13" s="36" t="str">
        <f t="shared" si="4"/>
        <v/>
      </c>
      <c r="AY13" s="36" t="str">
        <f t="shared" si="5"/>
        <v/>
      </c>
      <c r="AZ13" s="36" t="str">
        <f t="shared" si="6"/>
        <v/>
      </c>
      <c r="BA13" s="36" t="str">
        <f t="shared" si="7"/>
        <v/>
      </c>
      <c r="BB13" s="36" t="str">
        <f t="shared" si="8"/>
        <v/>
      </c>
      <c r="BC13" s="36" t="str">
        <f t="shared" si="9"/>
        <v/>
      </c>
      <c r="BD13" s="36" t="str">
        <f t="shared" si="10"/>
        <v/>
      </c>
      <c r="BE13" s="36" t="str">
        <f t="shared" si="11"/>
        <v/>
      </c>
      <c r="BF13" s="36" t="str">
        <f t="shared" si="12"/>
        <v/>
      </c>
      <c r="BG13" s="36" t="str">
        <f t="shared" si="13"/>
        <v/>
      </c>
      <c r="BH13" s="36" t="str">
        <f t="shared" si="14"/>
        <v/>
      </c>
      <c r="BI13" s="36" t="str">
        <f t="shared" si="15"/>
        <v/>
      </c>
      <c r="BJ13" s="36" t="str">
        <f t="shared" si="16"/>
        <v/>
      </c>
      <c r="BK13" s="36" t="str">
        <f t="shared" si="17"/>
        <v/>
      </c>
      <c r="BL13" s="36" t="str">
        <f t="shared" si="18"/>
        <v/>
      </c>
      <c r="BM13" s="36" t="str">
        <f t="shared" si="19"/>
        <v/>
      </c>
      <c r="BN13" s="38" t="e">
        <f t="shared" si="21"/>
        <v>#DIV/0!</v>
      </c>
      <c r="BO13" s="38" t="e">
        <f t="shared" si="22"/>
        <v>#DIV/0!</v>
      </c>
      <c r="BP13" s="39" t="str">
        <f t="shared" si="23"/>
        <v/>
      </c>
      <c r="BQ13" s="39" t="str">
        <f t="shared" si="24"/>
        <v/>
      </c>
      <c r="BR13" s="39" t="str">
        <f t="shared" si="25"/>
        <v/>
      </c>
      <c r="BS13" s="39" t="str">
        <f t="shared" si="26"/>
        <v/>
      </c>
      <c r="BT13" s="39" t="str">
        <f t="shared" si="27"/>
        <v/>
      </c>
      <c r="BU13" s="39" t="str">
        <f t="shared" si="28"/>
        <v/>
      </c>
      <c r="BV13" s="39" t="str">
        <f t="shared" si="29"/>
        <v/>
      </c>
      <c r="BW13" s="39" t="str">
        <f t="shared" si="30"/>
        <v/>
      </c>
      <c r="BX13" s="39" t="str">
        <f t="shared" si="31"/>
        <v/>
      </c>
      <c r="BY13" s="39" t="str">
        <f t="shared" si="32"/>
        <v/>
      </c>
      <c r="BZ13" s="39" t="str">
        <f t="shared" si="33"/>
        <v/>
      </c>
      <c r="CA13" s="39" t="str">
        <f t="shared" si="34"/>
        <v/>
      </c>
      <c r="CB13" s="39" t="str">
        <f t="shared" si="35"/>
        <v/>
      </c>
      <c r="CC13" s="39" t="str">
        <f t="shared" si="36"/>
        <v/>
      </c>
      <c r="CD13" s="39" t="str">
        <f t="shared" si="37"/>
        <v/>
      </c>
      <c r="CE13" s="39" t="str">
        <f t="shared" si="38"/>
        <v/>
      </c>
      <c r="CF13" s="39" t="str">
        <f t="shared" si="39"/>
        <v/>
      </c>
      <c r="CG13" s="39" t="str">
        <f t="shared" si="40"/>
        <v/>
      </c>
      <c r="CH13" s="39" t="str">
        <f t="shared" si="41"/>
        <v/>
      </c>
      <c r="CI13" s="39" t="str">
        <f t="shared" si="42"/>
        <v/>
      </c>
    </row>
    <row r="14" spans="1:87" ht="12.75">
      <c r="A14" s="18"/>
      <c r="B14" s="16" t="str">
        <f>'Gene Table'!D13</f>
        <v>NM_001071</v>
      </c>
      <c r="C14" s="16" t="s">
        <v>49</v>
      </c>
      <c r="D14" s="17" t="str">
        <f>IF(SUM('Test Sample Data'!D$3:D$98)&gt;10,IF(AND(ISNUMBER('Test Sample Data'!D13),'Test Sample Data'!D13&lt;$B$1,'Test Sample Data'!D13&gt;0),'Test Sample Data'!D13,$B$1),"")</f>
        <v/>
      </c>
      <c r="E14" s="17" t="str">
        <f>IF(SUM('Test Sample Data'!E$3:E$98)&gt;10,IF(AND(ISNUMBER('Test Sample Data'!E13),'Test Sample Data'!E13&lt;$B$1,'Test Sample Data'!E13&gt;0),'Test Sample Data'!E13,$B$1),"")</f>
        <v/>
      </c>
      <c r="F14" s="17" t="str">
        <f>IF(SUM('Test Sample Data'!F$3:F$98)&gt;10,IF(AND(ISNUMBER('Test Sample Data'!F13),'Test Sample Data'!F13&lt;$B$1,'Test Sample Data'!F13&gt;0),'Test Sample Data'!F13,$B$1),"")</f>
        <v/>
      </c>
      <c r="G14" s="17" t="str">
        <f>IF(SUM('Test Sample Data'!G$3:G$98)&gt;10,IF(AND(ISNUMBER('Test Sample Data'!G13),'Test Sample Data'!G13&lt;$B$1,'Test Sample Data'!G13&gt;0),'Test Sample Data'!G13,$B$1),"")</f>
        <v/>
      </c>
      <c r="H14" s="17" t="str">
        <f>IF(SUM('Test Sample Data'!H$3:H$98)&gt;10,IF(AND(ISNUMBER('Test Sample Data'!H13),'Test Sample Data'!H13&lt;$B$1,'Test Sample Data'!H13&gt;0),'Test Sample Data'!H13,$B$1),"")</f>
        <v/>
      </c>
      <c r="I14" s="17" t="str">
        <f>IF(SUM('Test Sample Data'!I$3:I$98)&gt;10,IF(AND(ISNUMBER('Test Sample Data'!I13),'Test Sample Data'!I13&lt;$B$1,'Test Sample Data'!I13&gt;0),'Test Sample Data'!I13,$B$1),"")</f>
        <v/>
      </c>
      <c r="J14" s="17" t="str">
        <f>IF(SUM('Test Sample Data'!J$3:J$98)&gt;10,IF(AND(ISNUMBER('Test Sample Data'!J13),'Test Sample Data'!J13&lt;$B$1,'Test Sample Data'!J13&gt;0),'Test Sample Data'!J13,$B$1),"")</f>
        <v/>
      </c>
      <c r="K14" s="17" t="str">
        <f>IF(SUM('Test Sample Data'!K$3:K$98)&gt;10,IF(AND(ISNUMBER('Test Sample Data'!K13),'Test Sample Data'!K13&lt;$B$1,'Test Sample Data'!K13&gt;0),'Test Sample Data'!K13,$B$1),"")</f>
        <v/>
      </c>
      <c r="L14" s="17" t="str">
        <f>IF(SUM('Test Sample Data'!L$3:L$98)&gt;10,IF(AND(ISNUMBER('Test Sample Data'!L13),'Test Sample Data'!L13&lt;$B$1,'Test Sample Data'!L13&gt;0),'Test Sample Data'!L13,$B$1),"")</f>
        <v/>
      </c>
      <c r="M14" s="17" t="str">
        <f>IF(SUM('Test Sample Data'!M$3:M$98)&gt;10,IF(AND(ISNUMBER('Test Sample Data'!M13),'Test Sample Data'!M13&lt;$B$1,'Test Sample Data'!M13&gt;0),'Test Sample Data'!M13,$B$1),"")</f>
        <v/>
      </c>
      <c r="N14" s="17" t="str">
        <f>'Gene Table'!D13</f>
        <v>NM_001071</v>
      </c>
      <c r="O14" s="16" t="s">
        <v>49</v>
      </c>
      <c r="P14" s="17" t="str">
        <f>IF(SUM('Control Sample Data'!D$3:D$98)&gt;10,IF(AND(ISNUMBER('Control Sample Data'!D13),'Control Sample Data'!D13&lt;$B$1,'Control Sample Data'!D13&gt;0),'Control Sample Data'!D13,$B$1),"")</f>
        <v/>
      </c>
      <c r="Q14" s="17" t="str">
        <f>IF(SUM('Control Sample Data'!E$3:E$98)&gt;10,IF(AND(ISNUMBER('Control Sample Data'!E13),'Control Sample Data'!E13&lt;$B$1,'Control Sample Data'!E13&gt;0),'Control Sample Data'!E13,$B$1),"")</f>
        <v/>
      </c>
      <c r="R14" s="17" t="str">
        <f>IF(SUM('Control Sample Data'!F$3:F$98)&gt;10,IF(AND(ISNUMBER('Control Sample Data'!F13),'Control Sample Data'!F13&lt;$B$1,'Control Sample Data'!F13&gt;0),'Control Sample Data'!F13,$B$1),"")</f>
        <v/>
      </c>
      <c r="S14" s="17" t="str">
        <f>IF(SUM('Control Sample Data'!G$3:G$98)&gt;10,IF(AND(ISNUMBER('Control Sample Data'!G13),'Control Sample Data'!G13&lt;$B$1,'Control Sample Data'!G13&gt;0),'Control Sample Data'!G13,$B$1),"")</f>
        <v/>
      </c>
      <c r="T14" s="17" t="str">
        <f>IF(SUM('Control Sample Data'!H$3:H$98)&gt;10,IF(AND(ISNUMBER('Control Sample Data'!H13),'Control Sample Data'!H13&lt;$B$1,'Control Sample Data'!H13&gt;0),'Control Sample Data'!H13,$B$1),"")</f>
        <v/>
      </c>
      <c r="U14" s="17" t="str">
        <f>IF(SUM('Control Sample Data'!I$3:I$98)&gt;10,IF(AND(ISNUMBER('Control Sample Data'!I13),'Control Sample Data'!I13&lt;$B$1,'Control Sample Data'!I13&gt;0),'Control Sample Data'!I13,$B$1),"")</f>
        <v/>
      </c>
      <c r="V14" s="17" t="str">
        <f>IF(SUM('Control Sample Data'!J$3:J$98)&gt;10,IF(AND(ISNUMBER('Control Sample Data'!J13),'Control Sample Data'!J13&lt;$B$1,'Control Sample Data'!J13&gt;0),'Control Sample Data'!J13,$B$1),"")</f>
        <v/>
      </c>
      <c r="W14" s="17" t="str">
        <f>IF(SUM('Control Sample Data'!K$3:K$98)&gt;10,IF(AND(ISNUMBER('Control Sample Data'!K13),'Control Sample Data'!K13&lt;$B$1,'Control Sample Data'!K13&gt;0),'Control Sample Data'!K13,$B$1),"")</f>
        <v/>
      </c>
      <c r="X14" s="17" t="str">
        <f>IF(SUM('Control Sample Data'!L$3:L$98)&gt;10,IF(AND(ISNUMBER('Control Sample Data'!L13),'Control Sample Data'!L13&lt;$B$1,'Control Sample Data'!L13&gt;0),'Control Sample Data'!L13,$B$1),"")</f>
        <v/>
      </c>
      <c r="Y14" s="17" t="str">
        <f>IF(SUM('Control Sample Data'!M$3:M$98)&gt;10,IF(AND(ISNUMBER('Control Sample Data'!M13),'Control Sample Data'!M13&lt;$B$1,'Control Sample Data'!M13&gt;0),'Control Sample Data'!M13,$B$1),"")</f>
        <v/>
      </c>
      <c r="Z14" s="22" t="str">
        <f>IF(ISERROR(VLOOKUP('Choose Housekeeping Genes'!$C13,Calculations!$C$4:$M$99,2,0)),"",VLOOKUP('Choose Housekeeping Genes'!$C13,Calculations!$C$4:$M$99,2,0))</f>
        <v/>
      </c>
      <c r="AA14" s="22" t="str">
        <f>IF(ISERROR(VLOOKUP('Choose Housekeeping Genes'!$C13,Calculations!$C$4:$M$99,3,0)),"",VLOOKUP('Choose Housekeeping Genes'!$C13,Calculations!$C$4:$M$99,3,0))</f>
        <v/>
      </c>
      <c r="AB14" s="22" t="str">
        <f>IF(ISERROR(VLOOKUP('Choose Housekeeping Genes'!$C13,Calculations!$C$4:$M$99,4,0)),"",VLOOKUP('Choose Housekeeping Genes'!$C13,Calculations!$C$4:$M$99,4,0))</f>
        <v/>
      </c>
      <c r="AC14" s="22" t="str">
        <f>IF(ISERROR(VLOOKUP('Choose Housekeeping Genes'!$C13,Calculations!$C$4:$M$99,5,0)),"",VLOOKUP('Choose Housekeeping Genes'!$C13,Calculations!$C$4:$M$99,5,0))</f>
        <v/>
      </c>
      <c r="AD14" s="22" t="str">
        <f>IF(ISERROR(VLOOKUP('Choose Housekeeping Genes'!$C13,Calculations!$C$4:$M$99,6,0)),"",VLOOKUP('Choose Housekeeping Genes'!$C13,Calculations!$C$4:$M$99,6,0))</f>
        <v/>
      </c>
      <c r="AE14" s="22" t="str">
        <f>IF(ISERROR(VLOOKUP('Choose Housekeeping Genes'!$C13,Calculations!$C$4:$M$99,7,0)),"",VLOOKUP('Choose Housekeeping Genes'!$C13,Calculations!$C$4:$M$99,7,0))</f>
        <v/>
      </c>
      <c r="AF14" s="22" t="str">
        <f>IF(ISERROR(VLOOKUP('Choose Housekeeping Genes'!$C13,Calculations!$C$4:$M$99,8,0)),"",VLOOKUP('Choose Housekeeping Genes'!$C13,Calculations!$C$4:$M$99,8,0))</f>
        <v/>
      </c>
      <c r="AG14" s="22" t="str">
        <f>IF(ISERROR(VLOOKUP('Choose Housekeeping Genes'!$C13,Calculations!$C$4:$M$99,9,0)),"",VLOOKUP('Choose Housekeeping Genes'!$C13,Calculations!$C$4:$M$99,9,0))</f>
        <v/>
      </c>
      <c r="AH14" s="22" t="str">
        <f>IF(ISERROR(VLOOKUP('Choose Housekeeping Genes'!$C13,Calculations!$C$4:$M$99,10,0)),"",VLOOKUP('Choose Housekeeping Genes'!$C13,Calculations!$C$4:$M$99,10,0))</f>
        <v/>
      </c>
      <c r="AI14" s="22" t="str">
        <f>IF(ISERROR(VLOOKUP('Choose Housekeeping Genes'!$C13,Calculations!$C$4:$M$99,11,0)),"",VLOOKUP('Choose Housekeeping Genes'!$C13,Calculations!$C$4:$M$99,11,0))</f>
        <v/>
      </c>
      <c r="AJ14" s="22" t="str">
        <f>IF(ISERROR(VLOOKUP('Choose Housekeeping Genes'!$C13,Calculations!$C$4:$Y$99,14,0)),"",VLOOKUP('Choose Housekeeping Genes'!$C13,Calculations!$C$4:$Y$99,14,0))</f>
        <v/>
      </c>
      <c r="AK14" s="22" t="str">
        <f>IF(ISERROR(VLOOKUP('Choose Housekeeping Genes'!$C13,Calculations!$C$4:$Y$99,15,0)),"",VLOOKUP('Choose Housekeeping Genes'!$C13,Calculations!$C$4:$Y$99,15,0))</f>
        <v/>
      </c>
      <c r="AL14" s="22" t="str">
        <f>IF(ISERROR(VLOOKUP('Choose Housekeeping Genes'!$C13,Calculations!$C$4:$Y$99,16,0)),"",VLOOKUP('Choose Housekeeping Genes'!$C13,Calculations!$C$4:$Y$99,16,0))</f>
        <v/>
      </c>
      <c r="AM14" s="22" t="str">
        <f>IF(ISERROR(VLOOKUP('Choose Housekeeping Genes'!$C13,Calculations!$C$4:$Y$99,17,0)),"",VLOOKUP('Choose Housekeeping Genes'!$C13,Calculations!$C$4:$Y$99,17,0))</f>
        <v/>
      </c>
      <c r="AN14" s="22" t="str">
        <f>IF(ISERROR(VLOOKUP('Choose Housekeeping Genes'!$C13,Calculations!$C$4:$Y$99,18,0)),"",VLOOKUP('Choose Housekeeping Genes'!$C13,Calculations!$C$4:$Y$99,18,0))</f>
        <v/>
      </c>
      <c r="AO14" s="22" t="str">
        <f>IF(ISERROR(VLOOKUP('Choose Housekeeping Genes'!$C13,Calculations!$C$4:$Y$99,19,0)),"",VLOOKUP('Choose Housekeeping Genes'!$C13,Calculations!$C$4:$Y$99,19,0))</f>
        <v/>
      </c>
      <c r="AP14" s="22" t="str">
        <f>IF(ISERROR(VLOOKUP('Choose Housekeeping Genes'!$C13,Calculations!$C$4:$Y$99,20,0)),"",VLOOKUP('Choose Housekeeping Genes'!$C13,Calculations!$C$4:$Y$99,20,0))</f>
        <v/>
      </c>
      <c r="AQ14" s="22" t="str">
        <f>IF(ISERROR(VLOOKUP('Choose Housekeeping Genes'!$C13,Calculations!$C$4:$Y$99,21,0)),"",VLOOKUP('Choose Housekeeping Genes'!$C13,Calculations!$C$4:$Y$99,21,0))</f>
        <v/>
      </c>
      <c r="AR14" s="22" t="str">
        <f>IF(ISERROR(VLOOKUP('Choose Housekeeping Genes'!$C13,Calculations!$C$4:$Y$99,22,0)),"",VLOOKUP('Choose Housekeeping Genes'!$C13,Calculations!$C$4:$Y$99,22,0))</f>
        <v/>
      </c>
      <c r="AS14" s="22" t="str">
        <f>IF(ISERROR(VLOOKUP('Choose Housekeeping Genes'!$C13,Calculations!$C$4:$Y$99,23,0)),"",VLOOKUP('Choose Housekeeping Genes'!$C13,Calculations!$C$4:$Y$99,23,0))</f>
        <v/>
      </c>
      <c r="AT14" s="36" t="str">
        <f t="shared" si="0"/>
        <v/>
      </c>
      <c r="AU14" s="36" t="str">
        <f t="shared" si="1"/>
        <v/>
      </c>
      <c r="AV14" s="36" t="str">
        <f t="shared" si="2"/>
        <v/>
      </c>
      <c r="AW14" s="36" t="str">
        <f t="shared" si="3"/>
        <v/>
      </c>
      <c r="AX14" s="36" t="str">
        <f t="shared" si="4"/>
        <v/>
      </c>
      <c r="AY14" s="36" t="str">
        <f t="shared" si="5"/>
        <v/>
      </c>
      <c r="AZ14" s="36" t="str">
        <f t="shared" si="6"/>
        <v/>
      </c>
      <c r="BA14" s="36" t="str">
        <f t="shared" si="7"/>
        <v/>
      </c>
      <c r="BB14" s="36" t="str">
        <f t="shared" si="8"/>
        <v/>
      </c>
      <c r="BC14" s="36" t="str">
        <f t="shared" si="9"/>
        <v/>
      </c>
      <c r="BD14" s="36" t="str">
        <f t="shared" si="10"/>
        <v/>
      </c>
      <c r="BE14" s="36" t="str">
        <f t="shared" si="11"/>
        <v/>
      </c>
      <c r="BF14" s="36" t="str">
        <f t="shared" si="12"/>
        <v/>
      </c>
      <c r="BG14" s="36" t="str">
        <f t="shared" si="13"/>
        <v/>
      </c>
      <c r="BH14" s="36" t="str">
        <f t="shared" si="14"/>
        <v/>
      </c>
      <c r="BI14" s="36" t="str">
        <f t="shared" si="15"/>
        <v/>
      </c>
      <c r="BJ14" s="36" t="str">
        <f t="shared" si="16"/>
        <v/>
      </c>
      <c r="BK14" s="36" t="str">
        <f t="shared" si="17"/>
        <v/>
      </c>
      <c r="BL14" s="36" t="str">
        <f t="shared" si="18"/>
        <v/>
      </c>
      <c r="BM14" s="36" t="str">
        <f t="shared" si="19"/>
        <v/>
      </c>
      <c r="BN14" s="38" t="e">
        <f t="shared" si="21"/>
        <v>#DIV/0!</v>
      </c>
      <c r="BO14" s="38" t="e">
        <f t="shared" si="22"/>
        <v>#DIV/0!</v>
      </c>
      <c r="BP14" s="39" t="str">
        <f t="shared" si="23"/>
        <v/>
      </c>
      <c r="BQ14" s="39" t="str">
        <f t="shared" si="24"/>
        <v/>
      </c>
      <c r="BR14" s="39" t="str">
        <f t="shared" si="25"/>
        <v/>
      </c>
      <c r="BS14" s="39" t="str">
        <f t="shared" si="26"/>
        <v/>
      </c>
      <c r="BT14" s="39" t="str">
        <f t="shared" si="27"/>
        <v/>
      </c>
      <c r="BU14" s="39" t="str">
        <f t="shared" si="28"/>
        <v/>
      </c>
      <c r="BV14" s="39" t="str">
        <f t="shared" si="29"/>
        <v/>
      </c>
      <c r="BW14" s="39" t="str">
        <f t="shared" si="30"/>
        <v/>
      </c>
      <c r="BX14" s="39" t="str">
        <f t="shared" si="31"/>
        <v/>
      </c>
      <c r="BY14" s="39" t="str">
        <f t="shared" si="32"/>
        <v/>
      </c>
      <c r="BZ14" s="39" t="str">
        <f t="shared" si="33"/>
        <v/>
      </c>
      <c r="CA14" s="39" t="str">
        <f t="shared" si="34"/>
        <v/>
      </c>
      <c r="CB14" s="39" t="str">
        <f t="shared" si="35"/>
        <v/>
      </c>
      <c r="CC14" s="39" t="str">
        <f t="shared" si="36"/>
        <v/>
      </c>
      <c r="CD14" s="39" t="str">
        <f t="shared" si="37"/>
        <v/>
      </c>
      <c r="CE14" s="39" t="str">
        <f t="shared" si="38"/>
        <v/>
      </c>
      <c r="CF14" s="39" t="str">
        <f t="shared" si="39"/>
        <v/>
      </c>
      <c r="CG14" s="39" t="str">
        <f t="shared" si="40"/>
        <v/>
      </c>
      <c r="CH14" s="39" t="str">
        <f t="shared" si="41"/>
        <v/>
      </c>
      <c r="CI14" s="39" t="str">
        <f t="shared" si="42"/>
        <v/>
      </c>
    </row>
    <row r="15" spans="1:87" ht="12.75">
      <c r="A15" s="18"/>
      <c r="B15" s="16" t="str">
        <f>'Gene Table'!D14</f>
        <v>NM_002116</v>
      </c>
      <c r="C15" s="16" t="s">
        <v>53</v>
      </c>
      <c r="D15" s="17" t="str">
        <f>IF(SUM('Test Sample Data'!D$3:D$98)&gt;10,IF(AND(ISNUMBER('Test Sample Data'!D14),'Test Sample Data'!D14&lt;$B$1,'Test Sample Data'!D14&gt;0),'Test Sample Data'!D14,$B$1),"")</f>
        <v/>
      </c>
      <c r="E15" s="17" t="str">
        <f>IF(SUM('Test Sample Data'!E$3:E$98)&gt;10,IF(AND(ISNUMBER('Test Sample Data'!E14),'Test Sample Data'!E14&lt;$B$1,'Test Sample Data'!E14&gt;0),'Test Sample Data'!E14,$B$1),"")</f>
        <v/>
      </c>
      <c r="F15" s="17" t="str">
        <f>IF(SUM('Test Sample Data'!F$3:F$98)&gt;10,IF(AND(ISNUMBER('Test Sample Data'!F14),'Test Sample Data'!F14&lt;$B$1,'Test Sample Data'!F14&gt;0),'Test Sample Data'!F14,$B$1),"")</f>
        <v/>
      </c>
      <c r="G15" s="17" t="str">
        <f>IF(SUM('Test Sample Data'!G$3:G$98)&gt;10,IF(AND(ISNUMBER('Test Sample Data'!G14),'Test Sample Data'!G14&lt;$B$1,'Test Sample Data'!G14&gt;0),'Test Sample Data'!G14,$B$1),"")</f>
        <v/>
      </c>
      <c r="H15" s="17" t="str">
        <f>IF(SUM('Test Sample Data'!H$3:H$98)&gt;10,IF(AND(ISNUMBER('Test Sample Data'!H14),'Test Sample Data'!H14&lt;$B$1,'Test Sample Data'!H14&gt;0),'Test Sample Data'!H14,$B$1),"")</f>
        <v/>
      </c>
      <c r="I15" s="17" t="str">
        <f>IF(SUM('Test Sample Data'!I$3:I$98)&gt;10,IF(AND(ISNUMBER('Test Sample Data'!I14),'Test Sample Data'!I14&lt;$B$1,'Test Sample Data'!I14&gt;0),'Test Sample Data'!I14,$B$1),"")</f>
        <v/>
      </c>
      <c r="J15" s="17" t="str">
        <f>IF(SUM('Test Sample Data'!J$3:J$98)&gt;10,IF(AND(ISNUMBER('Test Sample Data'!J14),'Test Sample Data'!J14&lt;$B$1,'Test Sample Data'!J14&gt;0),'Test Sample Data'!J14,$B$1),"")</f>
        <v/>
      </c>
      <c r="K15" s="17" t="str">
        <f>IF(SUM('Test Sample Data'!K$3:K$98)&gt;10,IF(AND(ISNUMBER('Test Sample Data'!K14),'Test Sample Data'!K14&lt;$B$1,'Test Sample Data'!K14&gt;0),'Test Sample Data'!K14,$B$1),"")</f>
        <v/>
      </c>
      <c r="L15" s="17" t="str">
        <f>IF(SUM('Test Sample Data'!L$3:L$98)&gt;10,IF(AND(ISNUMBER('Test Sample Data'!L14),'Test Sample Data'!L14&lt;$B$1,'Test Sample Data'!L14&gt;0),'Test Sample Data'!L14,$B$1),"")</f>
        <v/>
      </c>
      <c r="M15" s="17" t="str">
        <f>IF(SUM('Test Sample Data'!M$3:M$98)&gt;10,IF(AND(ISNUMBER('Test Sample Data'!M14),'Test Sample Data'!M14&lt;$B$1,'Test Sample Data'!M14&gt;0),'Test Sample Data'!M14,$B$1),"")</f>
        <v/>
      </c>
      <c r="N15" s="17" t="str">
        <f>'Gene Table'!D14</f>
        <v>NM_002116</v>
      </c>
      <c r="O15" s="16" t="s">
        <v>53</v>
      </c>
      <c r="P15" s="17" t="str">
        <f>IF(SUM('Control Sample Data'!D$3:D$98)&gt;10,IF(AND(ISNUMBER('Control Sample Data'!D14),'Control Sample Data'!D14&lt;$B$1,'Control Sample Data'!D14&gt;0),'Control Sample Data'!D14,$B$1),"")</f>
        <v/>
      </c>
      <c r="Q15" s="17" t="str">
        <f>IF(SUM('Control Sample Data'!E$3:E$98)&gt;10,IF(AND(ISNUMBER('Control Sample Data'!E14),'Control Sample Data'!E14&lt;$B$1,'Control Sample Data'!E14&gt;0),'Control Sample Data'!E14,$B$1),"")</f>
        <v/>
      </c>
      <c r="R15" s="17" t="str">
        <f>IF(SUM('Control Sample Data'!F$3:F$98)&gt;10,IF(AND(ISNUMBER('Control Sample Data'!F14),'Control Sample Data'!F14&lt;$B$1,'Control Sample Data'!F14&gt;0),'Control Sample Data'!F14,$B$1),"")</f>
        <v/>
      </c>
      <c r="S15" s="17" t="str">
        <f>IF(SUM('Control Sample Data'!G$3:G$98)&gt;10,IF(AND(ISNUMBER('Control Sample Data'!G14),'Control Sample Data'!G14&lt;$B$1,'Control Sample Data'!G14&gt;0),'Control Sample Data'!G14,$B$1),"")</f>
        <v/>
      </c>
      <c r="T15" s="17" t="str">
        <f>IF(SUM('Control Sample Data'!H$3:H$98)&gt;10,IF(AND(ISNUMBER('Control Sample Data'!H14),'Control Sample Data'!H14&lt;$B$1,'Control Sample Data'!H14&gt;0),'Control Sample Data'!H14,$B$1),"")</f>
        <v/>
      </c>
      <c r="U15" s="17" t="str">
        <f>IF(SUM('Control Sample Data'!I$3:I$98)&gt;10,IF(AND(ISNUMBER('Control Sample Data'!I14),'Control Sample Data'!I14&lt;$B$1,'Control Sample Data'!I14&gt;0),'Control Sample Data'!I14,$B$1),"")</f>
        <v/>
      </c>
      <c r="V15" s="17" t="str">
        <f>IF(SUM('Control Sample Data'!J$3:J$98)&gt;10,IF(AND(ISNUMBER('Control Sample Data'!J14),'Control Sample Data'!J14&lt;$B$1,'Control Sample Data'!J14&gt;0),'Control Sample Data'!J14,$B$1),"")</f>
        <v/>
      </c>
      <c r="W15" s="17" t="str">
        <f>IF(SUM('Control Sample Data'!K$3:K$98)&gt;10,IF(AND(ISNUMBER('Control Sample Data'!K14),'Control Sample Data'!K14&lt;$B$1,'Control Sample Data'!K14&gt;0),'Control Sample Data'!K14,$B$1),"")</f>
        <v/>
      </c>
      <c r="X15" s="17" t="str">
        <f>IF(SUM('Control Sample Data'!L$3:L$98)&gt;10,IF(AND(ISNUMBER('Control Sample Data'!L14),'Control Sample Data'!L14&lt;$B$1,'Control Sample Data'!L14&gt;0),'Control Sample Data'!L14,$B$1),"")</f>
        <v/>
      </c>
      <c r="Y15" s="17" t="str">
        <f>IF(SUM('Control Sample Data'!M$3:M$98)&gt;10,IF(AND(ISNUMBER('Control Sample Data'!M14),'Control Sample Data'!M14&lt;$B$1,'Control Sample Data'!M14&gt;0),'Control Sample Data'!M14,$B$1),"")</f>
        <v/>
      </c>
      <c r="Z15" s="22" t="str">
        <f>IF(ISERROR(VLOOKUP('Choose Housekeeping Genes'!$C14,Calculations!$C$4:$M$99,2,0)),"",VLOOKUP('Choose Housekeeping Genes'!$C14,Calculations!$C$4:$M$99,2,0))</f>
        <v/>
      </c>
      <c r="AA15" s="22" t="str">
        <f>IF(ISERROR(VLOOKUP('Choose Housekeeping Genes'!$C14,Calculations!$C$4:$M$99,3,0)),"",VLOOKUP('Choose Housekeeping Genes'!$C14,Calculations!$C$4:$M$99,3,0))</f>
        <v/>
      </c>
      <c r="AB15" s="22" t="str">
        <f>IF(ISERROR(VLOOKUP('Choose Housekeeping Genes'!$C14,Calculations!$C$4:$M$99,4,0)),"",VLOOKUP('Choose Housekeeping Genes'!$C14,Calculations!$C$4:$M$99,4,0))</f>
        <v/>
      </c>
      <c r="AC15" s="22" t="str">
        <f>IF(ISERROR(VLOOKUP('Choose Housekeeping Genes'!$C14,Calculations!$C$4:$M$99,5,0)),"",VLOOKUP('Choose Housekeeping Genes'!$C14,Calculations!$C$4:$M$99,5,0))</f>
        <v/>
      </c>
      <c r="AD15" s="22" t="str">
        <f>IF(ISERROR(VLOOKUP('Choose Housekeeping Genes'!$C14,Calculations!$C$4:$M$99,6,0)),"",VLOOKUP('Choose Housekeeping Genes'!$C14,Calculations!$C$4:$M$99,6,0))</f>
        <v/>
      </c>
      <c r="AE15" s="22" t="str">
        <f>IF(ISERROR(VLOOKUP('Choose Housekeeping Genes'!$C14,Calculations!$C$4:$M$99,7,0)),"",VLOOKUP('Choose Housekeeping Genes'!$C14,Calculations!$C$4:$M$99,7,0))</f>
        <v/>
      </c>
      <c r="AF15" s="22" t="str">
        <f>IF(ISERROR(VLOOKUP('Choose Housekeeping Genes'!$C14,Calculations!$C$4:$M$99,8,0)),"",VLOOKUP('Choose Housekeeping Genes'!$C14,Calculations!$C$4:$M$99,8,0))</f>
        <v/>
      </c>
      <c r="AG15" s="22" t="str">
        <f>IF(ISERROR(VLOOKUP('Choose Housekeeping Genes'!$C14,Calculations!$C$4:$M$99,9,0)),"",VLOOKUP('Choose Housekeeping Genes'!$C14,Calculations!$C$4:$M$99,9,0))</f>
        <v/>
      </c>
      <c r="AH15" s="22" t="str">
        <f>IF(ISERROR(VLOOKUP('Choose Housekeeping Genes'!$C14,Calculations!$C$4:$M$99,10,0)),"",VLOOKUP('Choose Housekeeping Genes'!$C14,Calculations!$C$4:$M$99,10,0))</f>
        <v/>
      </c>
      <c r="AI15" s="22" t="str">
        <f>IF(ISERROR(VLOOKUP('Choose Housekeeping Genes'!$C14,Calculations!$C$4:$M$99,11,0)),"",VLOOKUP('Choose Housekeeping Genes'!$C14,Calculations!$C$4:$M$99,11,0))</f>
        <v/>
      </c>
      <c r="AJ15" s="22" t="str">
        <f>IF(ISERROR(VLOOKUP('Choose Housekeeping Genes'!$C14,Calculations!$C$4:$Y$99,14,0)),"",VLOOKUP('Choose Housekeeping Genes'!$C14,Calculations!$C$4:$Y$99,14,0))</f>
        <v/>
      </c>
      <c r="AK15" s="22" t="str">
        <f>IF(ISERROR(VLOOKUP('Choose Housekeeping Genes'!$C14,Calculations!$C$4:$Y$99,15,0)),"",VLOOKUP('Choose Housekeeping Genes'!$C14,Calculations!$C$4:$Y$99,15,0))</f>
        <v/>
      </c>
      <c r="AL15" s="22" t="str">
        <f>IF(ISERROR(VLOOKUP('Choose Housekeeping Genes'!$C14,Calculations!$C$4:$Y$99,16,0)),"",VLOOKUP('Choose Housekeeping Genes'!$C14,Calculations!$C$4:$Y$99,16,0))</f>
        <v/>
      </c>
      <c r="AM15" s="22" t="str">
        <f>IF(ISERROR(VLOOKUP('Choose Housekeeping Genes'!$C14,Calculations!$C$4:$Y$99,17,0)),"",VLOOKUP('Choose Housekeeping Genes'!$C14,Calculations!$C$4:$Y$99,17,0))</f>
        <v/>
      </c>
      <c r="AN15" s="22" t="str">
        <f>IF(ISERROR(VLOOKUP('Choose Housekeeping Genes'!$C14,Calculations!$C$4:$Y$99,18,0)),"",VLOOKUP('Choose Housekeeping Genes'!$C14,Calculations!$C$4:$Y$99,18,0))</f>
        <v/>
      </c>
      <c r="AO15" s="22" t="str">
        <f>IF(ISERROR(VLOOKUP('Choose Housekeeping Genes'!$C14,Calculations!$C$4:$Y$99,19,0)),"",VLOOKUP('Choose Housekeeping Genes'!$C14,Calculations!$C$4:$Y$99,19,0))</f>
        <v/>
      </c>
      <c r="AP15" s="22" t="str">
        <f>IF(ISERROR(VLOOKUP('Choose Housekeeping Genes'!$C14,Calculations!$C$4:$Y$99,20,0)),"",VLOOKUP('Choose Housekeeping Genes'!$C14,Calculations!$C$4:$Y$99,20,0))</f>
        <v/>
      </c>
      <c r="AQ15" s="22" t="str">
        <f>IF(ISERROR(VLOOKUP('Choose Housekeeping Genes'!$C14,Calculations!$C$4:$Y$99,21,0)),"",VLOOKUP('Choose Housekeeping Genes'!$C14,Calculations!$C$4:$Y$99,21,0))</f>
        <v/>
      </c>
      <c r="AR15" s="22" t="str">
        <f>IF(ISERROR(VLOOKUP('Choose Housekeeping Genes'!$C14,Calculations!$C$4:$Y$99,22,0)),"",VLOOKUP('Choose Housekeeping Genes'!$C14,Calculations!$C$4:$Y$99,22,0))</f>
        <v/>
      </c>
      <c r="AS15" s="22" t="str">
        <f>IF(ISERROR(VLOOKUP('Choose Housekeeping Genes'!$C14,Calculations!$C$4:$Y$99,23,0)),"",VLOOKUP('Choose Housekeeping Genes'!$C14,Calculations!$C$4:$Y$99,23,0))</f>
        <v/>
      </c>
      <c r="AT15" s="36" t="str">
        <f t="shared" si="0"/>
        <v/>
      </c>
      <c r="AU15" s="36" t="str">
        <f t="shared" si="1"/>
        <v/>
      </c>
      <c r="AV15" s="36" t="str">
        <f t="shared" si="2"/>
        <v/>
      </c>
      <c r="AW15" s="36" t="str">
        <f t="shared" si="3"/>
        <v/>
      </c>
      <c r="AX15" s="36" t="str">
        <f t="shared" si="4"/>
        <v/>
      </c>
      <c r="AY15" s="36" t="str">
        <f t="shared" si="5"/>
        <v/>
      </c>
      <c r="AZ15" s="36" t="str">
        <f t="shared" si="6"/>
        <v/>
      </c>
      <c r="BA15" s="36" t="str">
        <f t="shared" si="7"/>
        <v/>
      </c>
      <c r="BB15" s="36" t="str">
        <f t="shared" si="8"/>
        <v/>
      </c>
      <c r="BC15" s="36" t="str">
        <f t="shared" si="9"/>
        <v/>
      </c>
      <c r="BD15" s="36" t="str">
        <f t="shared" si="10"/>
        <v/>
      </c>
      <c r="BE15" s="36" t="str">
        <f t="shared" si="11"/>
        <v/>
      </c>
      <c r="BF15" s="36" t="str">
        <f t="shared" si="12"/>
        <v/>
      </c>
      <c r="BG15" s="36" t="str">
        <f t="shared" si="13"/>
        <v/>
      </c>
      <c r="BH15" s="36" t="str">
        <f t="shared" si="14"/>
        <v/>
      </c>
      <c r="BI15" s="36" t="str">
        <f t="shared" si="15"/>
        <v/>
      </c>
      <c r="BJ15" s="36" t="str">
        <f t="shared" si="16"/>
        <v/>
      </c>
      <c r="BK15" s="36" t="str">
        <f t="shared" si="17"/>
        <v/>
      </c>
      <c r="BL15" s="36" t="str">
        <f t="shared" si="18"/>
        <v/>
      </c>
      <c r="BM15" s="36" t="str">
        <f t="shared" si="19"/>
        <v/>
      </c>
      <c r="BN15" s="38" t="e">
        <f t="shared" si="21"/>
        <v>#DIV/0!</v>
      </c>
      <c r="BO15" s="38" t="e">
        <f t="shared" si="22"/>
        <v>#DIV/0!</v>
      </c>
      <c r="BP15" s="39" t="str">
        <f t="shared" si="23"/>
        <v/>
      </c>
      <c r="BQ15" s="39" t="str">
        <f t="shared" si="24"/>
        <v/>
      </c>
      <c r="BR15" s="39" t="str">
        <f t="shared" si="25"/>
        <v/>
      </c>
      <c r="BS15" s="39" t="str">
        <f t="shared" si="26"/>
        <v/>
      </c>
      <c r="BT15" s="39" t="str">
        <f t="shared" si="27"/>
        <v/>
      </c>
      <c r="BU15" s="39" t="str">
        <f t="shared" si="28"/>
        <v/>
      </c>
      <c r="BV15" s="39" t="str">
        <f t="shared" si="29"/>
        <v/>
      </c>
      <c r="BW15" s="39" t="str">
        <f t="shared" si="30"/>
        <v/>
      </c>
      <c r="BX15" s="39" t="str">
        <f t="shared" si="31"/>
        <v/>
      </c>
      <c r="BY15" s="39" t="str">
        <f t="shared" si="32"/>
        <v/>
      </c>
      <c r="BZ15" s="39" t="str">
        <f t="shared" si="33"/>
        <v/>
      </c>
      <c r="CA15" s="39" t="str">
        <f t="shared" si="34"/>
        <v/>
      </c>
      <c r="CB15" s="39" t="str">
        <f t="shared" si="35"/>
        <v/>
      </c>
      <c r="CC15" s="39" t="str">
        <f t="shared" si="36"/>
        <v/>
      </c>
      <c r="CD15" s="39" t="str">
        <f t="shared" si="37"/>
        <v/>
      </c>
      <c r="CE15" s="39" t="str">
        <f t="shared" si="38"/>
        <v/>
      </c>
      <c r="CF15" s="39" t="str">
        <f t="shared" si="39"/>
        <v/>
      </c>
      <c r="CG15" s="39" t="str">
        <f t="shared" si="40"/>
        <v/>
      </c>
      <c r="CH15" s="39" t="str">
        <f t="shared" si="41"/>
        <v/>
      </c>
      <c r="CI15" s="39" t="str">
        <f t="shared" si="42"/>
        <v/>
      </c>
    </row>
    <row r="16" spans="1:87" ht="12.75">
      <c r="A16" s="18"/>
      <c r="B16" s="16" t="str">
        <f>'Gene Table'!D15</f>
        <v>NM_000400</v>
      </c>
      <c r="C16" s="16" t="s">
        <v>57</v>
      </c>
      <c r="D16" s="17" t="str">
        <f>IF(SUM('Test Sample Data'!D$3:D$98)&gt;10,IF(AND(ISNUMBER('Test Sample Data'!D15),'Test Sample Data'!D15&lt;$B$1,'Test Sample Data'!D15&gt;0),'Test Sample Data'!D15,$B$1),"")</f>
        <v/>
      </c>
      <c r="E16" s="17" t="str">
        <f>IF(SUM('Test Sample Data'!E$3:E$98)&gt;10,IF(AND(ISNUMBER('Test Sample Data'!E15),'Test Sample Data'!E15&lt;$B$1,'Test Sample Data'!E15&gt;0),'Test Sample Data'!E15,$B$1),"")</f>
        <v/>
      </c>
      <c r="F16" s="17" t="str">
        <f>IF(SUM('Test Sample Data'!F$3:F$98)&gt;10,IF(AND(ISNUMBER('Test Sample Data'!F15),'Test Sample Data'!F15&lt;$B$1,'Test Sample Data'!F15&gt;0),'Test Sample Data'!F15,$B$1),"")</f>
        <v/>
      </c>
      <c r="G16" s="17" t="str">
        <f>IF(SUM('Test Sample Data'!G$3:G$98)&gt;10,IF(AND(ISNUMBER('Test Sample Data'!G15),'Test Sample Data'!G15&lt;$B$1,'Test Sample Data'!G15&gt;0),'Test Sample Data'!G15,$B$1),"")</f>
        <v/>
      </c>
      <c r="H16" s="17" t="str">
        <f>IF(SUM('Test Sample Data'!H$3:H$98)&gt;10,IF(AND(ISNUMBER('Test Sample Data'!H15),'Test Sample Data'!H15&lt;$B$1,'Test Sample Data'!H15&gt;0),'Test Sample Data'!H15,$B$1),"")</f>
        <v/>
      </c>
      <c r="I16" s="17" t="str">
        <f>IF(SUM('Test Sample Data'!I$3:I$98)&gt;10,IF(AND(ISNUMBER('Test Sample Data'!I15),'Test Sample Data'!I15&lt;$B$1,'Test Sample Data'!I15&gt;0),'Test Sample Data'!I15,$B$1),"")</f>
        <v/>
      </c>
      <c r="J16" s="17" t="str">
        <f>IF(SUM('Test Sample Data'!J$3:J$98)&gt;10,IF(AND(ISNUMBER('Test Sample Data'!J15),'Test Sample Data'!J15&lt;$B$1,'Test Sample Data'!J15&gt;0),'Test Sample Data'!J15,$B$1),"")</f>
        <v/>
      </c>
      <c r="K16" s="17" t="str">
        <f>IF(SUM('Test Sample Data'!K$3:K$98)&gt;10,IF(AND(ISNUMBER('Test Sample Data'!K15),'Test Sample Data'!K15&lt;$B$1,'Test Sample Data'!K15&gt;0),'Test Sample Data'!K15,$B$1),"")</f>
        <v/>
      </c>
      <c r="L16" s="17" t="str">
        <f>IF(SUM('Test Sample Data'!L$3:L$98)&gt;10,IF(AND(ISNUMBER('Test Sample Data'!L15),'Test Sample Data'!L15&lt;$B$1,'Test Sample Data'!L15&gt;0),'Test Sample Data'!L15,$B$1),"")</f>
        <v/>
      </c>
      <c r="M16" s="17" t="str">
        <f>IF(SUM('Test Sample Data'!M$3:M$98)&gt;10,IF(AND(ISNUMBER('Test Sample Data'!M15),'Test Sample Data'!M15&lt;$B$1,'Test Sample Data'!M15&gt;0),'Test Sample Data'!M15,$B$1),"")</f>
        <v/>
      </c>
      <c r="N16" s="17" t="str">
        <f>'Gene Table'!D15</f>
        <v>NM_000400</v>
      </c>
      <c r="O16" s="16" t="s">
        <v>57</v>
      </c>
      <c r="P16" s="17" t="str">
        <f>IF(SUM('Control Sample Data'!D$3:D$98)&gt;10,IF(AND(ISNUMBER('Control Sample Data'!D15),'Control Sample Data'!D15&lt;$B$1,'Control Sample Data'!D15&gt;0),'Control Sample Data'!D15,$B$1),"")</f>
        <v/>
      </c>
      <c r="Q16" s="17" t="str">
        <f>IF(SUM('Control Sample Data'!E$3:E$98)&gt;10,IF(AND(ISNUMBER('Control Sample Data'!E15),'Control Sample Data'!E15&lt;$B$1,'Control Sample Data'!E15&gt;0),'Control Sample Data'!E15,$B$1),"")</f>
        <v/>
      </c>
      <c r="R16" s="17" t="str">
        <f>IF(SUM('Control Sample Data'!F$3:F$98)&gt;10,IF(AND(ISNUMBER('Control Sample Data'!F15),'Control Sample Data'!F15&lt;$B$1,'Control Sample Data'!F15&gt;0),'Control Sample Data'!F15,$B$1),"")</f>
        <v/>
      </c>
      <c r="S16" s="17" t="str">
        <f>IF(SUM('Control Sample Data'!G$3:G$98)&gt;10,IF(AND(ISNUMBER('Control Sample Data'!G15),'Control Sample Data'!G15&lt;$B$1,'Control Sample Data'!G15&gt;0),'Control Sample Data'!G15,$B$1),"")</f>
        <v/>
      </c>
      <c r="T16" s="17" t="str">
        <f>IF(SUM('Control Sample Data'!H$3:H$98)&gt;10,IF(AND(ISNUMBER('Control Sample Data'!H15),'Control Sample Data'!H15&lt;$B$1,'Control Sample Data'!H15&gt;0),'Control Sample Data'!H15,$B$1),"")</f>
        <v/>
      </c>
      <c r="U16" s="17" t="str">
        <f>IF(SUM('Control Sample Data'!I$3:I$98)&gt;10,IF(AND(ISNUMBER('Control Sample Data'!I15),'Control Sample Data'!I15&lt;$B$1,'Control Sample Data'!I15&gt;0),'Control Sample Data'!I15,$B$1),"")</f>
        <v/>
      </c>
      <c r="V16" s="17" t="str">
        <f>IF(SUM('Control Sample Data'!J$3:J$98)&gt;10,IF(AND(ISNUMBER('Control Sample Data'!J15),'Control Sample Data'!J15&lt;$B$1,'Control Sample Data'!J15&gt;0),'Control Sample Data'!J15,$B$1),"")</f>
        <v/>
      </c>
      <c r="W16" s="17" t="str">
        <f>IF(SUM('Control Sample Data'!K$3:K$98)&gt;10,IF(AND(ISNUMBER('Control Sample Data'!K15),'Control Sample Data'!K15&lt;$B$1,'Control Sample Data'!K15&gt;0),'Control Sample Data'!K15,$B$1),"")</f>
        <v/>
      </c>
      <c r="X16" s="17" t="str">
        <f>IF(SUM('Control Sample Data'!L$3:L$98)&gt;10,IF(AND(ISNUMBER('Control Sample Data'!L15),'Control Sample Data'!L15&lt;$B$1,'Control Sample Data'!L15&gt;0),'Control Sample Data'!L15,$B$1),"")</f>
        <v/>
      </c>
      <c r="Y16" s="17" t="str">
        <f>IF(SUM('Control Sample Data'!M$3:M$98)&gt;10,IF(AND(ISNUMBER('Control Sample Data'!M15),'Control Sample Data'!M15&lt;$B$1,'Control Sample Data'!M15&gt;0),'Control Sample Data'!M15,$B$1),"")</f>
        <v/>
      </c>
      <c r="Z16" s="22" t="str">
        <f>IF(ISERROR(VLOOKUP('Choose Housekeeping Genes'!$C15,Calculations!$C$4:$M$99,2,0)),"",VLOOKUP('Choose Housekeeping Genes'!$C15,Calculations!$C$4:$M$99,2,0))</f>
        <v/>
      </c>
      <c r="AA16" s="22" t="str">
        <f>IF(ISERROR(VLOOKUP('Choose Housekeeping Genes'!$C15,Calculations!$C$4:$M$99,3,0)),"",VLOOKUP('Choose Housekeeping Genes'!$C15,Calculations!$C$4:$M$99,3,0))</f>
        <v/>
      </c>
      <c r="AB16" s="22" t="str">
        <f>IF(ISERROR(VLOOKUP('Choose Housekeeping Genes'!$C15,Calculations!$C$4:$M$99,4,0)),"",VLOOKUP('Choose Housekeeping Genes'!$C15,Calculations!$C$4:$M$99,4,0))</f>
        <v/>
      </c>
      <c r="AC16" s="22" t="str">
        <f>IF(ISERROR(VLOOKUP('Choose Housekeeping Genes'!$C15,Calculations!$C$4:$M$99,5,0)),"",VLOOKUP('Choose Housekeeping Genes'!$C15,Calculations!$C$4:$M$99,5,0))</f>
        <v/>
      </c>
      <c r="AD16" s="22" t="str">
        <f>IF(ISERROR(VLOOKUP('Choose Housekeeping Genes'!$C15,Calculations!$C$4:$M$99,6,0)),"",VLOOKUP('Choose Housekeeping Genes'!$C15,Calculations!$C$4:$M$99,6,0))</f>
        <v/>
      </c>
      <c r="AE16" s="22" t="str">
        <f>IF(ISERROR(VLOOKUP('Choose Housekeeping Genes'!$C15,Calculations!$C$4:$M$99,7,0)),"",VLOOKUP('Choose Housekeeping Genes'!$C15,Calculations!$C$4:$M$99,7,0))</f>
        <v/>
      </c>
      <c r="AF16" s="22" t="str">
        <f>IF(ISERROR(VLOOKUP('Choose Housekeeping Genes'!$C15,Calculations!$C$4:$M$99,8,0)),"",VLOOKUP('Choose Housekeeping Genes'!$C15,Calculations!$C$4:$M$99,8,0))</f>
        <v/>
      </c>
      <c r="AG16" s="22" t="str">
        <f>IF(ISERROR(VLOOKUP('Choose Housekeeping Genes'!$C15,Calculations!$C$4:$M$99,9,0)),"",VLOOKUP('Choose Housekeeping Genes'!$C15,Calculations!$C$4:$M$99,9,0))</f>
        <v/>
      </c>
      <c r="AH16" s="22" t="str">
        <f>IF(ISERROR(VLOOKUP('Choose Housekeeping Genes'!$C15,Calculations!$C$4:$M$99,10,0)),"",VLOOKUP('Choose Housekeeping Genes'!$C15,Calculations!$C$4:$M$99,10,0))</f>
        <v/>
      </c>
      <c r="AI16" s="22" t="str">
        <f>IF(ISERROR(VLOOKUP('Choose Housekeeping Genes'!$C15,Calculations!$C$4:$M$99,11,0)),"",VLOOKUP('Choose Housekeeping Genes'!$C15,Calculations!$C$4:$M$99,11,0))</f>
        <v/>
      </c>
      <c r="AJ16" s="22" t="str">
        <f>IF(ISERROR(VLOOKUP('Choose Housekeeping Genes'!$C15,Calculations!$C$4:$Y$99,14,0)),"",VLOOKUP('Choose Housekeeping Genes'!$C15,Calculations!$C$4:$Y$99,14,0))</f>
        <v/>
      </c>
      <c r="AK16" s="22" t="str">
        <f>IF(ISERROR(VLOOKUP('Choose Housekeeping Genes'!$C15,Calculations!$C$4:$Y$99,15,0)),"",VLOOKUP('Choose Housekeeping Genes'!$C15,Calculations!$C$4:$Y$99,15,0))</f>
        <v/>
      </c>
      <c r="AL16" s="22" t="str">
        <f>IF(ISERROR(VLOOKUP('Choose Housekeeping Genes'!$C15,Calculations!$C$4:$Y$99,16,0)),"",VLOOKUP('Choose Housekeeping Genes'!$C15,Calculations!$C$4:$Y$99,16,0))</f>
        <v/>
      </c>
      <c r="AM16" s="22" t="str">
        <f>IF(ISERROR(VLOOKUP('Choose Housekeeping Genes'!$C15,Calculations!$C$4:$Y$99,17,0)),"",VLOOKUP('Choose Housekeeping Genes'!$C15,Calculations!$C$4:$Y$99,17,0))</f>
        <v/>
      </c>
      <c r="AN16" s="22" t="str">
        <f>IF(ISERROR(VLOOKUP('Choose Housekeeping Genes'!$C15,Calculations!$C$4:$Y$99,18,0)),"",VLOOKUP('Choose Housekeeping Genes'!$C15,Calculations!$C$4:$Y$99,18,0))</f>
        <v/>
      </c>
      <c r="AO16" s="22" t="str">
        <f>IF(ISERROR(VLOOKUP('Choose Housekeeping Genes'!$C15,Calculations!$C$4:$Y$99,19,0)),"",VLOOKUP('Choose Housekeeping Genes'!$C15,Calculations!$C$4:$Y$99,19,0))</f>
        <v/>
      </c>
      <c r="AP16" s="22" t="str">
        <f>IF(ISERROR(VLOOKUP('Choose Housekeeping Genes'!$C15,Calculations!$C$4:$Y$99,20,0)),"",VLOOKUP('Choose Housekeeping Genes'!$C15,Calculations!$C$4:$Y$99,20,0))</f>
        <v/>
      </c>
      <c r="AQ16" s="22" t="str">
        <f>IF(ISERROR(VLOOKUP('Choose Housekeeping Genes'!$C15,Calculations!$C$4:$Y$99,21,0)),"",VLOOKUP('Choose Housekeeping Genes'!$C15,Calculations!$C$4:$Y$99,21,0))</f>
        <v/>
      </c>
      <c r="AR16" s="22" t="str">
        <f>IF(ISERROR(VLOOKUP('Choose Housekeeping Genes'!$C15,Calculations!$C$4:$Y$99,22,0)),"",VLOOKUP('Choose Housekeeping Genes'!$C15,Calculations!$C$4:$Y$99,22,0))</f>
        <v/>
      </c>
      <c r="AS16" s="22" t="str">
        <f>IF(ISERROR(VLOOKUP('Choose Housekeeping Genes'!$C15,Calculations!$C$4:$Y$99,23,0)),"",VLOOKUP('Choose Housekeeping Genes'!$C15,Calculations!$C$4:$Y$99,23,0))</f>
        <v/>
      </c>
      <c r="AT16" s="36" t="str">
        <f t="shared" si="0"/>
        <v/>
      </c>
      <c r="AU16" s="36" t="str">
        <f t="shared" si="1"/>
        <v/>
      </c>
      <c r="AV16" s="36" t="str">
        <f t="shared" si="2"/>
        <v/>
      </c>
      <c r="AW16" s="36" t="str">
        <f t="shared" si="3"/>
        <v/>
      </c>
      <c r="AX16" s="36" t="str">
        <f t="shared" si="4"/>
        <v/>
      </c>
      <c r="AY16" s="36" t="str">
        <f t="shared" si="5"/>
        <v/>
      </c>
      <c r="AZ16" s="36" t="str">
        <f t="shared" si="6"/>
        <v/>
      </c>
      <c r="BA16" s="36" t="str">
        <f t="shared" si="7"/>
        <v/>
      </c>
      <c r="BB16" s="36" t="str">
        <f t="shared" si="8"/>
        <v/>
      </c>
      <c r="BC16" s="36" t="str">
        <f t="shared" si="9"/>
        <v/>
      </c>
      <c r="BD16" s="36" t="str">
        <f t="shared" si="10"/>
        <v/>
      </c>
      <c r="BE16" s="36" t="str">
        <f t="shared" si="11"/>
        <v/>
      </c>
      <c r="BF16" s="36" t="str">
        <f t="shared" si="12"/>
        <v/>
      </c>
      <c r="BG16" s="36" t="str">
        <f t="shared" si="13"/>
        <v/>
      </c>
      <c r="BH16" s="36" t="str">
        <f t="shared" si="14"/>
        <v/>
      </c>
      <c r="BI16" s="36" t="str">
        <f t="shared" si="15"/>
        <v/>
      </c>
      <c r="BJ16" s="36" t="str">
        <f t="shared" si="16"/>
        <v/>
      </c>
      <c r="BK16" s="36" t="str">
        <f t="shared" si="17"/>
        <v/>
      </c>
      <c r="BL16" s="36" t="str">
        <f t="shared" si="18"/>
        <v/>
      </c>
      <c r="BM16" s="36" t="str">
        <f t="shared" si="19"/>
        <v/>
      </c>
      <c r="BN16" s="38" t="e">
        <f t="shared" si="21"/>
        <v>#DIV/0!</v>
      </c>
      <c r="BO16" s="38" t="e">
        <f t="shared" si="22"/>
        <v>#DIV/0!</v>
      </c>
      <c r="BP16" s="39" t="str">
        <f t="shared" si="23"/>
        <v/>
      </c>
      <c r="BQ16" s="39" t="str">
        <f t="shared" si="24"/>
        <v/>
      </c>
      <c r="BR16" s="39" t="str">
        <f t="shared" si="25"/>
        <v/>
      </c>
      <c r="BS16" s="39" t="str">
        <f t="shared" si="26"/>
        <v/>
      </c>
      <c r="BT16" s="39" t="str">
        <f t="shared" si="27"/>
        <v/>
      </c>
      <c r="BU16" s="39" t="str">
        <f t="shared" si="28"/>
        <v/>
      </c>
      <c r="BV16" s="39" t="str">
        <f t="shared" si="29"/>
        <v/>
      </c>
      <c r="BW16" s="39" t="str">
        <f t="shared" si="30"/>
        <v/>
      </c>
      <c r="BX16" s="39" t="str">
        <f t="shared" si="31"/>
        <v/>
      </c>
      <c r="BY16" s="39" t="str">
        <f t="shared" si="32"/>
        <v/>
      </c>
      <c r="BZ16" s="39" t="str">
        <f t="shared" si="33"/>
        <v/>
      </c>
      <c r="CA16" s="39" t="str">
        <f t="shared" si="34"/>
        <v/>
      </c>
      <c r="CB16" s="39" t="str">
        <f t="shared" si="35"/>
        <v/>
      </c>
      <c r="CC16" s="39" t="str">
        <f t="shared" si="36"/>
        <v/>
      </c>
      <c r="CD16" s="39" t="str">
        <f t="shared" si="37"/>
        <v/>
      </c>
      <c r="CE16" s="39" t="str">
        <f t="shared" si="38"/>
        <v/>
      </c>
      <c r="CF16" s="39" t="str">
        <f t="shared" si="39"/>
        <v/>
      </c>
      <c r="CG16" s="39" t="str">
        <f t="shared" si="40"/>
        <v/>
      </c>
      <c r="CH16" s="39" t="str">
        <f t="shared" si="41"/>
        <v/>
      </c>
      <c r="CI16" s="39" t="str">
        <f t="shared" si="42"/>
        <v/>
      </c>
    </row>
    <row r="17" spans="1:87" ht="12.75">
      <c r="A17" s="18"/>
      <c r="B17" s="16" t="str">
        <f>'Gene Table'!D16</f>
        <v>NM_000367</v>
      </c>
      <c r="C17" s="16" t="s">
        <v>61</v>
      </c>
      <c r="D17" s="17" t="str">
        <f>IF(SUM('Test Sample Data'!D$3:D$98)&gt;10,IF(AND(ISNUMBER('Test Sample Data'!D16),'Test Sample Data'!D16&lt;$B$1,'Test Sample Data'!D16&gt;0),'Test Sample Data'!D16,$B$1),"")</f>
        <v/>
      </c>
      <c r="E17" s="17" t="str">
        <f>IF(SUM('Test Sample Data'!E$3:E$98)&gt;10,IF(AND(ISNUMBER('Test Sample Data'!E16),'Test Sample Data'!E16&lt;$B$1,'Test Sample Data'!E16&gt;0),'Test Sample Data'!E16,$B$1),"")</f>
        <v/>
      </c>
      <c r="F17" s="17" t="str">
        <f>IF(SUM('Test Sample Data'!F$3:F$98)&gt;10,IF(AND(ISNUMBER('Test Sample Data'!F16),'Test Sample Data'!F16&lt;$B$1,'Test Sample Data'!F16&gt;0),'Test Sample Data'!F16,$B$1),"")</f>
        <v/>
      </c>
      <c r="G17" s="17" t="str">
        <f>IF(SUM('Test Sample Data'!G$3:G$98)&gt;10,IF(AND(ISNUMBER('Test Sample Data'!G16),'Test Sample Data'!G16&lt;$B$1,'Test Sample Data'!G16&gt;0),'Test Sample Data'!G16,$B$1),"")</f>
        <v/>
      </c>
      <c r="H17" s="17" t="str">
        <f>IF(SUM('Test Sample Data'!H$3:H$98)&gt;10,IF(AND(ISNUMBER('Test Sample Data'!H16),'Test Sample Data'!H16&lt;$B$1,'Test Sample Data'!H16&gt;0),'Test Sample Data'!H16,$B$1),"")</f>
        <v/>
      </c>
      <c r="I17" s="17" t="str">
        <f>IF(SUM('Test Sample Data'!I$3:I$98)&gt;10,IF(AND(ISNUMBER('Test Sample Data'!I16),'Test Sample Data'!I16&lt;$B$1,'Test Sample Data'!I16&gt;0),'Test Sample Data'!I16,$B$1),"")</f>
        <v/>
      </c>
      <c r="J17" s="17" t="str">
        <f>IF(SUM('Test Sample Data'!J$3:J$98)&gt;10,IF(AND(ISNUMBER('Test Sample Data'!J16),'Test Sample Data'!J16&lt;$B$1,'Test Sample Data'!J16&gt;0),'Test Sample Data'!J16,$B$1),"")</f>
        <v/>
      </c>
      <c r="K17" s="17" t="str">
        <f>IF(SUM('Test Sample Data'!K$3:K$98)&gt;10,IF(AND(ISNUMBER('Test Sample Data'!K16),'Test Sample Data'!K16&lt;$B$1,'Test Sample Data'!K16&gt;0),'Test Sample Data'!K16,$B$1),"")</f>
        <v/>
      </c>
      <c r="L17" s="17" t="str">
        <f>IF(SUM('Test Sample Data'!L$3:L$98)&gt;10,IF(AND(ISNUMBER('Test Sample Data'!L16),'Test Sample Data'!L16&lt;$B$1,'Test Sample Data'!L16&gt;0),'Test Sample Data'!L16,$B$1),"")</f>
        <v/>
      </c>
      <c r="M17" s="17" t="str">
        <f>IF(SUM('Test Sample Data'!M$3:M$98)&gt;10,IF(AND(ISNUMBER('Test Sample Data'!M16),'Test Sample Data'!M16&lt;$B$1,'Test Sample Data'!M16&gt;0),'Test Sample Data'!M16,$B$1),"")</f>
        <v/>
      </c>
      <c r="N17" s="17" t="str">
        <f>'Gene Table'!D16</f>
        <v>NM_000367</v>
      </c>
      <c r="O17" s="16" t="s">
        <v>61</v>
      </c>
      <c r="P17" s="17" t="str">
        <f>IF(SUM('Control Sample Data'!D$3:D$98)&gt;10,IF(AND(ISNUMBER('Control Sample Data'!D16),'Control Sample Data'!D16&lt;$B$1,'Control Sample Data'!D16&gt;0),'Control Sample Data'!D16,$B$1),"")</f>
        <v/>
      </c>
      <c r="Q17" s="17" t="str">
        <f>IF(SUM('Control Sample Data'!E$3:E$98)&gt;10,IF(AND(ISNUMBER('Control Sample Data'!E16),'Control Sample Data'!E16&lt;$B$1,'Control Sample Data'!E16&gt;0),'Control Sample Data'!E16,$B$1),"")</f>
        <v/>
      </c>
      <c r="R17" s="17" t="str">
        <f>IF(SUM('Control Sample Data'!F$3:F$98)&gt;10,IF(AND(ISNUMBER('Control Sample Data'!F16),'Control Sample Data'!F16&lt;$B$1,'Control Sample Data'!F16&gt;0),'Control Sample Data'!F16,$B$1),"")</f>
        <v/>
      </c>
      <c r="S17" s="17" t="str">
        <f>IF(SUM('Control Sample Data'!G$3:G$98)&gt;10,IF(AND(ISNUMBER('Control Sample Data'!G16),'Control Sample Data'!G16&lt;$B$1,'Control Sample Data'!G16&gt;0),'Control Sample Data'!G16,$B$1),"")</f>
        <v/>
      </c>
      <c r="T17" s="17" t="str">
        <f>IF(SUM('Control Sample Data'!H$3:H$98)&gt;10,IF(AND(ISNUMBER('Control Sample Data'!H16),'Control Sample Data'!H16&lt;$B$1,'Control Sample Data'!H16&gt;0),'Control Sample Data'!H16,$B$1),"")</f>
        <v/>
      </c>
      <c r="U17" s="17" t="str">
        <f>IF(SUM('Control Sample Data'!I$3:I$98)&gt;10,IF(AND(ISNUMBER('Control Sample Data'!I16),'Control Sample Data'!I16&lt;$B$1,'Control Sample Data'!I16&gt;0),'Control Sample Data'!I16,$B$1),"")</f>
        <v/>
      </c>
      <c r="V17" s="17" t="str">
        <f>IF(SUM('Control Sample Data'!J$3:J$98)&gt;10,IF(AND(ISNUMBER('Control Sample Data'!J16),'Control Sample Data'!J16&lt;$B$1,'Control Sample Data'!J16&gt;0),'Control Sample Data'!J16,$B$1),"")</f>
        <v/>
      </c>
      <c r="W17" s="17" t="str">
        <f>IF(SUM('Control Sample Data'!K$3:K$98)&gt;10,IF(AND(ISNUMBER('Control Sample Data'!K16),'Control Sample Data'!K16&lt;$B$1,'Control Sample Data'!K16&gt;0),'Control Sample Data'!K16,$B$1),"")</f>
        <v/>
      </c>
      <c r="X17" s="17" t="str">
        <f>IF(SUM('Control Sample Data'!L$3:L$98)&gt;10,IF(AND(ISNUMBER('Control Sample Data'!L16),'Control Sample Data'!L16&lt;$B$1,'Control Sample Data'!L16&gt;0),'Control Sample Data'!L16,$B$1),"")</f>
        <v/>
      </c>
      <c r="Y17" s="17" t="str">
        <f>IF(SUM('Control Sample Data'!M$3:M$98)&gt;10,IF(AND(ISNUMBER('Control Sample Data'!M16),'Control Sample Data'!M16&lt;$B$1,'Control Sample Data'!M16&gt;0),'Control Sample Data'!M16,$B$1),"")</f>
        <v/>
      </c>
      <c r="Z17" s="22" t="str">
        <f>IF(ISERROR(VLOOKUP('Choose Housekeeping Genes'!$C16,Calculations!$C$4:$M$99,2,0)),"",VLOOKUP('Choose Housekeeping Genes'!$C16,Calculations!$C$4:$M$99,2,0))</f>
        <v/>
      </c>
      <c r="AA17" s="22" t="str">
        <f>IF(ISERROR(VLOOKUP('Choose Housekeeping Genes'!$C16,Calculations!$C$4:$M$99,3,0)),"",VLOOKUP('Choose Housekeeping Genes'!$C16,Calculations!$C$4:$M$99,3,0))</f>
        <v/>
      </c>
      <c r="AB17" s="22" t="str">
        <f>IF(ISERROR(VLOOKUP('Choose Housekeeping Genes'!$C16,Calculations!$C$4:$M$99,4,0)),"",VLOOKUP('Choose Housekeeping Genes'!$C16,Calculations!$C$4:$M$99,4,0))</f>
        <v/>
      </c>
      <c r="AC17" s="22" t="str">
        <f>IF(ISERROR(VLOOKUP('Choose Housekeeping Genes'!$C16,Calculations!$C$4:$M$99,5,0)),"",VLOOKUP('Choose Housekeeping Genes'!$C16,Calculations!$C$4:$M$99,5,0))</f>
        <v/>
      </c>
      <c r="AD17" s="22" t="str">
        <f>IF(ISERROR(VLOOKUP('Choose Housekeeping Genes'!$C16,Calculations!$C$4:$M$99,6,0)),"",VLOOKUP('Choose Housekeeping Genes'!$C16,Calculations!$C$4:$M$99,6,0))</f>
        <v/>
      </c>
      <c r="AE17" s="22" t="str">
        <f>IF(ISERROR(VLOOKUP('Choose Housekeeping Genes'!$C16,Calculations!$C$4:$M$99,7,0)),"",VLOOKUP('Choose Housekeeping Genes'!$C16,Calculations!$C$4:$M$99,7,0))</f>
        <v/>
      </c>
      <c r="AF17" s="22" t="str">
        <f>IF(ISERROR(VLOOKUP('Choose Housekeeping Genes'!$C16,Calculations!$C$4:$M$99,8,0)),"",VLOOKUP('Choose Housekeeping Genes'!$C16,Calculations!$C$4:$M$99,8,0))</f>
        <v/>
      </c>
      <c r="AG17" s="22" t="str">
        <f>IF(ISERROR(VLOOKUP('Choose Housekeeping Genes'!$C16,Calculations!$C$4:$M$99,9,0)),"",VLOOKUP('Choose Housekeeping Genes'!$C16,Calculations!$C$4:$M$99,9,0))</f>
        <v/>
      </c>
      <c r="AH17" s="22" t="str">
        <f>IF(ISERROR(VLOOKUP('Choose Housekeeping Genes'!$C16,Calculations!$C$4:$M$99,10,0)),"",VLOOKUP('Choose Housekeeping Genes'!$C16,Calculations!$C$4:$M$99,10,0))</f>
        <v/>
      </c>
      <c r="AI17" s="22" t="str">
        <f>IF(ISERROR(VLOOKUP('Choose Housekeeping Genes'!$C16,Calculations!$C$4:$M$99,11,0)),"",VLOOKUP('Choose Housekeeping Genes'!$C16,Calculations!$C$4:$M$99,11,0))</f>
        <v/>
      </c>
      <c r="AJ17" s="22" t="str">
        <f>IF(ISERROR(VLOOKUP('Choose Housekeeping Genes'!$C16,Calculations!$C$4:$Y$99,14,0)),"",VLOOKUP('Choose Housekeeping Genes'!$C16,Calculations!$C$4:$Y$99,14,0))</f>
        <v/>
      </c>
      <c r="AK17" s="22" t="str">
        <f>IF(ISERROR(VLOOKUP('Choose Housekeeping Genes'!$C16,Calculations!$C$4:$Y$99,15,0)),"",VLOOKUP('Choose Housekeeping Genes'!$C16,Calculations!$C$4:$Y$99,15,0))</f>
        <v/>
      </c>
      <c r="AL17" s="22" t="str">
        <f>IF(ISERROR(VLOOKUP('Choose Housekeeping Genes'!$C16,Calculations!$C$4:$Y$99,16,0)),"",VLOOKUP('Choose Housekeeping Genes'!$C16,Calculations!$C$4:$Y$99,16,0))</f>
        <v/>
      </c>
      <c r="AM17" s="22" t="str">
        <f>IF(ISERROR(VLOOKUP('Choose Housekeeping Genes'!$C16,Calculations!$C$4:$Y$99,17,0)),"",VLOOKUP('Choose Housekeeping Genes'!$C16,Calculations!$C$4:$Y$99,17,0))</f>
        <v/>
      </c>
      <c r="AN17" s="22" t="str">
        <f>IF(ISERROR(VLOOKUP('Choose Housekeeping Genes'!$C16,Calculations!$C$4:$Y$99,18,0)),"",VLOOKUP('Choose Housekeeping Genes'!$C16,Calculations!$C$4:$Y$99,18,0))</f>
        <v/>
      </c>
      <c r="AO17" s="22" t="str">
        <f>IF(ISERROR(VLOOKUP('Choose Housekeeping Genes'!$C16,Calculations!$C$4:$Y$99,19,0)),"",VLOOKUP('Choose Housekeeping Genes'!$C16,Calculations!$C$4:$Y$99,19,0))</f>
        <v/>
      </c>
      <c r="AP17" s="22" t="str">
        <f>IF(ISERROR(VLOOKUP('Choose Housekeeping Genes'!$C16,Calculations!$C$4:$Y$99,20,0)),"",VLOOKUP('Choose Housekeeping Genes'!$C16,Calculations!$C$4:$Y$99,20,0))</f>
        <v/>
      </c>
      <c r="AQ17" s="22" t="str">
        <f>IF(ISERROR(VLOOKUP('Choose Housekeeping Genes'!$C16,Calculations!$C$4:$Y$99,21,0)),"",VLOOKUP('Choose Housekeeping Genes'!$C16,Calculations!$C$4:$Y$99,21,0))</f>
        <v/>
      </c>
      <c r="AR17" s="22" t="str">
        <f>IF(ISERROR(VLOOKUP('Choose Housekeeping Genes'!$C16,Calculations!$C$4:$Y$99,22,0)),"",VLOOKUP('Choose Housekeeping Genes'!$C16,Calculations!$C$4:$Y$99,22,0))</f>
        <v/>
      </c>
      <c r="AS17" s="22" t="str">
        <f>IF(ISERROR(VLOOKUP('Choose Housekeeping Genes'!$C16,Calculations!$C$4:$Y$99,23,0)),"",VLOOKUP('Choose Housekeeping Genes'!$C16,Calculations!$C$4:$Y$99,23,0))</f>
        <v/>
      </c>
      <c r="AT17" s="36" t="str">
        <f t="shared" si="0"/>
        <v/>
      </c>
      <c r="AU17" s="36" t="str">
        <f t="shared" si="1"/>
        <v/>
      </c>
      <c r="AV17" s="36" t="str">
        <f t="shared" si="2"/>
        <v/>
      </c>
      <c r="AW17" s="36" t="str">
        <f t="shared" si="3"/>
        <v/>
      </c>
      <c r="AX17" s="36" t="str">
        <f t="shared" si="4"/>
        <v/>
      </c>
      <c r="AY17" s="36" t="str">
        <f t="shared" si="5"/>
        <v/>
      </c>
      <c r="AZ17" s="36" t="str">
        <f t="shared" si="6"/>
        <v/>
      </c>
      <c r="BA17" s="36" t="str">
        <f t="shared" si="7"/>
        <v/>
      </c>
      <c r="BB17" s="36" t="str">
        <f t="shared" si="8"/>
        <v/>
      </c>
      <c r="BC17" s="36" t="str">
        <f t="shared" si="9"/>
        <v/>
      </c>
      <c r="BD17" s="36" t="str">
        <f t="shared" si="10"/>
        <v/>
      </c>
      <c r="BE17" s="36" t="str">
        <f t="shared" si="11"/>
        <v/>
      </c>
      <c r="BF17" s="36" t="str">
        <f t="shared" si="12"/>
        <v/>
      </c>
      <c r="BG17" s="36" t="str">
        <f t="shared" si="13"/>
        <v/>
      </c>
      <c r="BH17" s="36" t="str">
        <f t="shared" si="14"/>
        <v/>
      </c>
      <c r="BI17" s="36" t="str">
        <f t="shared" si="15"/>
        <v/>
      </c>
      <c r="BJ17" s="36" t="str">
        <f t="shared" si="16"/>
        <v/>
      </c>
      <c r="BK17" s="36" t="str">
        <f t="shared" si="17"/>
        <v/>
      </c>
      <c r="BL17" s="36" t="str">
        <f t="shared" si="18"/>
        <v/>
      </c>
      <c r="BM17" s="36" t="str">
        <f t="shared" si="19"/>
        <v/>
      </c>
      <c r="BN17" s="38" t="e">
        <f t="shared" si="21"/>
        <v>#DIV/0!</v>
      </c>
      <c r="BO17" s="38" t="e">
        <f t="shared" si="22"/>
        <v>#DIV/0!</v>
      </c>
      <c r="BP17" s="39" t="str">
        <f t="shared" si="23"/>
        <v/>
      </c>
      <c r="BQ17" s="39" t="str">
        <f t="shared" si="24"/>
        <v/>
      </c>
      <c r="BR17" s="39" t="str">
        <f t="shared" si="25"/>
        <v/>
      </c>
      <c r="BS17" s="39" t="str">
        <f t="shared" si="26"/>
        <v/>
      </c>
      <c r="BT17" s="39" t="str">
        <f t="shared" si="27"/>
        <v/>
      </c>
      <c r="BU17" s="39" t="str">
        <f t="shared" si="28"/>
        <v/>
      </c>
      <c r="BV17" s="39" t="str">
        <f t="shared" si="29"/>
        <v/>
      </c>
      <c r="BW17" s="39" t="str">
        <f t="shared" si="30"/>
        <v/>
      </c>
      <c r="BX17" s="39" t="str">
        <f t="shared" si="31"/>
        <v/>
      </c>
      <c r="BY17" s="39" t="str">
        <f t="shared" si="32"/>
        <v/>
      </c>
      <c r="BZ17" s="39" t="str">
        <f t="shared" si="33"/>
        <v/>
      </c>
      <c r="CA17" s="39" t="str">
        <f t="shared" si="34"/>
        <v/>
      </c>
      <c r="CB17" s="39" t="str">
        <f t="shared" si="35"/>
        <v/>
      </c>
      <c r="CC17" s="39" t="str">
        <f t="shared" si="36"/>
        <v/>
      </c>
      <c r="CD17" s="39" t="str">
        <f t="shared" si="37"/>
        <v/>
      </c>
      <c r="CE17" s="39" t="str">
        <f t="shared" si="38"/>
        <v/>
      </c>
      <c r="CF17" s="39" t="str">
        <f t="shared" si="39"/>
        <v/>
      </c>
      <c r="CG17" s="39" t="str">
        <f t="shared" si="40"/>
        <v/>
      </c>
      <c r="CH17" s="39" t="str">
        <f t="shared" si="41"/>
        <v/>
      </c>
      <c r="CI17" s="39" t="str">
        <f t="shared" si="42"/>
        <v/>
      </c>
    </row>
    <row r="18" spans="1:87" ht="12.75">
      <c r="A18" s="18"/>
      <c r="B18" s="16" t="str">
        <f>'Gene Table'!D17</f>
        <v>NM_021642</v>
      </c>
      <c r="C18" s="16" t="s">
        <v>65</v>
      </c>
      <c r="D18" s="17" t="str">
        <f>IF(SUM('Test Sample Data'!D$3:D$98)&gt;10,IF(AND(ISNUMBER('Test Sample Data'!D17),'Test Sample Data'!D17&lt;$B$1,'Test Sample Data'!D17&gt;0),'Test Sample Data'!D17,$B$1),"")</f>
        <v/>
      </c>
      <c r="E18" s="17" t="str">
        <f>IF(SUM('Test Sample Data'!E$3:E$98)&gt;10,IF(AND(ISNUMBER('Test Sample Data'!E17),'Test Sample Data'!E17&lt;$B$1,'Test Sample Data'!E17&gt;0),'Test Sample Data'!E17,$B$1),"")</f>
        <v/>
      </c>
      <c r="F18" s="17" t="str">
        <f>IF(SUM('Test Sample Data'!F$3:F$98)&gt;10,IF(AND(ISNUMBER('Test Sample Data'!F17),'Test Sample Data'!F17&lt;$B$1,'Test Sample Data'!F17&gt;0),'Test Sample Data'!F17,$B$1),"")</f>
        <v/>
      </c>
      <c r="G18" s="17" t="str">
        <f>IF(SUM('Test Sample Data'!G$3:G$98)&gt;10,IF(AND(ISNUMBER('Test Sample Data'!G17),'Test Sample Data'!G17&lt;$B$1,'Test Sample Data'!G17&gt;0),'Test Sample Data'!G17,$B$1),"")</f>
        <v/>
      </c>
      <c r="H18" s="17" t="str">
        <f>IF(SUM('Test Sample Data'!H$3:H$98)&gt;10,IF(AND(ISNUMBER('Test Sample Data'!H17),'Test Sample Data'!H17&lt;$B$1,'Test Sample Data'!H17&gt;0),'Test Sample Data'!H17,$B$1),"")</f>
        <v/>
      </c>
      <c r="I18" s="17" t="str">
        <f>IF(SUM('Test Sample Data'!I$3:I$98)&gt;10,IF(AND(ISNUMBER('Test Sample Data'!I17),'Test Sample Data'!I17&lt;$B$1,'Test Sample Data'!I17&gt;0),'Test Sample Data'!I17,$B$1),"")</f>
        <v/>
      </c>
      <c r="J18" s="17" t="str">
        <f>IF(SUM('Test Sample Data'!J$3:J$98)&gt;10,IF(AND(ISNUMBER('Test Sample Data'!J17),'Test Sample Data'!J17&lt;$B$1,'Test Sample Data'!J17&gt;0),'Test Sample Data'!J17,$B$1),"")</f>
        <v/>
      </c>
      <c r="K18" s="17" t="str">
        <f>IF(SUM('Test Sample Data'!K$3:K$98)&gt;10,IF(AND(ISNUMBER('Test Sample Data'!K17),'Test Sample Data'!K17&lt;$B$1,'Test Sample Data'!K17&gt;0),'Test Sample Data'!K17,$B$1),"")</f>
        <v/>
      </c>
      <c r="L18" s="17" t="str">
        <f>IF(SUM('Test Sample Data'!L$3:L$98)&gt;10,IF(AND(ISNUMBER('Test Sample Data'!L17),'Test Sample Data'!L17&lt;$B$1,'Test Sample Data'!L17&gt;0),'Test Sample Data'!L17,$B$1),"")</f>
        <v/>
      </c>
      <c r="M18" s="17" t="str">
        <f>IF(SUM('Test Sample Data'!M$3:M$98)&gt;10,IF(AND(ISNUMBER('Test Sample Data'!M17),'Test Sample Data'!M17&lt;$B$1,'Test Sample Data'!M17&gt;0),'Test Sample Data'!M17,$B$1),"")</f>
        <v/>
      </c>
      <c r="N18" s="17" t="str">
        <f>'Gene Table'!D17</f>
        <v>NM_021642</v>
      </c>
      <c r="O18" s="16" t="s">
        <v>65</v>
      </c>
      <c r="P18" s="17" t="str">
        <f>IF(SUM('Control Sample Data'!D$3:D$98)&gt;10,IF(AND(ISNUMBER('Control Sample Data'!D17),'Control Sample Data'!D17&lt;$B$1,'Control Sample Data'!D17&gt;0),'Control Sample Data'!D17,$B$1),"")</f>
        <v/>
      </c>
      <c r="Q18" s="17" t="str">
        <f>IF(SUM('Control Sample Data'!E$3:E$98)&gt;10,IF(AND(ISNUMBER('Control Sample Data'!E17),'Control Sample Data'!E17&lt;$B$1,'Control Sample Data'!E17&gt;0),'Control Sample Data'!E17,$B$1),"")</f>
        <v/>
      </c>
      <c r="R18" s="17" t="str">
        <f>IF(SUM('Control Sample Data'!F$3:F$98)&gt;10,IF(AND(ISNUMBER('Control Sample Data'!F17),'Control Sample Data'!F17&lt;$B$1,'Control Sample Data'!F17&gt;0),'Control Sample Data'!F17,$B$1),"")</f>
        <v/>
      </c>
      <c r="S18" s="17" t="str">
        <f>IF(SUM('Control Sample Data'!G$3:G$98)&gt;10,IF(AND(ISNUMBER('Control Sample Data'!G17),'Control Sample Data'!G17&lt;$B$1,'Control Sample Data'!G17&gt;0),'Control Sample Data'!G17,$B$1),"")</f>
        <v/>
      </c>
      <c r="T18" s="17" t="str">
        <f>IF(SUM('Control Sample Data'!H$3:H$98)&gt;10,IF(AND(ISNUMBER('Control Sample Data'!H17),'Control Sample Data'!H17&lt;$B$1,'Control Sample Data'!H17&gt;0),'Control Sample Data'!H17,$B$1),"")</f>
        <v/>
      </c>
      <c r="U18" s="17" t="str">
        <f>IF(SUM('Control Sample Data'!I$3:I$98)&gt;10,IF(AND(ISNUMBER('Control Sample Data'!I17),'Control Sample Data'!I17&lt;$B$1,'Control Sample Data'!I17&gt;0),'Control Sample Data'!I17,$B$1),"")</f>
        <v/>
      </c>
      <c r="V18" s="17" t="str">
        <f>IF(SUM('Control Sample Data'!J$3:J$98)&gt;10,IF(AND(ISNUMBER('Control Sample Data'!J17),'Control Sample Data'!J17&lt;$B$1,'Control Sample Data'!J17&gt;0),'Control Sample Data'!J17,$B$1),"")</f>
        <v/>
      </c>
      <c r="W18" s="17" t="str">
        <f>IF(SUM('Control Sample Data'!K$3:K$98)&gt;10,IF(AND(ISNUMBER('Control Sample Data'!K17),'Control Sample Data'!K17&lt;$B$1,'Control Sample Data'!K17&gt;0),'Control Sample Data'!K17,$B$1),"")</f>
        <v/>
      </c>
      <c r="X18" s="17" t="str">
        <f>IF(SUM('Control Sample Data'!L$3:L$98)&gt;10,IF(AND(ISNUMBER('Control Sample Data'!L17),'Control Sample Data'!L17&lt;$B$1,'Control Sample Data'!L17&gt;0),'Control Sample Data'!L17,$B$1),"")</f>
        <v/>
      </c>
      <c r="Y18" s="17" t="str">
        <f>IF(SUM('Control Sample Data'!M$3:M$98)&gt;10,IF(AND(ISNUMBER('Control Sample Data'!M17),'Control Sample Data'!M17&lt;$B$1,'Control Sample Data'!M17&gt;0),'Control Sample Data'!M17,$B$1),"")</f>
        <v/>
      </c>
      <c r="Z18" s="22" t="str">
        <f>IF(ISERROR(VLOOKUP('Choose Housekeeping Genes'!$C17,Calculations!$C$4:$M$99,2,0)),"",VLOOKUP('Choose Housekeeping Genes'!$C17,Calculations!$C$4:$M$99,2,0))</f>
        <v/>
      </c>
      <c r="AA18" s="22" t="str">
        <f>IF(ISERROR(VLOOKUP('Choose Housekeeping Genes'!$C17,Calculations!$C$4:$M$99,3,0)),"",VLOOKUP('Choose Housekeeping Genes'!$C17,Calculations!$C$4:$M$99,3,0))</f>
        <v/>
      </c>
      <c r="AB18" s="22" t="str">
        <f>IF(ISERROR(VLOOKUP('Choose Housekeeping Genes'!$C17,Calculations!$C$4:$M$99,4,0)),"",VLOOKUP('Choose Housekeeping Genes'!$C17,Calculations!$C$4:$M$99,4,0))</f>
        <v/>
      </c>
      <c r="AC18" s="22" t="str">
        <f>IF(ISERROR(VLOOKUP('Choose Housekeeping Genes'!$C17,Calculations!$C$4:$M$99,5,0)),"",VLOOKUP('Choose Housekeeping Genes'!$C17,Calculations!$C$4:$M$99,5,0))</f>
        <v/>
      </c>
      <c r="AD18" s="22" t="str">
        <f>IF(ISERROR(VLOOKUP('Choose Housekeeping Genes'!$C17,Calculations!$C$4:$M$99,6,0)),"",VLOOKUP('Choose Housekeeping Genes'!$C17,Calculations!$C$4:$M$99,6,0))</f>
        <v/>
      </c>
      <c r="AE18" s="22" t="str">
        <f>IF(ISERROR(VLOOKUP('Choose Housekeeping Genes'!$C17,Calculations!$C$4:$M$99,7,0)),"",VLOOKUP('Choose Housekeeping Genes'!$C17,Calculations!$C$4:$M$99,7,0))</f>
        <v/>
      </c>
      <c r="AF18" s="22" t="str">
        <f>IF(ISERROR(VLOOKUP('Choose Housekeeping Genes'!$C17,Calculations!$C$4:$M$99,8,0)),"",VLOOKUP('Choose Housekeeping Genes'!$C17,Calculations!$C$4:$M$99,8,0))</f>
        <v/>
      </c>
      <c r="AG18" s="22" t="str">
        <f>IF(ISERROR(VLOOKUP('Choose Housekeeping Genes'!$C17,Calculations!$C$4:$M$99,9,0)),"",VLOOKUP('Choose Housekeeping Genes'!$C17,Calculations!$C$4:$M$99,9,0))</f>
        <v/>
      </c>
      <c r="AH18" s="22" t="str">
        <f>IF(ISERROR(VLOOKUP('Choose Housekeeping Genes'!$C17,Calculations!$C$4:$M$99,10,0)),"",VLOOKUP('Choose Housekeeping Genes'!$C17,Calculations!$C$4:$M$99,10,0))</f>
        <v/>
      </c>
      <c r="AI18" s="22" t="str">
        <f>IF(ISERROR(VLOOKUP('Choose Housekeeping Genes'!$C17,Calculations!$C$4:$M$99,11,0)),"",VLOOKUP('Choose Housekeeping Genes'!$C17,Calculations!$C$4:$M$99,11,0))</f>
        <v/>
      </c>
      <c r="AJ18" s="22" t="str">
        <f>IF(ISERROR(VLOOKUP('Choose Housekeeping Genes'!$C17,Calculations!$C$4:$Y$99,14,0)),"",VLOOKUP('Choose Housekeeping Genes'!$C17,Calculations!$C$4:$Y$99,14,0))</f>
        <v/>
      </c>
      <c r="AK18" s="22" t="str">
        <f>IF(ISERROR(VLOOKUP('Choose Housekeeping Genes'!$C17,Calculations!$C$4:$Y$99,15,0)),"",VLOOKUP('Choose Housekeeping Genes'!$C17,Calculations!$C$4:$Y$99,15,0))</f>
        <v/>
      </c>
      <c r="AL18" s="22" t="str">
        <f>IF(ISERROR(VLOOKUP('Choose Housekeeping Genes'!$C17,Calculations!$C$4:$Y$99,16,0)),"",VLOOKUP('Choose Housekeeping Genes'!$C17,Calculations!$C$4:$Y$99,16,0))</f>
        <v/>
      </c>
      <c r="AM18" s="22" t="str">
        <f>IF(ISERROR(VLOOKUP('Choose Housekeeping Genes'!$C17,Calculations!$C$4:$Y$99,17,0)),"",VLOOKUP('Choose Housekeeping Genes'!$C17,Calculations!$C$4:$Y$99,17,0))</f>
        <v/>
      </c>
      <c r="AN18" s="22" t="str">
        <f>IF(ISERROR(VLOOKUP('Choose Housekeeping Genes'!$C17,Calculations!$C$4:$Y$99,18,0)),"",VLOOKUP('Choose Housekeeping Genes'!$C17,Calculations!$C$4:$Y$99,18,0))</f>
        <v/>
      </c>
      <c r="AO18" s="22" t="str">
        <f>IF(ISERROR(VLOOKUP('Choose Housekeeping Genes'!$C17,Calculations!$C$4:$Y$99,19,0)),"",VLOOKUP('Choose Housekeeping Genes'!$C17,Calculations!$C$4:$Y$99,19,0))</f>
        <v/>
      </c>
      <c r="AP18" s="22" t="str">
        <f>IF(ISERROR(VLOOKUP('Choose Housekeeping Genes'!$C17,Calculations!$C$4:$Y$99,20,0)),"",VLOOKUP('Choose Housekeeping Genes'!$C17,Calculations!$C$4:$Y$99,20,0))</f>
        <v/>
      </c>
      <c r="AQ18" s="22" t="str">
        <f>IF(ISERROR(VLOOKUP('Choose Housekeeping Genes'!$C17,Calculations!$C$4:$Y$99,21,0)),"",VLOOKUP('Choose Housekeeping Genes'!$C17,Calculations!$C$4:$Y$99,21,0))</f>
        <v/>
      </c>
      <c r="AR18" s="22" t="str">
        <f>IF(ISERROR(VLOOKUP('Choose Housekeeping Genes'!$C17,Calculations!$C$4:$Y$99,22,0)),"",VLOOKUP('Choose Housekeeping Genes'!$C17,Calculations!$C$4:$Y$99,22,0))</f>
        <v/>
      </c>
      <c r="AS18" s="22" t="str">
        <f>IF(ISERROR(VLOOKUP('Choose Housekeeping Genes'!$C17,Calculations!$C$4:$Y$99,23,0)),"",VLOOKUP('Choose Housekeeping Genes'!$C17,Calculations!$C$4:$Y$99,23,0))</f>
        <v/>
      </c>
      <c r="AT18" s="36" t="str">
        <f t="shared" si="0"/>
        <v/>
      </c>
      <c r="AU18" s="36" t="str">
        <f t="shared" si="1"/>
        <v/>
      </c>
      <c r="AV18" s="36" t="str">
        <f t="shared" si="2"/>
        <v/>
      </c>
      <c r="AW18" s="36" t="str">
        <f t="shared" si="3"/>
        <v/>
      </c>
      <c r="AX18" s="36" t="str">
        <f t="shared" si="4"/>
        <v/>
      </c>
      <c r="AY18" s="36" t="str">
        <f t="shared" si="5"/>
        <v/>
      </c>
      <c r="AZ18" s="36" t="str">
        <f t="shared" si="6"/>
        <v/>
      </c>
      <c r="BA18" s="36" t="str">
        <f t="shared" si="7"/>
        <v/>
      </c>
      <c r="BB18" s="36" t="str">
        <f t="shared" si="8"/>
        <v/>
      </c>
      <c r="BC18" s="36" t="str">
        <f t="shared" si="9"/>
        <v/>
      </c>
      <c r="BD18" s="36" t="str">
        <f t="shared" si="10"/>
        <v/>
      </c>
      <c r="BE18" s="36" t="str">
        <f t="shared" si="11"/>
        <v/>
      </c>
      <c r="BF18" s="36" t="str">
        <f t="shared" si="12"/>
        <v/>
      </c>
      <c r="BG18" s="36" t="str">
        <f t="shared" si="13"/>
        <v/>
      </c>
      <c r="BH18" s="36" t="str">
        <f t="shared" si="14"/>
        <v/>
      </c>
      <c r="BI18" s="36" t="str">
        <f t="shared" si="15"/>
        <v/>
      </c>
      <c r="BJ18" s="36" t="str">
        <f t="shared" si="16"/>
        <v/>
      </c>
      <c r="BK18" s="36" t="str">
        <f t="shared" si="17"/>
        <v/>
      </c>
      <c r="BL18" s="36" t="str">
        <f t="shared" si="18"/>
        <v/>
      </c>
      <c r="BM18" s="36" t="str">
        <f t="shared" si="19"/>
        <v/>
      </c>
      <c r="BN18" s="38" t="e">
        <f t="shared" si="21"/>
        <v>#DIV/0!</v>
      </c>
      <c r="BO18" s="38" t="e">
        <f t="shared" si="22"/>
        <v>#DIV/0!</v>
      </c>
      <c r="BP18" s="39" t="str">
        <f t="shared" si="23"/>
        <v/>
      </c>
      <c r="BQ18" s="39" t="str">
        <f t="shared" si="24"/>
        <v/>
      </c>
      <c r="BR18" s="39" t="str">
        <f t="shared" si="25"/>
        <v/>
      </c>
      <c r="BS18" s="39" t="str">
        <f t="shared" si="26"/>
        <v/>
      </c>
      <c r="BT18" s="39" t="str">
        <f t="shared" si="27"/>
        <v/>
      </c>
      <c r="BU18" s="39" t="str">
        <f t="shared" si="28"/>
        <v/>
      </c>
      <c r="BV18" s="39" t="str">
        <f t="shared" si="29"/>
        <v/>
      </c>
      <c r="BW18" s="39" t="str">
        <f t="shared" si="30"/>
        <v/>
      </c>
      <c r="BX18" s="39" t="str">
        <f t="shared" si="31"/>
        <v/>
      </c>
      <c r="BY18" s="39" t="str">
        <f t="shared" si="32"/>
        <v/>
      </c>
      <c r="BZ18" s="39" t="str">
        <f t="shared" si="33"/>
        <v/>
      </c>
      <c r="CA18" s="39" t="str">
        <f t="shared" si="34"/>
        <v/>
      </c>
      <c r="CB18" s="39" t="str">
        <f t="shared" si="35"/>
        <v/>
      </c>
      <c r="CC18" s="39" t="str">
        <f t="shared" si="36"/>
        <v/>
      </c>
      <c r="CD18" s="39" t="str">
        <f t="shared" si="37"/>
        <v/>
      </c>
      <c r="CE18" s="39" t="str">
        <f t="shared" si="38"/>
        <v/>
      </c>
      <c r="CF18" s="39" t="str">
        <f t="shared" si="39"/>
        <v/>
      </c>
      <c r="CG18" s="39" t="str">
        <f t="shared" si="40"/>
        <v/>
      </c>
      <c r="CH18" s="39" t="str">
        <f t="shared" si="41"/>
        <v/>
      </c>
      <c r="CI18" s="39" t="str">
        <f t="shared" si="42"/>
        <v/>
      </c>
    </row>
    <row r="19" spans="1:87" ht="12.75">
      <c r="A19" s="18"/>
      <c r="B19" s="16" t="str">
        <f>'Gene Table'!D18</f>
        <v>NM_000015</v>
      </c>
      <c r="C19" s="16" t="s">
        <v>69</v>
      </c>
      <c r="D19" s="17" t="str">
        <f>IF(SUM('Test Sample Data'!D$3:D$98)&gt;10,IF(AND(ISNUMBER('Test Sample Data'!D18),'Test Sample Data'!D18&lt;$B$1,'Test Sample Data'!D18&gt;0),'Test Sample Data'!D18,$B$1),"")</f>
        <v/>
      </c>
      <c r="E19" s="17" t="str">
        <f>IF(SUM('Test Sample Data'!E$3:E$98)&gt;10,IF(AND(ISNUMBER('Test Sample Data'!E18),'Test Sample Data'!E18&lt;$B$1,'Test Sample Data'!E18&gt;0),'Test Sample Data'!E18,$B$1),"")</f>
        <v/>
      </c>
      <c r="F19" s="17" t="str">
        <f>IF(SUM('Test Sample Data'!F$3:F$98)&gt;10,IF(AND(ISNUMBER('Test Sample Data'!F18),'Test Sample Data'!F18&lt;$B$1,'Test Sample Data'!F18&gt;0),'Test Sample Data'!F18,$B$1),"")</f>
        <v/>
      </c>
      <c r="G19" s="17" t="str">
        <f>IF(SUM('Test Sample Data'!G$3:G$98)&gt;10,IF(AND(ISNUMBER('Test Sample Data'!G18),'Test Sample Data'!G18&lt;$B$1,'Test Sample Data'!G18&gt;0),'Test Sample Data'!G18,$B$1),"")</f>
        <v/>
      </c>
      <c r="H19" s="17" t="str">
        <f>IF(SUM('Test Sample Data'!H$3:H$98)&gt;10,IF(AND(ISNUMBER('Test Sample Data'!H18),'Test Sample Data'!H18&lt;$B$1,'Test Sample Data'!H18&gt;0),'Test Sample Data'!H18,$B$1),"")</f>
        <v/>
      </c>
      <c r="I19" s="17" t="str">
        <f>IF(SUM('Test Sample Data'!I$3:I$98)&gt;10,IF(AND(ISNUMBER('Test Sample Data'!I18),'Test Sample Data'!I18&lt;$B$1,'Test Sample Data'!I18&gt;0),'Test Sample Data'!I18,$B$1),"")</f>
        <v/>
      </c>
      <c r="J19" s="17" t="str">
        <f>IF(SUM('Test Sample Data'!J$3:J$98)&gt;10,IF(AND(ISNUMBER('Test Sample Data'!J18),'Test Sample Data'!J18&lt;$B$1,'Test Sample Data'!J18&gt;0),'Test Sample Data'!J18,$B$1),"")</f>
        <v/>
      </c>
      <c r="K19" s="17" t="str">
        <f>IF(SUM('Test Sample Data'!K$3:K$98)&gt;10,IF(AND(ISNUMBER('Test Sample Data'!K18),'Test Sample Data'!K18&lt;$B$1,'Test Sample Data'!K18&gt;0),'Test Sample Data'!K18,$B$1),"")</f>
        <v/>
      </c>
      <c r="L19" s="17" t="str">
        <f>IF(SUM('Test Sample Data'!L$3:L$98)&gt;10,IF(AND(ISNUMBER('Test Sample Data'!L18),'Test Sample Data'!L18&lt;$B$1,'Test Sample Data'!L18&gt;0),'Test Sample Data'!L18,$B$1),"")</f>
        <v/>
      </c>
      <c r="M19" s="17" t="str">
        <f>IF(SUM('Test Sample Data'!M$3:M$98)&gt;10,IF(AND(ISNUMBER('Test Sample Data'!M18),'Test Sample Data'!M18&lt;$B$1,'Test Sample Data'!M18&gt;0),'Test Sample Data'!M18,$B$1),"")</f>
        <v/>
      </c>
      <c r="N19" s="17" t="str">
        <f>'Gene Table'!D18</f>
        <v>NM_000015</v>
      </c>
      <c r="O19" s="16" t="s">
        <v>69</v>
      </c>
      <c r="P19" s="17" t="str">
        <f>IF(SUM('Control Sample Data'!D$3:D$98)&gt;10,IF(AND(ISNUMBER('Control Sample Data'!D18),'Control Sample Data'!D18&lt;$B$1,'Control Sample Data'!D18&gt;0),'Control Sample Data'!D18,$B$1),"")</f>
        <v/>
      </c>
      <c r="Q19" s="17" t="str">
        <f>IF(SUM('Control Sample Data'!E$3:E$98)&gt;10,IF(AND(ISNUMBER('Control Sample Data'!E18),'Control Sample Data'!E18&lt;$B$1,'Control Sample Data'!E18&gt;0),'Control Sample Data'!E18,$B$1),"")</f>
        <v/>
      </c>
      <c r="R19" s="17" t="str">
        <f>IF(SUM('Control Sample Data'!F$3:F$98)&gt;10,IF(AND(ISNUMBER('Control Sample Data'!F18),'Control Sample Data'!F18&lt;$B$1,'Control Sample Data'!F18&gt;0),'Control Sample Data'!F18,$B$1),"")</f>
        <v/>
      </c>
      <c r="S19" s="17" t="str">
        <f>IF(SUM('Control Sample Data'!G$3:G$98)&gt;10,IF(AND(ISNUMBER('Control Sample Data'!G18),'Control Sample Data'!G18&lt;$B$1,'Control Sample Data'!G18&gt;0),'Control Sample Data'!G18,$B$1),"")</f>
        <v/>
      </c>
      <c r="T19" s="17" t="str">
        <f>IF(SUM('Control Sample Data'!H$3:H$98)&gt;10,IF(AND(ISNUMBER('Control Sample Data'!H18),'Control Sample Data'!H18&lt;$B$1,'Control Sample Data'!H18&gt;0),'Control Sample Data'!H18,$B$1),"")</f>
        <v/>
      </c>
      <c r="U19" s="17" t="str">
        <f>IF(SUM('Control Sample Data'!I$3:I$98)&gt;10,IF(AND(ISNUMBER('Control Sample Data'!I18),'Control Sample Data'!I18&lt;$B$1,'Control Sample Data'!I18&gt;0),'Control Sample Data'!I18,$B$1),"")</f>
        <v/>
      </c>
      <c r="V19" s="17" t="str">
        <f>IF(SUM('Control Sample Data'!J$3:J$98)&gt;10,IF(AND(ISNUMBER('Control Sample Data'!J18),'Control Sample Data'!J18&lt;$B$1,'Control Sample Data'!J18&gt;0),'Control Sample Data'!J18,$B$1),"")</f>
        <v/>
      </c>
      <c r="W19" s="17" t="str">
        <f>IF(SUM('Control Sample Data'!K$3:K$98)&gt;10,IF(AND(ISNUMBER('Control Sample Data'!K18),'Control Sample Data'!K18&lt;$B$1,'Control Sample Data'!K18&gt;0),'Control Sample Data'!K18,$B$1),"")</f>
        <v/>
      </c>
      <c r="X19" s="17" t="str">
        <f>IF(SUM('Control Sample Data'!L$3:L$98)&gt;10,IF(AND(ISNUMBER('Control Sample Data'!L18),'Control Sample Data'!L18&lt;$B$1,'Control Sample Data'!L18&gt;0),'Control Sample Data'!L18,$B$1),"")</f>
        <v/>
      </c>
      <c r="Y19" s="17" t="str">
        <f>IF(SUM('Control Sample Data'!M$3:M$98)&gt;10,IF(AND(ISNUMBER('Control Sample Data'!M18),'Control Sample Data'!M18&lt;$B$1,'Control Sample Data'!M18&gt;0),'Control Sample Data'!M18,$B$1),"")</f>
        <v/>
      </c>
      <c r="Z19" s="22" t="str">
        <f>IF(ISERROR(VLOOKUP('Choose Housekeeping Genes'!$C18,Calculations!$C$4:$M$99,2,0)),"",VLOOKUP('Choose Housekeeping Genes'!$C18,Calculations!$C$4:$M$99,2,0))</f>
        <v/>
      </c>
      <c r="AA19" s="22" t="str">
        <f>IF(ISERROR(VLOOKUP('Choose Housekeeping Genes'!$C18,Calculations!$C$4:$M$99,3,0)),"",VLOOKUP('Choose Housekeeping Genes'!$C18,Calculations!$C$4:$M$99,3,0))</f>
        <v/>
      </c>
      <c r="AB19" s="22" t="str">
        <f>IF(ISERROR(VLOOKUP('Choose Housekeeping Genes'!$C18,Calculations!$C$4:$M$99,4,0)),"",VLOOKUP('Choose Housekeeping Genes'!$C18,Calculations!$C$4:$M$99,4,0))</f>
        <v/>
      </c>
      <c r="AC19" s="22" t="str">
        <f>IF(ISERROR(VLOOKUP('Choose Housekeeping Genes'!$C18,Calculations!$C$4:$M$99,5,0)),"",VLOOKUP('Choose Housekeeping Genes'!$C18,Calculations!$C$4:$M$99,5,0))</f>
        <v/>
      </c>
      <c r="AD19" s="22" t="str">
        <f>IF(ISERROR(VLOOKUP('Choose Housekeeping Genes'!$C18,Calculations!$C$4:$M$99,6,0)),"",VLOOKUP('Choose Housekeeping Genes'!$C18,Calculations!$C$4:$M$99,6,0))</f>
        <v/>
      </c>
      <c r="AE19" s="22" t="str">
        <f>IF(ISERROR(VLOOKUP('Choose Housekeeping Genes'!$C18,Calculations!$C$4:$M$99,7,0)),"",VLOOKUP('Choose Housekeeping Genes'!$C18,Calculations!$C$4:$M$99,7,0))</f>
        <v/>
      </c>
      <c r="AF19" s="22" t="str">
        <f>IF(ISERROR(VLOOKUP('Choose Housekeeping Genes'!$C18,Calculations!$C$4:$M$99,8,0)),"",VLOOKUP('Choose Housekeeping Genes'!$C18,Calculations!$C$4:$M$99,8,0))</f>
        <v/>
      </c>
      <c r="AG19" s="22" t="str">
        <f>IF(ISERROR(VLOOKUP('Choose Housekeeping Genes'!$C18,Calculations!$C$4:$M$99,9,0)),"",VLOOKUP('Choose Housekeeping Genes'!$C18,Calculations!$C$4:$M$99,9,0))</f>
        <v/>
      </c>
      <c r="AH19" s="22" t="str">
        <f>IF(ISERROR(VLOOKUP('Choose Housekeeping Genes'!$C18,Calculations!$C$4:$M$99,10,0)),"",VLOOKUP('Choose Housekeeping Genes'!$C18,Calculations!$C$4:$M$99,10,0))</f>
        <v/>
      </c>
      <c r="AI19" s="22" t="str">
        <f>IF(ISERROR(VLOOKUP('Choose Housekeeping Genes'!$C18,Calculations!$C$4:$M$99,11,0)),"",VLOOKUP('Choose Housekeeping Genes'!$C18,Calculations!$C$4:$M$99,11,0))</f>
        <v/>
      </c>
      <c r="AJ19" s="22" t="str">
        <f>IF(ISERROR(VLOOKUP('Choose Housekeeping Genes'!$C18,Calculations!$C$4:$Y$99,14,0)),"",VLOOKUP('Choose Housekeeping Genes'!$C18,Calculations!$C$4:$Y$99,14,0))</f>
        <v/>
      </c>
      <c r="AK19" s="22" t="str">
        <f>IF(ISERROR(VLOOKUP('Choose Housekeeping Genes'!$C18,Calculations!$C$4:$Y$99,15,0)),"",VLOOKUP('Choose Housekeeping Genes'!$C18,Calculations!$C$4:$Y$99,15,0))</f>
        <v/>
      </c>
      <c r="AL19" s="22" t="str">
        <f>IF(ISERROR(VLOOKUP('Choose Housekeeping Genes'!$C18,Calculations!$C$4:$Y$99,16,0)),"",VLOOKUP('Choose Housekeeping Genes'!$C18,Calculations!$C$4:$Y$99,16,0))</f>
        <v/>
      </c>
      <c r="AM19" s="22" t="str">
        <f>IF(ISERROR(VLOOKUP('Choose Housekeeping Genes'!$C18,Calculations!$C$4:$Y$99,17,0)),"",VLOOKUP('Choose Housekeeping Genes'!$C18,Calculations!$C$4:$Y$99,17,0))</f>
        <v/>
      </c>
      <c r="AN19" s="22" t="str">
        <f>IF(ISERROR(VLOOKUP('Choose Housekeeping Genes'!$C18,Calculations!$C$4:$Y$99,18,0)),"",VLOOKUP('Choose Housekeeping Genes'!$C18,Calculations!$C$4:$Y$99,18,0))</f>
        <v/>
      </c>
      <c r="AO19" s="22" t="str">
        <f>IF(ISERROR(VLOOKUP('Choose Housekeeping Genes'!$C18,Calculations!$C$4:$Y$99,19,0)),"",VLOOKUP('Choose Housekeeping Genes'!$C18,Calculations!$C$4:$Y$99,19,0))</f>
        <v/>
      </c>
      <c r="AP19" s="22" t="str">
        <f>IF(ISERROR(VLOOKUP('Choose Housekeeping Genes'!$C18,Calculations!$C$4:$Y$99,20,0)),"",VLOOKUP('Choose Housekeeping Genes'!$C18,Calculations!$C$4:$Y$99,20,0))</f>
        <v/>
      </c>
      <c r="AQ19" s="22" t="str">
        <f>IF(ISERROR(VLOOKUP('Choose Housekeeping Genes'!$C18,Calculations!$C$4:$Y$99,21,0)),"",VLOOKUP('Choose Housekeeping Genes'!$C18,Calculations!$C$4:$Y$99,21,0))</f>
        <v/>
      </c>
      <c r="AR19" s="22" t="str">
        <f>IF(ISERROR(VLOOKUP('Choose Housekeeping Genes'!$C18,Calculations!$C$4:$Y$99,22,0)),"",VLOOKUP('Choose Housekeeping Genes'!$C18,Calculations!$C$4:$Y$99,22,0))</f>
        <v/>
      </c>
      <c r="AS19" s="22" t="str">
        <f>IF(ISERROR(VLOOKUP('Choose Housekeeping Genes'!$C18,Calculations!$C$4:$Y$99,23,0)),"",VLOOKUP('Choose Housekeeping Genes'!$C18,Calculations!$C$4:$Y$99,23,0))</f>
        <v/>
      </c>
      <c r="AT19" s="36" t="str">
        <f t="shared" si="0"/>
        <v/>
      </c>
      <c r="AU19" s="36" t="str">
        <f t="shared" si="1"/>
        <v/>
      </c>
      <c r="AV19" s="36" t="str">
        <f t="shared" si="2"/>
        <v/>
      </c>
      <c r="AW19" s="36" t="str">
        <f t="shared" si="3"/>
        <v/>
      </c>
      <c r="AX19" s="36" t="str">
        <f t="shared" si="4"/>
        <v/>
      </c>
      <c r="AY19" s="36" t="str">
        <f t="shared" si="5"/>
        <v/>
      </c>
      <c r="AZ19" s="36" t="str">
        <f t="shared" si="6"/>
        <v/>
      </c>
      <c r="BA19" s="36" t="str">
        <f t="shared" si="7"/>
        <v/>
      </c>
      <c r="BB19" s="36" t="str">
        <f t="shared" si="8"/>
        <v/>
      </c>
      <c r="BC19" s="36" t="str">
        <f t="shared" si="9"/>
        <v/>
      </c>
      <c r="BD19" s="36" t="str">
        <f t="shared" si="10"/>
        <v/>
      </c>
      <c r="BE19" s="36" t="str">
        <f t="shared" si="11"/>
        <v/>
      </c>
      <c r="BF19" s="36" t="str">
        <f t="shared" si="12"/>
        <v/>
      </c>
      <c r="BG19" s="36" t="str">
        <f t="shared" si="13"/>
        <v/>
      </c>
      <c r="BH19" s="36" t="str">
        <f t="shared" si="14"/>
        <v/>
      </c>
      <c r="BI19" s="36" t="str">
        <f t="shared" si="15"/>
        <v/>
      </c>
      <c r="BJ19" s="36" t="str">
        <f t="shared" si="16"/>
        <v/>
      </c>
      <c r="BK19" s="36" t="str">
        <f t="shared" si="17"/>
        <v/>
      </c>
      <c r="BL19" s="36" t="str">
        <f t="shared" si="18"/>
        <v/>
      </c>
      <c r="BM19" s="36" t="str">
        <f t="shared" si="19"/>
        <v/>
      </c>
      <c r="BN19" s="38" t="e">
        <f t="shared" si="21"/>
        <v>#DIV/0!</v>
      </c>
      <c r="BO19" s="38" t="e">
        <f t="shared" si="22"/>
        <v>#DIV/0!</v>
      </c>
      <c r="BP19" s="39" t="str">
        <f t="shared" si="23"/>
        <v/>
      </c>
      <c r="BQ19" s="39" t="str">
        <f t="shared" si="24"/>
        <v/>
      </c>
      <c r="BR19" s="39" t="str">
        <f t="shared" si="25"/>
        <v/>
      </c>
      <c r="BS19" s="39" t="str">
        <f t="shared" si="26"/>
        <v/>
      </c>
      <c r="BT19" s="39" t="str">
        <f t="shared" si="27"/>
        <v/>
      </c>
      <c r="BU19" s="39" t="str">
        <f t="shared" si="28"/>
        <v/>
      </c>
      <c r="BV19" s="39" t="str">
        <f t="shared" si="29"/>
        <v/>
      </c>
      <c r="BW19" s="39" t="str">
        <f t="shared" si="30"/>
        <v/>
      </c>
      <c r="BX19" s="39" t="str">
        <f t="shared" si="31"/>
        <v/>
      </c>
      <c r="BY19" s="39" t="str">
        <f t="shared" si="32"/>
        <v/>
      </c>
      <c r="BZ19" s="39" t="str">
        <f t="shared" si="33"/>
        <v/>
      </c>
      <c r="CA19" s="39" t="str">
        <f t="shared" si="34"/>
        <v/>
      </c>
      <c r="CB19" s="39" t="str">
        <f t="shared" si="35"/>
        <v/>
      </c>
      <c r="CC19" s="39" t="str">
        <f t="shared" si="36"/>
        <v/>
      </c>
      <c r="CD19" s="39" t="str">
        <f t="shared" si="37"/>
        <v/>
      </c>
      <c r="CE19" s="39" t="str">
        <f t="shared" si="38"/>
        <v/>
      </c>
      <c r="CF19" s="39" t="str">
        <f t="shared" si="39"/>
        <v/>
      </c>
      <c r="CG19" s="39" t="str">
        <f t="shared" si="40"/>
        <v/>
      </c>
      <c r="CH19" s="39" t="str">
        <f t="shared" si="41"/>
        <v/>
      </c>
      <c r="CI19" s="39" t="str">
        <f t="shared" si="42"/>
        <v/>
      </c>
    </row>
    <row r="20" spans="1:87" ht="12.75">
      <c r="A20" s="18"/>
      <c r="B20" s="16" t="str">
        <f>'Gene Table'!D19</f>
        <v>NM_000250</v>
      </c>
      <c r="C20" s="16" t="s">
        <v>73</v>
      </c>
      <c r="D20" s="17" t="str">
        <f>IF(SUM('Test Sample Data'!D$3:D$98)&gt;10,IF(AND(ISNUMBER('Test Sample Data'!D19),'Test Sample Data'!D19&lt;$B$1,'Test Sample Data'!D19&gt;0),'Test Sample Data'!D19,$B$1),"")</f>
        <v/>
      </c>
      <c r="E20" s="17" t="str">
        <f>IF(SUM('Test Sample Data'!E$3:E$98)&gt;10,IF(AND(ISNUMBER('Test Sample Data'!E19),'Test Sample Data'!E19&lt;$B$1,'Test Sample Data'!E19&gt;0),'Test Sample Data'!E19,$B$1),"")</f>
        <v/>
      </c>
      <c r="F20" s="17" t="str">
        <f>IF(SUM('Test Sample Data'!F$3:F$98)&gt;10,IF(AND(ISNUMBER('Test Sample Data'!F19),'Test Sample Data'!F19&lt;$B$1,'Test Sample Data'!F19&gt;0),'Test Sample Data'!F19,$B$1),"")</f>
        <v/>
      </c>
      <c r="G20" s="17" t="str">
        <f>IF(SUM('Test Sample Data'!G$3:G$98)&gt;10,IF(AND(ISNUMBER('Test Sample Data'!G19),'Test Sample Data'!G19&lt;$B$1,'Test Sample Data'!G19&gt;0),'Test Sample Data'!G19,$B$1),"")</f>
        <v/>
      </c>
      <c r="H20" s="17" t="str">
        <f>IF(SUM('Test Sample Data'!H$3:H$98)&gt;10,IF(AND(ISNUMBER('Test Sample Data'!H19),'Test Sample Data'!H19&lt;$B$1,'Test Sample Data'!H19&gt;0),'Test Sample Data'!H19,$B$1),"")</f>
        <v/>
      </c>
      <c r="I20" s="17" t="str">
        <f>IF(SUM('Test Sample Data'!I$3:I$98)&gt;10,IF(AND(ISNUMBER('Test Sample Data'!I19),'Test Sample Data'!I19&lt;$B$1,'Test Sample Data'!I19&gt;0),'Test Sample Data'!I19,$B$1),"")</f>
        <v/>
      </c>
      <c r="J20" s="17" t="str">
        <f>IF(SUM('Test Sample Data'!J$3:J$98)&gt;10,IF(AND(ISNUMBER('Test Sample Data'!J19),'Test Sample Data'!J19&lt;$B$1,'Test Sample Data'!J19&gt;0),'Test Sample Data'!J19,$B$1),"")</f>
        <v/>
      </c>
      <c r="K20" s="17" t="str">
        <f>IF(SUM('Test Sample Data'!K$3:K$98)&gt;10,IF(AND(ISNUMBER('Test Sample Data'!K19),'Test Sample Data'!K19&lt;$B$1,'Test Sample Data'!K19&gt;0),'Test Sample Data'!K19,$B$1),"")</f>
        <v/>
      </c>
      <c r="L20" s="17" t="str">
        <f>IF(SUM('Test Sample Data'!L$3:L$98)&gt;10,IF(AND(ISNUMBER('Test Sample Data'!L19),'Test Sample Data'!L19&lt;$B$1,'Test Sample Data'!L19&gt;0),'Test Sample Data'!L19,$B$1),"")</f>
        <v/>
      </c>
      <c r="M20" s="17" t="str">
        <f>IF(SUM('Test Sample Data'!M$3:M$98)&gt;10,IF(AND(ISNUMBER('Test Sample Data'!M19),'Test Sample Data'!M19&lt;$B$1,'Test Sample Data'!M19&gt;0),'Test Sample Data'!M19,$B$1),"")</f>
        <v/>
      </c>
      <c r="N20" s="17" t="str">
        <f>'Gene Table'!D19</f>
        <v>NM_000250</v>
      </c>
      <c r="O20" s="16" t="s">
        <v>73</v>
      </c>
      <c r="P20" s="17" t="str">
        <f>IF(SUM('Control Sample Data'!D$3:D$98)&gt;10,IF(AND(ISNUMBER('Control Sample Data'!D19),'Control Sample Data'!D19&lt;$B$1,'Control Sample Data'!D19&gt;0),'Control Sample Data'!D19,$B$1),"")</f>
        <v/>
      </c>
      <c r="Q20" s="17" t="str">
        <f>IF(SUM('Control Sample Data'!E$3:E$98)&gt;10,IF(AND(ISNUMBER('Control Sample Data'!E19),'Control Sample Data'!E19&lt;$B$1,'Control Sample Data'!E19&gt;0),'Control Sample Data'!E19,$B$1),"")</f>
        <v/>
      </c>
      <c r="R20" s="17" t="str">
        <f>IF(SUM('Control Sample Data'!F$3:F$98)&gt;10,IF(AND(ISNUMBER('Control Sample Data'!F19),'Control Sample Data'!F19&lt;$B$1,'Control Sample Data'!F19&gt;0),'Control Sample Data'!F19,$B$1),"")</f>
        <v/>
      </c>
      <c r="S20" s="17" t="str">
        <f>IF(SUM('Control Sample Data'!G$3:G$98)&gt;10,IF(AND(ISNUMBER('Control Sample Data'!G19),'Control Sample Data'!G19&lt;$B$1,'Control Sample Data'!G19&gt;0),'Control Sample Data'!G19,$B$1),"")</f>
        <v/>
      </c>
      <c r="T20" s="17" t="str">
        <f>IF(SUM('Control Sample Data'!H$3:H$98)&gt;10,IF(AND(ISNUMBER('Control Sample Data'!H19),'Control Sample Data'!H19&lt;$B$1,'Control Sample Data'!H19&gt;0),'Control Sample Data'!H19,$B$1),"")</f>
        <v/>
      </c>
      <c r="U20" s="17" t="str">
        <f>IF(SUM('Control Sample Data'!I$3:I$98)&gt;10,IF(AND(ISNUMBER('Control Sample Data'!I19),'Control Sample Data'!I19&lt;$B$1,'Control Sample Data'!I19&gt;0),'Control Sample Data'!I19,$B$1),"")</f>
        <v/>
      </c>
      <c r="V20" s="17" t="str">
        <f>IF(SUM('Control Sample Data'!J$3:J$98)&gt;10,IF(AND(ISNUMBER('Control Sample Data'!J19),'Control Sample Data'!J19&lt;$B$1,'Control Sample Data'!J19&gt;0),'Control Sample Data'!J19,$B$1),"")</f>
        <v/>
      </c>
      <c r="W20" s="17" t="str">
        <f>IF(SUM('Control Sample Data'!K$3:K$98)&gt;10,IF(AND(ISNUMBER('Control Sample Data'!K19),'Control Sample Data'!K19&lt;$B$1,'Control Sample Data'!K19&gt;0),'Control Sample Data'!K19,$B$1),"")</f>
        <v/>
      </c>
      <c r="X20" s="17" t="str">
        <f>IF(SUM('Control Sample Data'!L$3:L$98)&gt;10,IF(AND(ISNUMBER('Control Sample Data'!L19),'Control Sample Data'!L19&lt;$B$1,'Control Sample Data'!L19&gt;0),'Control Sample Data'!L19,$B$1),"")</f>
        <v/>
      </c>
      <c r="Y20" s="17" t="str">
        <f>IF(SUM('Control Sample Data'!M$3:M$98)&gt;10,IF(AND(ISNUMBER('Control Sample Data'!M19),'Control Sample Data'!M19&lt;$B$1,'Control Sample Data'!M19&gt;0),'Control Sample Data'!M19,$B$1),"")</f>
        <v/>
      </c>
      <c r="Z20" s="22" t="str">
        <f>IF(ISERROR(VLOOKUP('Choose Housekeeping Genes'!$C19,Calculations!$C$4:$M$99,2,0)),"",VLOOKUP('Choose Housekeeping Genes'!$C19,Calculations!$C$4:$M$99,2,0))</f>
        <v/>
      </c>
      <c r="AA20" s="22" t="str">
        <f>IF(ISERROR(VLOOKUP('Choose Housekeeping Genes'!$C19,Calculations!$C$4:$M$99,3,0)),"",VLOOKUP('Choose Housekeeping Genes'!$C19,Calculations!$C$4:$M$99,3,0))</f>
        <v/>
      </c>
      <c r="AB20" s="22" t="str">
        <f>IF(ISERROR(VLOOKUP('Choose Housekeeping Genes'!$C19,Calculations!$C$4:$M$99,4,0)),"",VLOOKUP('Choose Housekeeping Genes'!$C19,Calculations!$C$4:$M$99,4,0))</f>
        <v/>
      </c>
      <c r="AC20" s="22" t="str">
        <f>IF(ISERROR(VLOOKUP('Choose Housekeeping Genes'!$C19,Calculations!$C$4:$M$99,5,0)),"",VLOOKUP('Choose Housekeeping Genes'!$C19,Calculations!$C$4:$M$99,5,0))</f>
        <v/>
      </c>
      <c r="AD20" s="22" t="str">
        <f>IF(ISERROR(VLOOKUP('Choose Housekeeping Genes'!$C19,Calculations!$C$4:$M$99,6,0)),"",VLOOKUP('Choose Housekeeping Genes'!$C19,Calculations!$C$4:$M$99,6,0))</f>
        <v/>
      </c>
      <c r="AE20" s="22" t="str">
        <f>IF(ISERROR(VLOOKUP('Choose Housekeeping Genes'!$C19,Calculations!$C$4:$M$99,7,0)),"",VLOOKUP('Choose Housekeeping Genes'!$C19,Calculations!$C$4:$M$99,7,0))</f>
        <v/>
      </c>
      <c r="AF20" s="22" t="str">
        <f>IF(ISERROR(VLOOKUP('Choose Housekeeping Genes'!$C19,Calculations!$C$4:$M$99,8,0)),"",VLOOKUP('Choose Housekeeping Genes'!$C19,Calculations!$C$4:$M$99,8,0))</f>
        <v/>
      </c>
      <c r="AG20" s="22" t="str">
        <f>IF(ISERROR(VLOOKUP('Choose Housekeeping Genes'!$C19,Calculations!$C$4:$M$99,9,0)),"",VLOOKUP('Choose Housekeeping Genes'!$C19,Calculations!$C$4:$M$99,9,0))</f>
        <v/>
      </c>
      <c r="AH20" s="22" t="str">
        <f>IF(ISERROR(VLOOKUP('Choose Housekeeping Genes'!$C19,Calculations!$C$4:$M$99,10,0)),"",VLOOKUP('Choose Housekeeping Genes'!$C19,Calculations!$C$4:$M$99,10,0))</f>
        <v/>
      </c>
      <c r="AI20" s="22" t="str">
        <f>IF(ISERROR(VLOOKUP('Choose Housekeeping Genes'!$C19,Calculations!$C$4:$M$99,11,0)),"",VLOOKUP('Choose Housekeeping Genes'!$C19,Calculations!$C$4:$M$99,11,0))</f>
        <v/>
      </c>
      <c r="AJ20" s="22" t="str">
        <f>IF(ISERROR(VLOOKUP('Choose Housekeeping Genes'!$C19,Calculations!$C$4:$Y$99,14,0)),"",VLOOKUP('Choose Housekeeping Genes'!$C19,Calculations!$C$4:$Y$99,14,0))</f>
        <v/>
      </c>
      <c r="AK20" s="22" t="str">
        <f>IF(ISERROR(VLOOKUP('Choose Housekeeping Genes'!$C19,Calculations!$C$4:$Y$99,15,0)),"",VLOOKUP('Choose Housekeeping Genes'!$C19,Calculations!$C$4:$Y$99,15,0))</f>
        <v/>
      </c>
      <c r="AL20" s="22" t="str">
        <f>IF(ISERROR(VLOOKUP('Choose Housekeeping Genes'!$C19,Calculations!$C$4:$Y$99,16,0)),"",VLOOKUP('Choose Housekeeping Genes'!$C19,Calculations!$C$4:$Y$99,16,0))</f>
        <v/>
      </c>
      <c r="AM20" s="22" t="str">
        <f>IF(ISERROR(VLOOKUP('Choose Housekeeping Genes'!$C19,Calculations!$C$4:$Y$99,17,0)),"",VLOOKUP('Choose Housekeeping Genes'!$C19,Calculations!$C$4:$Y$99,17,0))</f>
        <v/>
      </c>
      <c r="AN20" s="22" t="str">
        <f>IF(ISERROR(VLOOKUP('Choose Housekeeping Genes'!$C19,Calculations!$C$4:$Y$99,18,0)),"",VLOOKUP('Choose Housekeeping Genes'!$C19,Calculations!$C$4:$Y$99,18,0))</f>
        <v/>
      </c>
      <c r="AO20" s="22" t="str">
        <f>IF(ISERROR(VLOOKUP('Choose Housekeeping Genes'!$C19,Calculations!$C$4:$Y$99,19,0)),"",VLOOKUP('Choose Housekeeping Genes'!$C19,Calculations!$C$4:$Y$99,19,0))</f>
        <v/>
      </c>
      <c r="AP20" s="22" t="str">
        <f>IF(ISERROR(VLOOKUP('Choose Housekeeping Genes'!$C19,Calculations!$C$4:$Y$99,20,0)),"",VLOOKUP('Choose Housekeeping Genes'!$C19,Calculations!$C$4:$Y$99,20,0))</f>
        <v/>
      </c>
      <c r="AQ20" s="22" t="str">
        <f>IF(ISERROR(VLOOKUP('Choose Housekeeping Genes'!$C19,Calculations!$C$4:$Y$99,21,0)),"",VLOOKUP('Choose Housekeeping Genes'!$C19,Calculations!$C$4:$Y$99,21,0))</f>
        <v/>
      </c>
      <c r="AR20" s="22" t="str">
        <f>IF(ISERROR(VLOOKUP('Choose Housekeeping Genes'!$C19,Calculations!$C$4:$Y$99,22,0)),"",VLOOKUP('Choose Housekeeping Genes'!$C19,Calculations!$C$4:$Y$99,22,0))</f>
        <v/>
      </c>
      <c r="AS20" s="22" t="str">
        <f>IF(ISERROR(VLOOKUP('Choose Housekeeping Genes'!$C19,Calculations!$C$4:$Y$99,23,0)),"",VLOOKUP('Choose Housekeeping Genes'!$C19,Calculations!$C$4:$Y$99,23,0))</f>
        <v/>
      </c>
      <c r="AT20" s="36" t="str">
        <f t="shared" si="0"/>
        <v/>
      </c>
      <c r="AU20" s="36" t="str">
        <f t="shared" si="1"/>
        <v/>
      </c>
      <c r="AV20" s="36" t="str">
        <f t="shared" si="2"/>
        <v/>
      </c>
      <c r="AW20" s="36" t="str">
        <f t="shared" si="3"/>
        <v/>
      </c>
      <c r="AX20" s="36" t="str">
        <f t="shared" si="4"/>
        <v/>
      </c>
      <c r="AY20" s="36" t="str">
        <f t="shared" si="5"/>
        <v/>
      </c>
      <c r="AZ20" s="36" t="str">
        <f t="shared" si="6"/>
        <v/>
      </c>
      <c r="BA20" s="36" t="str">
        <f t="shared" si="7"/>
        <v/>
      </c>
      <c r="BB20" s="36" t="str">
        <f t="shared" si="8"/>
        <v/>
      </c>
      <c r="BC20" s="36" t="str">
        <f t="shared" si="9"/>
        <v/>
      </c>
      <c r="BD20" s="36" t="str">
        <f t="shared" si="10"/>
        <v/>
      </c>
      <c r="BE20" s="36" t="str">
        <f t="shared" si="11"/>
        <v/>
      </c>
      <c r="BF20" s="36" t="str">
        <f t="shared" si="12"/>
        <v/>
      </c>
      <c r="BG20" s="36" t="str">
        <f t="shared" si="13"/>
        <v/>
      </c>
      <c r="BH20" s="36" t="str">
        <f t="shared" si="14"/>
        <v/>
      </c>
      <c r="BI20" s="36" t="str">
        <f t="shared" si="15"/>
        <v/>
      </c>
      <c r="BJ20" s="36" t="str">
        <f t="shared" si="16"/>
        <v/>
      </c>
      <c r="BK20" s="36" t="str">
        <f t="shared" si="17"/>
        <v/>
      </c>
      <c r="BL20" s="36" t="str">
        <f t="shared" si="18"/>
        <v/>
      </c>
      <c r="BM20" s="36" t="str">
        <f t="shared" si="19"/>
        <v/>
      </c>
      <c r="BN20" s="38" t="e">
        <f t="shared" si="21"/>
        <v>#DIV/0!</v>
      </c>
      <c r="BO20" s="38" t="e">
        <f t="shared" si="22"/>
        <v>#DIV/0!</v>
      </c>
      <c r="BP20" s="39" t="str">
        <f t="shared" si="23"/>
        <v/>
      </c>
      <c r="BQ20" s="39" t="str">
        <f t="shared" si="24"/>
        <v/>
      </c>
      <c r="BR20" s="39" t="str">
        <f t="shared" si="25"/>
        <v/>
      </c>
      <c r="BS20" s="39" t="str">
        <f t="shared" si="26"/>
        <v/>
      </c>
      <c r="BT20" s="39" t="str">
        <f t="shared" si="27"/>
        <v/>
      </c>
      <c r="BU20" s="39" t="str">
        <f t="shared" si="28"/>
        <v/>
      </c>
      <c r="BV20" s="39" t="str">
        <f t="shared" si="29"/>
        <v/>
      </c>
      <c r="BW20" s="39" t="str">
        <f t="shared" si="30"/>
        <v/>
      </c>
      <c r="BX20" s="39" t="str">
        <f t="shared" si="31"/>
        <v/>
      </c>
      <c r="BY20" s="39" t="str">
        <f t="shared" si="32"/>
        <v/>
      </c>
      <c r="BZ20" s="39" t="str">
        <f t="shared" si="33"/>
        <v/>
      </c>
      <c r="CA20" s="39" t="str">
        <f t="shared" si="34"/>
        <v/>
      </c>
      <c r="CB20" s="39" t="str">
        <f t="shared" si="35"/>
        <v/>
      </c>
      <c r="CC20" s="39" t="str">
        <f t="shared" si="36"/>
        <v/>
      </c>
      <c r="CD20" s="39" t="str">
        <f t="shared" si="37"/>
        <v/>
      </c>
      <c r="CE20" s="39" t="str">
        <f t="shared" si="38"/>
        <v/>
      </c>
      <c r="CF20" s="39" t="str">
        <f t="shared" si="39"/>
        <v/>
      </c>
      <c r="CG20" s="39" t="str">
        <f t="shared" si="40"/>
        <v/>
      </c>
      <c r="CH20" s="39" t="str">
        <f t="shared" si="41"/>
        <v/>
      </c>
      <c r="CI20" s="39" t="str">
        <f t="shared" si="42"/>
        <v/>
      </c>
    </row>
    <row r="21" spans="1:87" ht="12.75">
      <c r="A21" s="18"/>
      <c r="B21" s="16" t="str">
        <f>'Gene Table'!D20</f>
        <v>NM_000589</v>
      </c>
      <c r="C21" s="16" t="s">
        <v>77</v>
      </c>
      <c r="D21" s="17" t="str">
        <f>IF(SUM('Test Sample Data'!D$3:D$98)&gt;10,IF(AND(ISNUMBER('Test Sample Data'!D20),'Test Sample Data'!D20&lt;$B$1,'Test Sample Data'!D20&gt;0),'Test Sample Data'!D20,$B$1),"")</f>
        <v/>
      </c>
      <c r="E21" s="17" t="str">
        <f>IF(SUM('Test Sample Data'!E$3:E$98)&gt;10,IF(AND(ISNUMBER('Test Sample Data'!E20),'Test Sample Data'!E20&lt;$B$1,'Test Sample Data'!E20&gt;0),'Test Sample Data'!E20,$B$1),"")</f>
        <v/>
      </c>
      <c r="F21" s="17" t="str">
        <f>IF(SUM('Test Sample Data'!F$3:F$98)&gt;10,IF(AND(ISNUMBER('Test Sample Data'!F20),'Test Sample Data'!F20&lt;$B$1,'Test Sample Data'!F20&gt;0),'Test Sample Data'!F20,$B$1),"")</f>
        <v/>
      </c>
      <c r="G21" s="17" t="str">
        <f>IF(SUM('Test Sample Data'!G$3:G$98)&gt;10,IF(AND(ISNUMBER('Test Sample Data'!G20),'Test Sample Data'!G20&lt;$B$1,'Test Sample Data'!G20&gt;0),'Test Sample Data'!G20,$B$1),"")</f>
        <v/>
      </c>
      <c r="H21" s="17" t="str">
        <f>IF(SUM('Test Sample Data'!H$3:H$98)&gt;10,IF(AND(ISNUMBER('Test Sample Data'!H20),'Test Sample Data'!H20&lt;$B$1,'Test Sample Data'!H20&gt;0),'Test Sample Data'!H20,$B$1),"")</f>
        <v/>
      </c>
      <c r="I21" s="17" t="str">
        <f>IF(SUM('Test Sample Data'!I$3:I$98)&gt;10,IF(AND(ISNUMBER('Test Sample Data'!I20),'Test Sample Data'!I20&lt;$B$1,'Test Sample Data'!I20&gt;0),'Test Sample Data'!I20,$B$1),"")</f>
        <v/>
      </c>
      <c r="J21" s="17" t="str">
        <f>IF(SUM('Test Sample Data'!J$3:J$98)&gt;10,IF(AND(ISNUMBER('Test Sample Data'!J20),'Test Sample Data'!J20&lt;$B$1,'Test Sample Data'!J20&gt;0),'Test Sample Data'!J20,$B$1),"")</f>
        <v/>
      </c>
      <c r="K21" s="17" t="str">
        <f>IF(SUM('Test Sample Data'!K$3:K$98)&gt;10,IF(AND(ISNUMBER('Test Sample Data'!K20),'Test Sample Data'!K20&lt;$B$1,'Test Sample Data'!K20&gt;0),'Test Sample Data'!K20,$B$1),"")</f>
        <v/>
      </c>
      <c r="L21" s="17" t="str">
        <f>IF(SUM('Test Sample Data'!L$3:L$98)&gt;10,IF(AND(ISNUMBER('Test Sample Data'!L20),'Test Sample Data'!L20&lt;$B$1,'Test Sample Data'!L20&gt;0),'Test Sample Data'!L20,$B$1),"")</f>
        <v/>
      </c>
      <c r="M21" s="17" t="str">
        <f>IF(SUM('Test Sample Data'!M$3:M$98)&gt;10,IF(AND(ISNUMBER('Test Sample Data'!M20),'Test Sample Data'!M20&lt;$B$1,'Test Sample Data'!M20&gt;0),'Test Sample Data'!M20,$B$1),"")</f>
        <v/>
      </c>
      <c r="N21" s="17" t="str">
        <f>'Gene Table'!D20</f>
        <v>NM_000589</v>
      </c>
      <c r="O21" s="16" t="s">
        <v>77</v>
      </c>
      <c r="P21" s="17" t="str">
        <f>IF(SUM('Control Sample Data'!D$3:D$98)&gt;10,IF(AND(ISNUMBER('Control Sample Data'!D20),'Control Sample Data'!D20&lt;$B$1,'Control Sample Data'!D20&gt;0),'Control Sample Data'!D20,$B$1),"")</f>
        <v/>
      </c>
      <c r="Q21" s="17" t="str">
        <f>IF(SUM('Control Sample Data'!E$3:E$98)&gt;10,IF(AND(ISNUMBER('Control Sample Data'!E20),'Control Sample Data'!E20&lt;$B$1,'Control Sample Data'!E20&gt;0),'Control Sample Data'!E20,$B$1),"")</f>
        <v/>
      </c>
      <c r="R21" s="17" t="str">
        <f>IF(SUM('Control Sample Data'!F$3:F$98)&gt;10,IF(AND(ISNUMBER('Control Sample Data'!F20),'Control Sample Data'!F20&lt;$B$1,'Control Sample Data'!F20&gt;0),'Control Sample Data'!F20,$B$1),"")</f>
        <v/>
      </c>
      <c r="S21" s="17" t="str">
        <f>IF(SUM('Control Sample Data'!G$3:G$98)&gt;10,IF(AND(ISNUMBER('Control Sample Data'!G20),'Control Sample Data'!G20&lt;$B$1,'Control Sample Data'!G20&gt;0),'Control Sample Data'!G20,$B$1),"")</f>
        <v/>
      </c>
      <c r="T21" s="17" t="str">
        <f>IF(SUM('Control Sample Data'!H$3:H$98)&gt;10,IF(AND(ISNUMBER('Control Sample Data'!H20),'Control Sample Data'!H20&lt;$B$1,'Control Sample Data'!H20&gt;0),'Control Sample Data'!H20,$B$1),"")</f>
        <v/>
      </c>
      <c r="U21" s="17" t="str">
        <f>IF(SUM('Control Sample Data'!I$3:I$98)&gt;10,IF(AND(ISNUMBER('Control Sample Data'!I20),'Control Sample Data'!I20&lt;$B$1,'Control Sample Data'!I20&gt;0),'Control Sample Data'!I20,$B$1),"")</f>
        <v/>
      </c>
      <c r="V21" s="17" t="str">
        <f>IF(SUM('Control Sample Data'!J$3:J$98)&gt;10,IF(AND(ISNUMBER('Control Sample Data'!J20),'Control Sample Data'!J20&lt;$B$1,'Control Sample Data'!J20&gt;0),'Control Sample Data'!J20,$B$1),"")</f>
        <v/>
      </c>
      <c r="W21" s="17" t="str">
        <f>IF(SUM('Control Sample Data'!K$3:K$98)&gt;10,IF(AND(ISNUMBER('Control Sample Data'!K20),'Control Sample Data'!K20&lt;$B$1,'Control Sample Data'!K20&gt;0),'Control Sample Data'!K20,$B$1),"")</f>
        <v/>
      </c>
      <c r="X21" s="17" t="str">
        <f>IF(SUM('Control Sample Data'!L$3:L$98)&gt;10,IF(AND(ISNUMBER('Control Sample Data'!L20),'Control Sample Data'!L20&lt;$B$1,'Control Sample Data'!L20&gt;0),'Control Sample Data'!L20,$B$1),"")</f>
        <v/>
      </c>
      <c r="Y21" s="17" t="str">
        <f>IF(SUM('Control Sample Data'!M$3:M$98)&gt;10,IF(AND(ISNUMBER('Control Sample Data'!M20),'Control Sample Data'!M20&lt;$B$1,'Control Sample Data'!M20&gt;0),'Control Sample Data'!M20,$B$1),"")</f>
        <v/>
      </c>
      <c r="Z21" s="22" t="str">
        <f>IF(ISERROR(VLOOKUP('Choose Housekeeping Genes'!$C20,Calculations!$C$4:$M$99,2,0)),"",VLOOKUP('Choose Housekeeping Genes'!$C20,Calculations!$C$4:$M$99,2,0))</f>
        <v/>
      </c>
      <c r="AA21" s="22" t="str">
        <f>IF(ISERROR(VLOOKUP('Choose Housekeeping Genes'!$C20,Calculations!$C$4:$M$99,3,0)),"",VLOOKUP('Choose Housekeeping Genes'!$C20,Calculations!$C$4:$M$99,3,0))</f>
        <v/>
      </c>
      <c r="AB21" s="22" t="str">
        <f>IF(ISERROR(VLOOKUP('Choose Housekeeping Genes'!$C20,Calculations!$C$4:$M$99,4,0)),"",VLOOKUP('Choose Housekeeping Genes'!$C20,Calculations!$C$4:$M$99,4,0))</f>
        <v/>
      </c>
      <c r="AC21" s="22" t="str">
        <f>IF(ISERROR(VLOOKUP('Choose Housekeeping Genes'!$C20,Calculations!$C$4:$M$99,5,0)),"",VLOOKUP('Choose Housekeeping Genes'!$C20,Calculations!$C$4:$M$99,5,0))</f>
        <v/>
      </c>
      <c r="AD21" s="22" t="str">
        <f>IF(ISERROR(VLOOKUP('Choose Housekeeping Genes'!$C20,Calculations!$C$4:$M$99,6,0)),"",VLOOKUP('Choose Housekeeping Genes'!$C20,Calculations!$C$4:$M$99,6,0))</f>
        <v/>
      </c>
      <c r="AE21" s="22" t="str">
        <f>IF(ISERROR(VLOOKUP('Choose Housekeeping Genes'!$C20,Calculations!$C$4:$M$99,7,0)),"",VLOOKUP('Choose Housekeeping Genes'!$C20,Calculations!$C$4:$M$99,7,0))</f>
        <v/>
      </c>
      <c r="AF21" s="22" t="str">
        <f>IF(ISERROR(VLOOKUP('Choose Housekeeping Genes'!$C20,Calculations!$C$4:$M$99,8,0)),"",VLOOKUP('Choose Housekeeping Genes'!$C20,Calculations!$C$4:$M$99,8,0))</f>
        <v/>
      </c>
      <c r="AG21" s="22" t="str">
        <f>IF(ISERROR(VLOOKUP('Choose Housekeeping Genes'!$C20,Calculations!$C$4:$M$99,9,0)),"",VLOOKUP('Choose Housekeeping Genes'!$C20,Calculations!$C$4:$M$99,9,0))</f>
        <v/>
      </c>
      <c r="AH21" s="22" t="str">
        <f>IF(ISERROR(VLOOKUP('Choose Housekeeping Genes'!$C20,Calculations!$C$4:$M$99,10,0)),"",VLOOKUP('Choose Housekeeping Genes'!$C20,Calculations!$C$4:$M$99,10,0))</f>
        <v/>
      </c>
      <c r="AI21" s="22" t="str">
        <f>IF(ISERROR(VLOOKUP('Choose Housekeeping Genes'!$C20,Calculations!$C$4:$M$99,11,0)),"",VLOOKUP('Choose Housekeeping Genes'!$C20,Calculations!$C$4:$M$99,11,0))</f>
        <v/>
      </c>
      <c r="AJ21" s="22" t="str">
        <f>IF(ISERROR(VLOOKUP('Choose Housekeeping Genes'!$C20,Calculations!$C$4:$Y$99,14,0)),"",VLOOKUP('Choose Housekeeping Genes'!$C20,Calculations!$C$4:$Y$99,14,0))</f>
        <v/>
      </c>
      <c r="AK21" s="22" t="str">
        <f>IF(ISERROR(VLOOKUP('Choose Housekeeping Genes'!$C20,Calculations!$C$4:$Y$99,15,0)),"",VLOOKUP('Choose Housekeeping Genes'!$C20,Calculations!$C$4:$Y$99,15,0))</f>
        <v/>
      </c>
      <c r="AL21" s="22" t="str">
        <f>IF(ISERROR(VLOOKUP('Choose Housekeeping Genes'!$C20,Calculations!$C$4:$Y$99,16,0)),"",VLOOKUP('Choose Housekeeping Genes'!$C20,Calculations!$C$4:$Y$99,16,0))</f>
        <v/>
      </c>
      <c r="AM21" s="22" t="str">
        <f>IF(ISERROR(VLOOKUP('Choose Housekeeping Genes'!$C20,Calculations!$C$4:$Y$99,17,0)),"",VLOOKUP('Choose Housekeeping Genes'!$C20,Calculations!$C$4:$Y$99,17,0))</f>
        <v/>
      </c>
      <c r="AN21" s="22" t="str">
        <f>IF(ISERROR(VLOOKUP('Choose Housekeeping Genes'!$C20,Calculations!$C$4:$Y$99,18,0)),"",VLOOKUP('Choose Housekeeping Genes'!$C20,Calculations!$C$4:$Y$99,18,0))</f>
        <v/>
      </c>
      <c r="AO21" s="22" t="str">
        <f>IF(ISERROR(VLOOKUP('Choose Housekeeping Genes'!$C20,Calculations!$C$4:$Y$99,19,0)),"",VLOOKUP('Choose Housekeeping Genes'!$C20,Calculations!$C$4:$Y$99,19,0))</f>
        <v/>
      </c>
      <c r="AP21" s="22" t="str">
        <f>IF(ISERROR(VLOOKUP('Choose Housekeeping Genes'!$C20,Calculations!$C$4:$Y$99,20,0)),"",VLOOKUP('Choose Housekeeping Genes'!$C20,Calculations!$C$4:$Y$99,20,0))</f>
        <v/>
      </c>
      <c r="AQ21" s="22" t="str">
        <f>IF(ISERROR(VLOOKUP('Choose Housekeeping Genes'!$C20,Calculations!$C$4:$Y$99,21,0)),"",VLOOKUP('Choose Housekeeping Genes'!$C20,Calculations!$C$4:$Y$99,21,0))</f>
        <v/>
      </c>
      <c r="AR21" s="22" t="str">
        <f>IF(ISERROR(VLOOKUP('Choose Housekeeping Genes'!$C20,Calculations!$C$4:$Y$99,22,0)),"",VLOOKUP('Choose Housekeeping Genes'!$C20,Calculations!$C$4:$Y$99,22,0))</f>
        <v/>
      </c>
      <c r="AS21" s="22" t="str">
        <f>IF(ISERROR(VLOOKUP('Choose Housekeeping Genes'!$C20,Calculations!$C$4:$Y$99,23,0)),"",VLOOKUP('Choose Housekeeping Genes'!$C20,Calculations!$C$4:$Y$99,23,0))</f>
        <v/>
      </c>
      <c r="AT21" s="36" t="str">
        <f t="shared" si="0"/>
        <v/>
      </c>
      <c r="AU21" s="36" t="str">
        <f t="shared" si="1"/>
        <v/>
      </c>
      <c r="AV21" s="36" t="str">
        <f t="shared" si="2"/>
        <v/>
      </c>
      <c r="AW21" s="36" t="str">
        <f t="shared" si="3"/>
        <v/>
      </c>
      <c r="AX21" s="36" t="str">
        <f t="shared" si="4"/>
        <v/>
      </c>
      <c r="AY21" s="36" t="str">
        <f t="shared" si="5"/>
        <v/>
      </c>
      <c r="AZ21" s="36" t="str">
        <f t="shared" si="6"/>
        <v/>
      </c>
      <c r="BA21" s="36" t="str">
        <f t="shared" si="7"/>
        <v/>
      </c>
      <c r="BB21" s="36" t="str">
        <f t="shared" si="8"/>
        <v/>
      </c>
      <c r="BC21" s="36" t="str">
        <f t="shared" si="9"/>
        <v/>
      </c>
      <c r="BD21" s="36" t="str">
        <f t="shared" si="10"/>
        <v/>
      </c>
      <c r="BE21" s="36" t="str">
        <f t="shared" si="11"/>
        <v/>
      </c>
      <c r="BF21" s="36" t="str">
        <f t="shared" si="12"/>
        <v/>
      </c>
      <c r="BG21" s="36" t="str">
        <f t="shared" si="13"/>
        <v/>
      </c>
      <c r="BH21" s="36" t="str">
        <f t="shared" si="14"/>
        <v/>
      </c>
      <c r="BI21" s="36" t="str">
        <f t="shared" si="15"/>
        <v/>
      </c>
      <c r="BJ21" s="36" t="str">
        <f t="shared" si="16"/>
        <v/>
      </c>
      <c r="BK21" s="36" t="str">
        <f t="shared" si="17"/>
        <v/>
      </c>
      <c r="BL21" s="36" t="str">
        <f t="shared" si="18"/>
        <v/>
      </c>
      <c r="BM21" s="36" t="str">
        <f t="shared" si="19"/>
        <v/>
      </c>
      <c r="BN21" s="38" t="e">
        <f t="shared" si="21"/>
        <v>#DIV/0!</v>
      </c>
      <c r="BO21" s="38" t="e">
        <f t="shared" si="22"/>
        <v>#DIV/0!</v>
      </c>
      <c r="BP21" s="39" t="str">
        <f t="shared" si="23"/>
        <v/>
      </c>
      <c r="BQ21" s="39" t="str">
        <f t="shared" si="24"/>
        <v/>
      </c>
      <c r="BR21" s="39" t="str">
        <f t="shared" si="25"/>
        <v/>
      </c>
      <c r="BS21" s="39" t="str">
        <f t="shared" si="26"/>
        <v/>
      </c>
      <c r="BT21" s="39" t="str">
        <f t="shared" si="27"/>
        <v/>
      </c>
      <c r="BU21" s="39" t="str">
        <f t="shared" si="28"/>
        <v/>
      </c>
      <c r="BV21" s="39" t="str">
        <f t="shared" si="29"/>
        <v/>
      </c>
      <c r="BW21" s="39" t="str">
        <f t="shared" si="30"/>
        <v/>
      </c>
      <c r="BX21" s="39" t="str">
        <f t="shared" si="31"/>
        <v/>
      </c>
      <c r="BY21" s="39" t="str">
        <f t="shared" si="32"/>
        <v/>
      </c>
      <c r="BZ21" s="39" t="str">
        <f t="shared" si="33"/>
        <v/>
      </c>
      <c r="CA21" s="39" t="str">
        <f t="shared" si="34"/>
        <v/>
      </c>
      <c r="CB21" s="39" t="str">
        <f t="shared" si="35"/>
        <v/>
      </c>
      <c r="CC21" s="39" t="str">
        <f t="shared" si="36"/>
        <v/>
      </c>
      <c r="CD21" s="39" t="str">
        <f t="shared" si="37"/>
        <v/>
      </c>
      <c r="CE21" s="39" t="str">
        <f t="shared" si="38"/>
        <v/>
      </c>
      <c r="CF21" s="39" t="str">
        <f t="shared" si="39"/>
        <v/>
      </c>
      <c r="CG21" s="39" t="str">
        <f t="shared" si="40"/>
        <v/>
      </c>
      <c r="CH21" s="39" t="str">
        <f t="shared" si="41"/>
        <v/>
      </c>
      <c r="CI21" s="39" t="str">
        <f t="shared" si="42"/>
        <v/>
      </c>
    </row>
    <row r="22" spans="1:87" ht="12.75">
      <c r="A22" s="18"/>
      <c r="B22" s="16" t="str">
        <f>'Gene Table'!D21</f>
        <v>NM_000662</v>
      </c>
      <c r="C22" s="16" t="s">
        <v>81</v>
      </c>
      <c r="D22" s="17" t="str">
        <f>IF(SUM('Test Sample Data'!D$3:D$98)&gt;10,IF(AND(ISNUMBER('Test Sample Data'!D21),'Test Sample Data'!D21&lt;$B$1,'Test Sample Data'!D21&gt;0),'Test Sample Data'!D21,$B$1),"")</f>
        <v/>
      </c>
      <c r="E22" s="17" t="str">
        <f>IF(SUM('Test Sample Data'!E$3:E$98)&gt;10,IF(AND(ISNUMBER('Test Sample Data'!E21),'Test Sample Data'!E21&lt;$B$1,'Test Sample Data'!E21&gt;0),'Test Sample Data'!E21,$B$1),"")</f>
        <v/>
      </c>
      <c r="F22" s="17" t="str">
        <f>IF(SUM('Test Sample Data'!F$3:F$98)&gt;10,IF(AND(ISNUMBER('Test Sample Data'!F21),'Test Sample Data'!F21&lt;$B$1,'Test Sample Data'!F21&gt;0),'Test Sample Data'!F21,$B$1),"")</f>
        <v/>
      </c>
      <c r="G22" s="17" t="str">
        <f>IF(SUM('Test Sample Data'!G$3:G$98)&gt;10,IF(AND(ISNUMBER('Test Sample Data'!G21),'Test Sample Data'!G21&lt;$B$1,'Test Sample Data'!G21&gt;0),'Test Sample Data'!G21,$B$1),"")</f>
        <v/>
      </c>
      <c r="H22" s="17" t="str">
        <f>IF(SUM('Test Sample Data'!H$3:H$98)&gt;10,IF(AND(ISNUMBER('Test Sample Data'!H21),'Test Sample Data'!H21&lt;$B$1,'Test Sample Data'!H21&gt;0),'Test Sample Data'!H21,$B$1),"")</f>
        <v/>
      </c>
      <c r="I22" s="17" t="str">
        <f>IF(SUM('Test Sample Data'!I$3:I$98)&gt;10,IF(AND(ISNUMBER('Test Sample Data'!I21),'Test Sample Data'!I21&lt;$B$1,'Test Sample Data'!I21&gt;0),'Test Sample Data'!I21,$B$1),"")</f>
        <v/>
      </c>
      <c r="J22" s="17" t="str">
        <f>IF(SUM('Test Sample Data'!J$3:J$98)&gt;10,IF(AND(ISNUMBER('Test Sample Data'!J21),'Test Sample Data'!J21&lt;$B$1,'Test Sample Data'!J21&gt;0),'Test Sample Data'!J21,$B$1),"")</f>
        <v/>
      </c>
      <c r="K22" s="17" t="str">
        <f>IF(SUM('Test Sample Data'!K$3:K$98)&gt;10,IF(AND(ISNUMBER('Test Sample Data'!K21),'Test Sample Data'!K21&lt;$B$1,'Test Sample Data'!K21&gt;0),'Test Sample Data'!K21,$B$1),"")</f>
        <v/>
      </c>
      <c r="L22" s="17" t="str">
        <f>IF(SUM('Test Sample Data'!L$3:L$98)&gt;10,IF(AND(ISNUMBER('Test Sample Data'!L21),'Test Sample Data'!L21&lt;$B$1,'Test Sample Data'!L21&gt;0),'Test Sample Data'!L21,$B$1),"")</f>
        <v/>
      </c>
      <c r="M22" s="17" t="str">
        <f>IF(SUM('Test Sample Data'!M$3:M$98)&gt;10,IF(AND(ISNUMBER('Test Sample Data'!M21),'Test Sample Data'!M21&lt;$B$1,'Test Sample Data'!M21&gt;0),'Test Sample Data'!M21,$B$1),"")</f>
        <v/>
      </c>
      <c r="N22" s="17" t="str">
        <f>'Gene Table'!D21</f>
        <v>NM_000662</v>
      </c>
      <c r="O22" s="16" t="s">
        <v>81</v>
      </c>
      <c r="P22" s="17" t="str">
        <f>IF(SUM('Control Sample Data'!D$3:D$98)&gt;10,IF(AND(ISNUMBER('Control Sample Data'!D21),'Control Sample Data'!D21&lt;$B$1,'Control Sample Data'!D21&gt;0),'Control Sample Data'!D21,$B$1),"")</f>
        <v/>
      </c>
      <c r="Q22" s="17" t="str">
        <f>IF(SUM('Control Sample Data'!E$3:E$98)&gt;10,IF(AND(ISNUMBER('Control Sample Data'!E21),'Control Sample Data'!E21&lt;$B$1,'Control Sample Data'!E21&gt;0),'Control Sample Data'!E21,$B$1),"")</f>
        <v/>
      </c>
      <c r="R22" s="17" t="str">
        <f>IF(SUM('Control Sample Data'!F$3:F$98)&gt;10,IF(AND(ISNUMBER('Control Sample Data'!F21),'Control Sample Data'!F21&lt;$B$1,'Control Sample Data'!F21&gt;0),'Control Sample Data'!F21,$B$1),"")</f>
        <v/>
      </c>
      <c r="S22" s="17" t="str">
        <f>IF(SUM('Control Sample Data'!G$3:G$98)&gt;10,IF(AND(ISNUMBER('Control Sample Data'!G21),'Control Sample Data'!G21&lt;$B$1,'Control Sample Data'!G21&gt;0),'Control Sample Data'!G21,$B$1),"")</f>
        <v/>
      </c>
      <c r="T22" s="17" t="str">
        <f>IF(SUM('Control Sample Data'!H$3:H$98)&gt;10,IF(AND(ISNUMBER('Control Sample Data'!H21),'Control Sample Data'!H21&lt;$B$1,'Control Sample Data'!H21&gt;0),'Control Sample Data'!H21,$B$1),"")</f>
        <v/>
      </c>
      <c r="U22" s="17" t="str">
        <f>IF(SUM('Control Sample Data'!I$3:I$98)&gt;10,IF(AND(ISNUMBER('Control Sample Data'!I21),'Control Sample Data'!I21&lt;$B$1,'Control Sample Data'!I21&gt;0),'Control Sample Data'!I21,$B$1),"")</f>
        <v/>
      </c>
      <c r="V22" s="17" t="str">
        <f>IF(SUM('Control Sample Data'!J$3:J$98)&gt;10,IF(AND(ISNUMBER('Control Sample Data'!J21),'Control Sample Data'!J21&lt;$B$1,'Control Sample Data'!J21&gt;0),'Control Sample Data'!J21,$B$1),"")</f>
        <v/>
      </c>
      <c r="W22" s="17" t="str">
        <f>IF(SUM('Control Sample Data'!K$3:K$98)&gt;10,IF(AND(ISNUMBER('Control Sample Data'!K21),'Control Sample Data'!K21&lt;$B$1,'Control Sample Data'!K21&gt;0),'Control Sample Data'!K21,$B$1),"")</f>
        <v/>
      </c>
      <c r="X22" s="17" t="str">
        <f>IF(SUM('Control Sample Data'!L$3:L$98)&gt;10,IF(AND(ISNUMBER('Control Sample Data'!L21),'Control Sample Data'!L21&lt;$B$1,'Control Sample Data'!L21&gt;0),'Control Sample Data'!L21,$B$1),"")</f>
        <v/>
      </c>
      <c r="Y22" s="17" t="str">
        <f>IF(SUM('Control Sample Data'!M$3:M$98)&gt;10,IF(AND(ISNUMBER('Control Sample Data'!M21),'Control Sample Data'!M21&lt;$B$1,'Control Sample Data'!M21&gt;0),'Control Sample Data'!M21,$B$1),"")</f>
        <v/>
      </c>
      <c r="Z22" s="22" t="str">
        <f>IF(ISERROR(VLOOKUP('Choose Housekeeping Genes'!$C21,Calculations!$C$4:$M$99,2,0)),"",VLOOKUP('Choose Housekeeping Genes'!$C21,Calculations!$C$4:$M$99,2,0))</f>
        <v/>
      </c>
      <c r="AA22" s="22" t="str">
        <f>IF(ISERROR(VLOOKUP('Choose Housekeeping Genes'!$C21,Calculations!$C$4:$M$99,3,0)),"",VLOOKUP('Choose Housekeeping Genes'!$C21,Calculations!$C$4:$M$99,3,0))</f>
        <v/>
      </c>
      <c r="AB22" s="22" t="str">
        <f>IF(ISERROR(VLOOKUP('Choose Housekeeping Genes'!$C21,Calculations!$C$4:$M$99,4,0)),"",VLOOKUP('Choose Housekeeping Genes'!$C21,Calculations!$C$4:$M$99,4,0))</f>
        <v/>
      </c>
      <c r="AC22" s="22" t="str">
        <f>IF(ISERROR(VLOOKUP('Choose Housekeeping Genes'!$C21,Calculations!$C$4:$M$99,5,0)),"",VLOOKUP('Choose Housekeeping Genes'!$C21,Calculations!$C$4:$M$99,5,0))</f>
        <v/>
      </c>
      <c r="AD22" s="22" t="str">
        <f>IF(ISERROR(VLOOKUP('Choose Housekeeping Genes'!$C21,Calculations!$C$4:$M$99,6,0)),"",VLOOKUP('Choose Housekeeping Genes'!$C21,Calculations!$C$4:$M$99,6,0))</f>
        <v/>
      </c>
      <c r="AE22" s="22" t="str">
        <f>IF(ISERROR(VLOOKUP('Choose Housekeeping Genes'!$C21,Calculations!$C$4:$M$99,7,0)),"",VLOOKUP('Choose Housekeeping Genes'!$C21,Calculations!$C$4:$M$99,7,0))</f>
        <v/>
      </c>
      <c r="AF22" s="22" t="str">
        <f>IF(ISERROR(VLOOKUP('Choose Housekeeping Genes'!$C21,Calculations!$C$4:$M$99,8,0)),"",VLOOKUP('Choose Housekeeping Genes'!$C21,Calculations!$C$4:$M$99,8,0))</f>
        <v/>
      </c>
      <c r="AG22" s="22" t="str">
        <f>IF(ISERROR(VLOOKUP('Choose Housekeeping Genes'!$C21,Calculations!$C$4:$M$99,9,0)),"",VLOOKUP('Choose Housekeeping Genes'!$C21,Calculations!$C$4:$M$99,9,0))</f>
        <v/>
      </c>
      <c r="AH22" s="22" t="str">
        <f>IF(ISERROR(VLOOKUP('Choose Housekeeping Genes'!$C21,Calculations!$C$4:$M$99,10,0)),"",VLOOKUP('Choose Housekeeping Genes'!$C21,Calculations!$C$4:$M$99,10,0))</f>
        <v/>
      </c>
      <c r="AI22" s="22" t="str">
        <f>IF(ISERROR(VLOOKUP('Choose Housekeeping Genes'!$C21,Calculations!$C$4:$M$99,11,0)),"",VLOOKUP('Choose Housekeeping Genes'!$C21,Calculations!$C$4:$M$99,11,0))</f>
        <v/>
      </c>
      <c r="AJ22" s="22" t="str">
        <f>IF(ISERROR(VLOOKUP('Choose Housekeeping Genes'!$C21,Calculations!$C$4:$Y$99,14,0)),"",VLOOKUP('Choose Housekeeping Genes'!$C21,Calculations!$C$4:$Y$99,14,0))</f>
        <v/>
      </c>
      <c r="AK22" s="22" t="str">
        <f>IF(ISERROR(VLOOKUP('Choose Housekeeping Genes'!$C21,Calculations!$C$4:$Y$99,15,0)),"",VLOOKUP('Choose Housekeeping Genes'!$C21,Calculations!$C$4:$Y$99,15,0))</f>
        <v/>
      </c>
      <c r="AL22" s="22" t="str">
        <f>IF(ISERROR(VLOOKUP('Choose Housekeeping Genes'!$C21,Calculations!$C$4:$Y$99,16,0)),"",VLOOKUP('Choose Housekeeping Genes'!$C21,Calculations!$C$4:$Y$99,16,0))</f>
        <v/>
      </c>
      <c r="AM22" s="22" t="str">
        <f>IF(ISERROR(VLOOKUP('Choose Housekeeping Genes'!$C21,Calculations!$C$4:$Y$99,17,0)),"",VLOOKUP('Choose Housekeeping Genes'!$C21,Calculations!$C$4:$Y$99,17,0))</f>
        <v/>
      </c>
      <c r="AN22" s="22" t="str">
        <f>IF(ISERROR(VLOOKUP('Choose Housekeeping Genes'!$C21,Calculations!$C$4:$Y$99,18,0)),"",VLOOKUP('Choose Housekeeping Genes'!$C21,Calculations!$C$4:$Y$99,18,0))</f>
        <v/>
      </c>
      <c r="AO22" s="22" t="str">
        <f>IF(ISERROR(VLOOKUP('Choose Housekeeping Genes'!$C21,Calculations!$C$4:$Y$99,19,0)),"",VLOOKUP('Choose Housekeeping Genes'!$C21,Calculations!$C$4:$Y$99,19,0))</f>
        <v/>
      </c>
      <c r="AP22" s="22" t="str">
        <f>IF(ISERROR(VLOOKUP('Choose Housekeeping Genes'!$C21,Calculations!$C$4:$Y$99,20,0)),"",VLOOKUP('Choose Housekeeping Genes'!$C21,Calculations!$C$4:$Y$99,20,0))</f>
        <v/>
      </c>
      <c r="AQ22" s="22" t="str">
        <f>IF(ISERROR(VLOOKUP('Choose Housekeeping Genes'!$C21,Calculations!$C$4:$Y$99,21,0)),"",VLOOKUP('Choose Housekeeping Genes'!$C21,Calculations!$C$4:$Y$99,21,0))</f>
        <v/>
      </c>
      <c r="AR22" s="22" t="str">
        <f>IF(ISERROR(VLOOKUP('Choose Housekeeping Genes'!$C21,Calculations!$C$4:$Y$99,22,0)),"",VLOOKUP('Choose Housekeeping Genes'!$C21,Calculations!$C$4:$Y$99,22,0))</f>
        <v/>
      </c>
      <c r="AS22" s="22" t="str">
        <f>IF(ISERROR(VLOOKUP('Choose Housekeeping Genes'!$C21,Calculations!$C$4:$Y$99,23,0)),"",VLOOKUP('Choose Housekeeping Genes'!$C21,Calculations!$C$4:$Y$99,23,0))</f>
        <v/>
      </c>
      <c r="AT22" s="36" t="str">
        <f t="shared" si="0"/>
        <v/>
      </c>
      <c r="AU22" s="36" t="str">
        <f t="shared" si="1"/>
        <v/>
      </c>
      <c r="AV22" s="36" t="str">
        <f t="shared" si="2"/>
        <v/>
      </c>
      <c r="AW22" s="36" t="str">
        <f t="shared" si="3"/>
        <v/>
      </c>
      <c r="AX22" s="36" t="str">
        <f t="shared" si="4"/>
        <v/>
      </c>
      <c r="AY22" s="36" t="str">
        <f t="shared" si="5"/>
        <v/>
      </c>
      <c r="AZ22" s="36" t="str">
        <f t="shared" si="6"/>
        <v/>
      </c>
      <c r="BA22" s="36" t="str">
        <f t="shared" si="7"/>
        <v/>
      </c>
      <c r="BB22" s="36" t="str">
        <f t="shared" si="8"/>
        <v/>
      </c>
      <c r="BC22" s="36" t="str">
        <f t="shared" si="9"/>
        <v/>
      </c>
      <c r="BD22" s="36" t="str">
        <f t="shared" si="10"/>
        <v/>
      </c>
      <c r="BE22" s="36" t="str">
        <f t="shared" si="11"/>
        <v/>
      </c>
      <c r="BF22" s="36" t="str">
        <f t="shared" si="12"/>
        <v/>
      </c>
      <c r="BG22" s="36" t="str">
        <f t="shared" si="13"/>
        <v/>
      </c>
      <c r="BH22" s="36" t="str">
        <f t="shared" si="14"/>
        <v/>
      </c>
      <c r="BI22" s="36" t="str">
        <f t="shared" si="15"/>
        <v/>
      </c>
      <c r="BJ22" s="36" t="str">
        <f t="shared" si="16"/>
        <v/>
      </c>
      <c r="BK22" s="36" t="str">
        <f t="shared" si="17"/>
        <v/>
      </c>
      <c r="BL22" s="36" t="str">
        <f t="shared" si="18"/>
        <v/>
      </c>
      <c r="BM22" s="36" t="str">
        <f t="shared" si="19"/>
        <v/>
      </c>
      <c r="BN22" s="38" t="e">
        <f t="shared" si="21"/>
        <v>#DIV/0!</v>
      </c>
      <c r="BO22" s="38" t="e">
        <f t="shared" si="22"/>
        <v>#DIV/0!</v>
      </c>
      <c r="BP22" s="39" t="str">
        <f t="shared" si="23"/>
        <v/>
      </c>
      <c r="BQ22" s="39" t="str">
        <f t="shared" si="24"/>
        <v/>
      </c>
      <c r="BR22" s="39" t="str">
        <f t="shared" si="25"/>
        <v/>
      </c>
      <c r="BS22" s="39" t="str">
        <f t="shared" si="26"/>
        <v/>
      </c>
      <c r="BT22" s="39" t="str">
        <f t="shared" si="27"/>
        <v/>
      </c>
      <c r="BU22" s="39" t="str">
        <f t="shared" si="28"/>
        <v/>
      </c>
      <c r="BV22" s="39" t="str">
        <f t="shared" si="29"/>
        <v/>
      </c>
      <c r="BW22" s="39" t="str">
        <f t="shared" si="30"/>
        <v/>
      </c>
      <c r="BX22" s="39" t="str">
        <f t="shared" si="31"/>
        <v/>
      </c>
      <c r="BY22" s="39" t="str">
        <f t="shared" si="32"/>
        <v/>
      </c>
      <c r="BZ22" s="39" t="str">
        <f t="shared" si="33"/>
        <v/>
      </c>
      <c r="CA22" s="39" t="str">
        <f t="shared" si="34"/>
        <v/>
      </c>
      <c r="CB22" s="39" t="str">
        <f t="shared" si="35"/>
        <v/>
      </c>
      <c r="CC22" s="39" t="str">
        <f t="shared" si="36"/>
        <v/>
      </c>
      <c r="CD22" s="39" t="str">
        <f t="shared" si="37"/>
        <v/>
      </c>
      <c r="CE22" s="39" t="str">
        <f t="shared" si="38"/>
        <v/>
      </c>
      <c r="CF22" s="39" t="str">
        <f t="shared" si="39"/>
        <v/>
      </c>
      <c r="CG22" s="39" t="str">
        <f t="shared" si="40"/>
        <v/>
      </c>
      <c r="CH22" s="39" t="str">
        <f t="shared" si="41"/>
        <v/>
      </c>
      <c r="CI22" s="39" t="str">
        <f t="shared" si="42"/>
        <v/>
      </c>
    </row>
    <row r="23" spans="1:87" ht="12.75">
      <c r="A23" s="18"/>
      <c r="B23" s="16" t="str">
        <f>'Gene Table'!D22</f>
        <v>NM_000927</v>
      </c>
      <c r="C23" s="16" t="s">
        <v>85</v>
      </c>
      <c r="D23" s="17" t="str">
        <f>IF(SUM('Test Sample Data'!D$3:D$98)&gt;10,IF(AND(ISNUMBER('Test Sample Data'!D22),'Test Sample Data'!D22&lt;$B$1,'Test Sample Data'!D22&gt;0),'Test Sample Data'!D22,$B$1),"")</f>
        <v/>
      </c>
      <c r="E23" s="17" t="str">
        <f>IF(SUM('Test Sample Data'!E$3:E$98)&gt;10,IF(AND(ISNUMBER('Test Sample Data'!E22),'Test Sample Data'!E22&lt;$B$1,'Test Sample Data'!E22&gt;0),'Test Sample Data'!E22,$B$1),"")</f>
        <v/>
      </c>
      <c r="F23" s="17" t="str">
        <f>IF(SUM('Test Sample Data'!F$3:F$98)&gt;10,IF(AND(ISNUMBER('Test Sample Data'!F22),'Test Sample Data'!F22&lt;$B$1,'Test Sample Data'!F22&gt;0),'Test Sample Data'!F22,$B$1),"")</f>
        <v/>
      </c>
      <c r="G23" s="17" t="str">
        <f>IF(SUM('Test Sample Data'!G$3:G$98)&gt;10,IF(AND(ISNUMBER('Test Sample Data'!G22),'Test Sample Data'!G22&lt;$B$1,'Test Sample Data'!G22&gt;0),'Test Sample Data'!G22,$B$1),"")</f>
        <v/>
      </c>
      <c r="H23" s="17" t="str">
        <f>IF(SUM('Test Sample Data'!H$3:H$98)&gt;10,IF(AND(ISNUMBER('Test Sample Data'!H22),'Test Sample Data'!H22&lt;$B$1,'Test Sample Data'!H22&gt;0),'Test Sample Data'!H22,$B$1),"")</f>
        <v/>
      </c>
      <c r="I23" s="17" t="str">
        <f>IF(SUM('Test Sample Data'!I$3:I$98)&gt;10,IF(AND(ISNUMBER('Test Sample Data'!I22),'Test Sample Data'!I22&lt;$B$1,'Test Sample Data'!I22&gt;0),'Test Sample Data'!I22,$B$1),"")</f>
        <v/>
      </c>
      <c r="J23" s="17" t="str">
        <f>IF(SUM('Test Sample Data'!J$3:J$98)&gt;10,IF(AND(ISNUMBER('Test Sample Data'!J22),'Test Sample Data'!J22&lt;$B$1,'Test Sample Data'!J22&gt;0),'Test Sample Data'!J22,$B$1),"")</f>
        <v/>
      </c>
      <c r="K23" s="17" t="str">
        <f>IF(SUM('Test Sample Data'!K$3:K$98)&gt;10,IF(AND(ISNUMBER('Test Sample Data'!K22),'Test Sample Data'!K22&lt;$B$1,'Test Sample Data'!K22&gt;0),'Test Sample Data'!K22,$B$1),"")</f>
        <v/>
      </c>
      <c r="L23" s="17" t="str">
        <f>IF(SUM('Test Sample Data'!L$3:L$98)&gt;10,IF(AND(ISNUMBER('Test Sample Data'!L22),'Test Sample Data'!L22&lt;$B$1,'Test Sample Data'!L22&gt;0),'Test Sample Data'!L22,$B$1),"")</f>
        <v/>
      </c>
      <c r="M23" s="17" t="str">
        <f>IF(SUM('Test Sample Data'!M$3:M$98)&gt;10,IF(AND(ISNUMBER('Test Sample Data'!M22),'Test Sample Data'!M22&lt;$B$1,'Test Sample Data'!M22&gt;0),'Test Sample Data'!M22,$B$1),"")</f>
        <v/>
      </c>
      <c r="N23" s="17" t="str">
        <f>'Gene Table'!D22</f>
        <v>NM_000927</v>
      </c>
      <c r="O23" s="16" t="s">
        <v>85</v>
      </c>
      <c r="P23" s="17" t="str">
        <f>IF(SUM('Control Sample Data'!D$3:D$98)&gt;10,IF(AND(ISNUMBER('Control Sample Data'!D22),'Control Sample Data'!D22&lt;$B$1,'Control Sample Data'!D22&gt;0),'Control Sample Data'!D22,$B$1),"")</f>
        <v/>
      </c>
      <c r="Q23" s="17" t="str">
        <f>IF(SUM('Control Sample Data'!E$3:E$98)&gt;10,IF(AND(ISNUMBER('Control Sample Data'!E22),'Control Sample Data'!E22&lt;$B$1,'Control Sample Data'!E22&gt;0),'Control Sample Data'!E22,$B$1),"")</f>
        <v/>
      </c>
      <c r="R23" s="17" t="str">
        <f>IF(SUM('Control Sample Data'!F$3:F$98)&gt;10,IF(AND(ISNUMBER('Control Sample Data'!F22),'Control Sample Data'!F22&lt;$B$1,'Control Sample Data'!F22&gt;0),'Control Sample Data'!F22,$B$1),"")</f>
        <v/>
      </c>
      <c r="S23" s="17" t="str">
        <f>IF(SUM('Control Sample Data'!G$3:G$98)&gt;10,IF(AND(ISNUMBER('Control Sample Data'!G22),'Control Sample Data'!G22&lt;$B$1,'Control Sample Data'!G22&gt;0),'Control Sample Data'!G22,$B$1),"")</f>
        <v/>
      </c>
      <c r="T23" s="17" t="str">
        <f>IF(SUM('Control Sample Data'!H$3:H$98)&gt;10,IF(AND(ISNUMBER('Control Sample Data'!H22),'Control Sample Data'!H22&lt;$B$1,'Control Sample Data'!H22&gt;0),'Control Sample Data'!H22,$B$1),"")</f>
        <v/>
      </c>
      <c r="U23" s="17" t="str">
        <f>IF(SUM('Control Sample Data'!I$3:I$98)&gt;10,IF(AND(ISNUMBER('Control Sample Data'!I22),'Control Sample Data'!I22&lt;$B$1,'Control Sample Data'!I22&gt;0),'Control Sample Data'!I22,$B$1),"")</f>
        <v/>
      </c>
      <c r="V23" s="17" t="str">
        <f>IF(SUM('Control Sample Data'!J$3:J$98)&gt;10,IF(AND(ISNUMBER('Control Sample Data'!J22),'Control Sample Data'!J22&lt;$B$1,'Control Sample Data'!J22&gt;0),'Control Sample Data'!J22,$B$1),"")</f>
        <v/>
      </c>
      <c r="W23" s="17" t="str">
        <f>IF(SUM('Control Sample Data'!K$3:K$98)&gt;10,IF(AND(ISNUMBER('Control Sample Data'!K22),'Control Sample Data'!K22&lt;$B$1,'Control Sample Data'!K22&gt;0),'Control Sample Data'!K22,$B$1),"")</f>
        <v/>
      </c>
      <c r="X23" s="17" t="str">
        <f>IF(SUM('Control Sample Data'!L$3:L$98)&gt;10,IF(AND(ISNUMBER('Control Sample Data'!L22),'Control Sample Data'!L22&lt;$B$1,'Control Sample Data'!L22&gt;0),'Control Sample Data'!L22,$B$1),"")</f>
        <v/>
      </c>
      <c r="Y23" s="17" t="str">
        <f>IF(SUM('Control Sample Data'!M$3:M$98)&gt;10,IF(AND(ISNUMBER('Control Sample Data'!M22),'Control Sample Data'!M22&lt;$B$1,'Control Sample Data'!M22&gt;0),'Control Sample Data'!M22,$B$1),"")</f>
        <v/>
      </c>
      <c r="Z23" s="22" t="str">
        <f>IF(ISERROR(VLOOKUP('Choose Housekeeping Genes'!$C22,Calculations!$C$4:$M$99,2,0)),"",VLOOKUP('Choose Housekeeping Genes'!$C22,Calculations!$C$4:$M$99,2,0))</f>
        <v/>
      </c>
      <c r="AA23" s="22" t="str">
        <f>IF(ISERROR(VLOOKUP('Choose Housekeeping Genes'!$C22,Calculations!$C$4:$M$99,3,0)),"",VLOOKUP('Choose Housekeeping Genes'!$C22,Calculations!$C$4:$M$99,3,0))</f>
        <v/>
      </c>
      <c r="AB23" s="22" t="str">
        <f>IF(ISERROR(VLOOKUP('Choose Housekeeping Genes'!$C22,Calculations!$C$4:$M$99,4,0)),"",VLOOKUP('Choose Housekeeping Genes'!$C22,Calculations!$C$4:$M$99,4,0))</f>
        <v/>
      </c>
      <c r="AC23" s="22" t="str">
        <f>IF(ISERROR(VLOOKUP('Choose Housekeeping Genes'!$C22,Calculations!$C$4:$M$99,5,0)),"",VLOOKUP('Choose Housekeeping Genes'!$C22,Calculations!$C$4:$M$99,5,0))</f>
        <v/>
      </c>
      <c r="AD23" s="22" t="str">
        <f>IF(ISERROR(VLOOKUP('Choose Housekeeping Genes'!$C22,Calculations!$C$4:$M$99,6,0)),"",VLOOKUP('Choose Housekeeping Genes'!$C22,Calculations!$C$4:$M$99,6,0))</f>
        <v/>
      </c>
      <c r="AE23" s="22" t="str">
        <f>IF(ISERROR(VLOOKUP('Choose Housekeeping Genes'!$C22,Calculations!$C$4:$M$99,7,0)),"",VLOOKUP('Choose Housekeeping Genes'!$C22,Calculations!$C$4:$M$99,7,0))</f>
        <v/>
      </c>
      <c r="AF23" s="22" t="str">
        <f>IF(ISERROR(VLOOKUP('Choose Housekeeping Genes'!$C22,Calculations!$C$4:$M$99,8,0)),"",VLOOKUP('Choose Housekeeping Genes'!$C22,Calculations!$C$4:$M$99,8,0))</f>
        <v/>
      </c>
      <c r="AG23" s="22" t="str">
        <f>IF(ISERROR(VLOOKUP('Choose Housekeeping Genes'!$C22,Calculations!$C$4:$M$99,9,0)),"",VLOOKUP('Choose Housekeeping Genes'!$C22,Calculations!$C$4:$M$99,9,0))</f>
        <v/>
      </c>
      <c r="AH23" s="22" t="str">
        <f>IF(ISERROR(VLOOKUP('Choose Housekeeping Genes'!$C22,Calculations!$C$4:$M$99,10,0)),"",VLOOKUP('Choose Housekeeping Genes'!$C22,Calculations!$C$4:$M$99,10,0))</f>
        <v/>
      </c>
      <c r="AI23" s="22" t="str">
        <f>IF(ISERROR(VLOOKUP('Choose Housekeeping Genes'!$C22,Calculations!$C$4:$M$99,11,0)),"",VLOOKUP('Choose Housekeeping Genes'!$C22,Calculations!$C$4:$M$99,11,0))</f>
        <v/>
      </c>
      <c r="AJ23" s="22" t="str">
        <f>IF(ISERROR(VLOOKUP('Choose Housekeeping Genes'!$C22,Calculations!$C$4:$Y$99,14,0)),"",VLOOKUP('Choose Housekeeping Genes'!$C22,Calculations!$C$4:$Y$99,14,0))</f>
        <v/>
      </c>
      <c r="AK23" s="22" t="str">
        <f>IF(ISERROR(VLOOKUP('Choose Housekeeping Genes'!$C22,Calculations!$C$4:$Y$99,15,0)),"",VLOOKUP('Choose Housekeeping Genes'!$C22,Calculations!$C$4:$Y$99,15,0))</f>
        <v/>
      </c>
      <c r="AL23" s="22" t="str">
        <f>IF(ISERROR(VLOOKUP('Choose Housekeeping Genes'!$C22,Calculations!$C$4:$Y$99,16,0)),"",VLOOKUP('Choose Housekeeping Genes'!$C22,Calculations!$C$4:$Y$99,16,0))</f>
        <v/>
      </c>
      <c r="AM23" s="22" t="str">
        <f>IF(ISERROR(VLOOKUP('Choose Housekeeping Genes'!$C22,Calculations!$C$4:$Y$99,17,0)),"",VLOOKUP('Choose Housekeeping Genes'!$C22,Calculations!$C$4:$Y$99,17,0))</f>
        <v/>
      </c>
      <c r="AN23" s="22" t="str">
        <f>IF(ISERROR(VLOOKUP('Choose Housekeeping Genes'!$C22,Calculations!$C$4:$Y$99,18,0)),"",VLOOKUP('Choose Housekeeping Genes'!$C22,Calculations!$C$4:$Y$99,18,0))</f>
        <v/>
      </c>
      <c r="AO23" s="22" t="str">
        <f>IF(ISERROR(VLOOKUP('Choose Housekeeping Genes'!$C22,Calculations!$C$4:$Y$99,19,0)),"",VLOOKUP('Choose Housekeeping Genes'!$C22,Calculations!$C$4:$Y$99,19,0))</f>
        <v/>
      </c>
      <c r="AP23" s="22" t="str">
        <f>IF(ISERROR(VLOOKUP('Choose Housekeeping Genes'!$C22,Calculations!$C$4:$Y$99,20,0)),"",VLOOKUP('Choose Housekeeping Genes'!$C22,Calculations!$C$4:$Y$99,20,0))</f>
        <v/>
      </c>
      <c r="AQ23" s="22" t="str">
        <f>IF(ISERROR(VLOOKUP('Choose Housekeeping Genes'!$C22,Calculations!$C$4:$Y$99,21,0)),"",VLOOKUP('Choose Housekeeping Genes'!$C22,Calculations!$C$4:$Y$99,21,0))</f>
        <v/>
      </c>
      <c r="AR23" s="22" t="str">
        <f>IF(ISERROR(VLOOKUP('Choose Housekeeping Genes'!$C22,Calculations!$C$4:$Y$99,22,0)),"",VLOOKUP('Choose Housekeeping Genes'!$C22,Calculations!$C$4:$Y$99,22,0))</f>
        <v/>
      </c>
      <c r="AS23" s="22" t="str">
        <f>IF(ISERROR(VLOOKUP('Choose Housekeeping Genes'!$C22,Calculations!$C$4:$Y$99,23,0)),"",VLOOKUP('Choose Housekeeping Genes'!$C22,Calculations!$C$4:$Y$99,23,0))</f>
        <v/>
      </c>
      <c r="AT23" s="36" t="str">
        <f t="shared" si="0"/>
        <v/>
      </c>
      <c r="AU23" s="36" t="str">
        <f t="shared" si="1"/>
        <v/>
      </c>
      <c r="AV23" s="36" t="str">
        <f t="shared" si="2"/>
        <v/>
      </c>
      <c r="AW23" s="36" t="str">
        <f t="shared" si="3"/>
        <v/>
      </c>
      <c r="AX23" s="36" t="str">
        <f t="shared" si="4"/>
        <v/>
      </c>
      <c r="AY23" s="36" t="str">
        <f t="shared" si="5"/>
        <v/>
      </c>
      <c r="AZ23" s="36" t="str">
        <f t="shared" si="6"/>
        <v/>
      </c>
      <c r="BA23" s="36" t="str">
        <f t="shared" si="7"/>
        <v/>
      </c>
      <c r="BB23" s="36" t="str">
        <f t="shared" si="8"/>
        <v/>
      </c>
      <c r="BC23" s="36" t="str">
        <f t="shared" si="9"/>
        <v/>
      </c>
      <c r="BD23" s="36" t="str">
        <f t="shared" si="10"/>
        <v/>
      </c>
      <c r="BE23" s="36" t="str">
        <f t="shared" si="11"/>
        <v/>
      </c>
      <c r="BF23" s="36" t="str">
        <f t="shared" si="12"/>
        <v/>
      </c>
      <c r="BG23" s="36" t="str">
        <f t="shared" si="13"/>
        <v/>
      </c>
      <c r="BH23" s="36" t="str">
        <f t="shared" si="14"/>
        <v/>
      </c>
      <c r="BI23" s="36" t="str">
        <f t="shared" si="15"/>
        <v/>
      </c>
      <c r="BJ23" s="36" t="str">
        <f t="shared" si="16"/>
        <v/>
      </c>
      <c r="BK23" s="36" t="str">
        <f t="shared" si="17"/>
        <v/>
      </c>
      <c r="BL23" s="36" t="str">
        <f t="shared" si="18"/>
        <v/>
      </c>
      <c r="BM23" s="36" t="str">
        <f t="shared" si="19"/>
        <v/>
      </c>
      <c r="BN23" s="38" t="e">
        <f t="shared" si="21"/>
        <v>#DIV/0!</v>
      </c>
      <c r="BO23" s="38" t="e">
        <f t="shared" si="22"/>
        <v>#DIV/0!</v>
      </c>
      <c r="BP23" s="39" t="str">
        <f t="shared" si="23"/>
        <v/>
      </c>
      <c r="BQ23" s="39" t="str">
        <f t="shared" si="24"/>
        <v/>
      </c>
      <c r="BR23" s="39" t="str">
        <f t="shared" si="25"/>
        <v/>
      </c>
      <c r="BS23" s="39" t="str">
        <f t="shared" si="26"/>
        <v/>
      </c>
      <c r="BT23" s="39" t="str">
        <f t="shared" si="27"/>
        <v/>
      </c>
      <c r="BU23" s="39" t="str">
        <f t="shared" si="28"/>
        <v/>
      </c>
      <c r="BV23" s="39" t="str">
        <f t="shared" si="29"/>
        <v/>
      </c>
      <c r="BW23" s="39" t="str">
        <f t="shared" si="30"/>
        <v/>
      </c>
      <c r="BX23" s="39" t="str">
        <f t="shared" si="31"/>
        <v/>
      </c>
      <c r="BY23" s="39" t="str">
        <f t="shared" si="32"/>
        <v/>
      </c>
      <c r="BZ23" s="39" t="str">
        <f t="shared" si="33"/>
        <v/>
      </c>
      <c r="CA23" s="39" t="str">
        <f t="shared" si="34"/>
        <v/>
      </c>
      <c r="CB23" s="39" t="str">
        <f t="shared" si="35"/>
        <v/>
      </c>
      <c r="CC23" s="39" t="str">
        <f t="shared" si="36"/>
        <v/>
      </c>
      <c r="CD23" s="39" t="str">
        <f t="shared" si="37"/>
        <v/>
      </c>
      <c r="CE23" s="39" t="str">
        <f t="shared" si="38"/>
        <v/>
      </c>
      <c r="CF23" s="39" t="str">
        <f t="shared" si="39"/>
        <v/>
      </c>
      <c r="CG23" s="39" t="str">
        <f t="shared" si="40"/>
        <v/>
      </c>
      <c r="CH23" s="39" t="str">
        <f t="shared" si="41"/>
        <v/>
      </c>
      <c r="CI23" s="39" t="str">
        <f t="shared" si="42"/>
        <v/>
      </c>
    </row>
    <row r="24" spans="1:87" ht="12.75" customHeight="1">
      <c r="A24" s="18"/>
      <c r="B24" s="16" t="str">
        <f>'Gene Table'!D23</f>
        <v>NM_002454</v>
      </c>
      <c r="C24" s="16" t="s">
        <v>89</v>
      </c>
      <c r="D24" s="17" t="str">
        <f>IF(SUM('Test Sample Data'!D$3:D$98)&gt;10,IF(AND(ISNUMBER('Test Sample Data'!D23),'Test Sample Data'!D23&lt;$B$1,'Test Sample Data'!D23&gt;0),'Test Sample Data'!D23,$B$1),"")</f>
        <v/>
      </c>
      <c r="E24" s="17" t="str">
        <f>IF(SUM('Test Sample Data'!E$3:E$98)&gt;10,IF(AND(ISNUMBER('Test Sample Data'!E23),'Test Sample Data'!E23&lt;$B$1,'Test Sample Data'!E23&gt;0),'Test Sample Data'!E23,$B$1),"")</f>
        <v/>
      </c>
      <c r="F24" s="17" t="str">
        <f>IF(SUM('Test Sample Data'!F$3:F$98)&gt;10,IF(AND(ISNUMBER('Test Sample Data'!F23),'Test Sample Data'!F23&lt;$B$1,'Test Sample Data'!F23&gt;0),'Test Sample Data'!F23,$B$1),"")</f>
        <v/>
      </c>
      <c r="G24" s="17" t="str">
        <f>IF(SUM('Test Sample Data'!G$3:G$98)&gt;10,IF(AND(ISNUMBER('Test Sample Data'!G23),'Test Sample Data'!G23&lt;$B$1,'Test Sample Data'!G23&gt;0),'Test Sample Data'!G23,$B$1),"")</f>
        <v/>
      </c>
      <c r="H24" s="17" t="str">
        <f>IF(SUM('Test Sample Data'!H$3:H$98)&gt;10,IF(AND(ISNUMBER('Test Sample Data'!H23),'Test Sample Data'!H23&lt;$B$1,'Test Sample Data'!H23&gt;0),'Test Sample Data'!H23,$B$1),"")</f>
        <v/>
      </c>
      <c r="I24" s="17" t="str">
        <f>IF(SUM('Test Sample Data'!I$3:I$98)&gt;10,IF(AND(ISNUMBER('Test Sample Data'!I23),'Test Sample Data'!I23&lt;$B$1,'Test Sample Data'!I23&gt;0),'Test Sample Data'!I23,$B$1),"")</f>
        <v/>
      </c>
      <c r="J24" s="17" t="str">
        <f>IF(SUM('Test Sample Data'!J$3:J$98)&gt;10,IF(AND(ISNUMBER('Test Sample Data'!J23),'Test Sample Data'!J23&lt;$B$1,'Test Sample Data'!J23&gt;0),'Test Sample Data'!J23,$B$1),"")</f>
        <v/>
      </c>
      <c r="K24" s="17" t="str">
        <f>IF(SUM('Test Sample Data'!K$3:K$98)&gt;10,IF(AND(ISNUMBER('Test Sample Data'!K23),'Test Sample Data'!K23&lt;$B$1,'Test Sample Data'!K23&gt;0),'Test Sample Data'!K23,$B$1),"")</f>
        <v/>
      </c>
      <c r="L24" s="17" t="str">
        <f>IF(SUM('Test Sample Data'!L$3:L$98)&gt;10,IF(AND(ISNUMBER('Test Sample Data'!L23),'Test Sample Data'!L23&lt;$B$1,'Test Sample Data'!L23&gt;0),'Test Sample Data'!L23,$B$1),"")</f>
        <v/>
      </c>
      <c r="M24" s="17" t="str">
        <f>IF(SUM('Test Sample Data'!M$3:M$98)&gt;10,IF(AND(ISNUMBER('Test Sample Data'!M23),'Test Sample Data'!M23&lt;$B$1,'Test Sample Data'!M23&gt;0),'Test Sample Data'!M23,$B$1),"")</f>
        <v/>
      </c>
      <c r="N24" s="17" t="str">
        <f>'Gene Table'!D23</f>
        <v>NM_002454</v>
      </c>
      <c r="O24" s="16" t="s">
        <v>89</v>
      </c>
      <c r="P24" s="17" t="str">
        <f>IF(SUM('Control Sample Data'!D$3:D$98)&gt;10,IF(AND(ISNUMBER('Control Sample Data'!D23),'Control Sample Data'!D23&lt;$B$1,'Control Sample Data'!D23&gt;0),'Control Sample Data'!D23,$B$1),"")</f>
        <v/>
      </c>
      <c r="Q24" s="17" t="str">
        <f>IF(SUM('Control Sample Data'!E$3:E$98)&gt;10,IF(AND(ISNUMBER('Control Sample Data'!E23),'Control Sample Data'!E23&lt;$B$1,'Control Sample Data'!E23&gt;0),'Control Sample Data'!E23,$B$1),"")</f>
        <v/>
      </c>
      <c r="R24" s="17" t="str">
        <f>IF(SUM('Control Sample Data'!F$3:F$98)&gt;10,IF(AND(ISNUMBER('Control Sample Data'!F23),'Control Sample Data'!F23&lt;$B$1,'Control Sample Data'!F23&gt;0),'Control Sample Data'!F23,$B$1),"")</f>
        <v/>
      </c>
      <c r="S24" s="17" t="str">
        <f>IF(SUM('Control Sample Data'!G$3:G$98)&gt;10,IF(AND(ISNUMBER('Control Sample Data'!G23),'Control Sample Data'!G23&lt;$B$1,'Control Sample Data'!G23&gt;0),'Control Sample Data'!G23,$B$1),"")</f>
        <v/>
      </c>
      <c r="T24" s="17" t="str">
        <f>IF(SUM('Control Sample Data'!H$3:H$98)&gt;10,IF(AND(ISNUMBER('Control Sample Data'!H23),'Control Sample Data'!H23&lt;$B$1,'Control Sample Data'!H23&gt;0),'Control Sample Data'!H23,$B$1),"")</f>
        <v/>
      </c>
      <c r="U24" s="17" t="str">
        <f>IF(SUM('Control Sample Data'!I$3:I$98)&gt;10,IF(AND(ISNUMBER('Control Sample Data'!I23),'Control Sample Data'!I23&lt;$B$1,'Control Sample Data'!I23&gt;0),'Control Sample Data'!I23,$B$1),"")</f>
        <v/>
      </c>
      <c r="V24" s="17" t="str">
        <f>IF(SUM('Control Sample Data'!J$3:J$98)&gt;10,IF(AND(ISNUMBER('Control Sample Data'!J23),'Control Sample Data'!J23&lt;$B$1,'Control Sample Data'!J23&gt;0),'Control Sample Data'!J23,$B$1),"")</f>
        <v/>
      </c>
      <c r="W24" s="17" t="str">
        <f>IF(SUM('Control Sample Data'!K$3:K$98)&gt;10,IF(AND(ISNUMBER('Control Sample Data'!K23),'Control Sample Data'!K23&lt;$B$1,'Control Sample Data'!K23&gt;0),'Control Sample Data'!K23,$B$1),"")</f>
        <v/>
      </c>
      <c r="X24" s="17" t="str">
        <f>IF(SUM('Control Sample Data'!L$3:L$98)&gt;10,IF(AND(ISNUMBER('Control Sample Data'!L23),'Control Sample Data'!L23&lt;$B$1,'Control Sample Data'!L23&gt;0),'Control Sample Data'!L23,$B$1),"")</f>
        <v/>
      </c>
      <c r="Y24" s="17" t="str">
        <f>IF(SUM('Control Sample Data'!M$3:M$98)&gt;10,IF(AND(ISNUMBER('Control Sample Data'!M23),'Control Sample Data'!M23&lt;$B$1,'Control Sample Data'!M23&gt;0),'Control Sample Data'!M23,$B$1),"")</f>
        <v/>
      </c>
      <c r="Z24" s="23" t="s">
        <v>1468</v>
      </c>
      <c r="AA24" s="23"/>
      <c r="AB24" s="23"/>
      <c r="AC24" s="23"/>
      <c r="AD24" s="23"/>
      <c r="AE24" s="23"/>
      <c r="AF24" s="23"/>
      <c r="AG24" s="23"/>
      <c r="AH24" s="23"/>
      <c r="AI24" s="23"/>
      <c r="AJ24" s="25"/>
      <c r="AK24" s="25"/>
      <c r="AL24" s="25"/>
      <c r="AM24" s="25"/>
      <c r="AN24" s="25"/>
      <c r="AO24" s="25"/>
      <c r="AP24" s="25"/>
      <c r="AQ24" s="25"/>
      <c r="AR24" s="25"/>
      <c r="AS24" s="25"/>
      <c r="AT24" s="36" t="str">
        <f t="shared" si="0"/>
        <v/>
      </c>
      <c r="AU24" s="36" t="str">
        <f t="shared" si="1"/>
        <v/>
      </c>
      <c r="AV24" s="36" t="str">
        <f t="shared" si="2"/>
        <v/>
      </c>
      <c r="AW24" s="36" t="str">
        <f t="shared" si="3"/>
        <v/>
      </c>
      <c r="AX24" s="36" t="str">
        <f t="shared" si="4"/>
        <v/>
      </c>
      <c r="AY24" s="36" t="str">
        <f t="shared" si="5"/>
        <v/>
      </c>
      <c r="AZ24" s="36" t="str">
        <f t="shared" si="6"/>
        <v/>
      </c>
      <c r="BA24" s="36" t="str">
        <f t="shared" si="7"/>
        <v/>
      </c>
      <c r="BB24" s="36" t="str">
        <f t="shared" si="8"/>
        <v/>
      </c>
      <c r="BC24" s="36" t="str">
        <f t="shared" si="9"/>
        <v/>
      </c>
      <c r="BD24" s="36" t="str">
        <f t="shared" si="10"/>
        <v/>
      </c>
      <c r="BE24" s="36" t="str">
        <f t="shared" si="11"/>
        <v/>
      </c>
      <c r="BF24" s="36" t="str">
        <f t="shared" si="12"/>
        <v/>
      </c>
      <c r="BG24" s="36" t="str">
        <f t="shared" si="13"/>
        <v/>
      </c>
      <c r="BH24" s="36" t="str">
        <f t="shared" si="14"/>
        <v/>
      </c>
      <c r="BI24" s="36" t="str">
        <f t="shared" si="15"/>
        <v/>
      </c>
      <c r="BJ24" s="36" t="str">
        <f t="shared" si="16"/>
        <v/>
      </c>
      <c r="BK24" s="36" t="str">
        <f t="shared" si="17"/>
        <v/>
      </c>
      <c r="BL24" s="36" t="str">
        <f t="shared" si="18"/>
        <v/>
      </c>
      <c r="BM24" s="36" t="str">
        <f t="shared" si="19"/>
        <v/>
      </c>
      <c r="BN24" s="38" t="e">
        <f t="shared" si="21"/>
        <v>#DIV/0!</v>
      </c>
      <c r="BO24" s="38" t="e">
        <f t="shared" si="22"/>
        <v>#DIV/0!</v>
      </c>
      <c r="BP24" s="39" t="str">
        <f t="shared" si="23"/>
        <v/>
      </c>
      <c r="BQ24" s="39" t="str">
        <f t="shared" si="24"/>
        <v/>
      </c>
      <c r="BR24" s="39" t="str">
        <f t="shared" si="25"/>
        <v/>
      </c>
      <c r="BS24" s="39" t="str">
        <f t="shared" si="26"/>
        <v/>
      </c>
      <c r="BT24" s="39" t="str">
        <f t="shared" si="27"/>
        <v/>
      </c>
      <c r="BU24" s="39" t="str">
        <f t="shared" si="28"/>
        <v/>
      </c>
      <c r="BV24" s="39" t="str">
        <f t="shared" si="29"/>
        <v/>
      </c>
      <c r="BW24" s="39" t="str">
        <f t="shared" si="30"/>
        <v/>
      </c>
      <c r="BX24" s="39" t="str">
        <f t="shared" si="31"/>
        <v/>
      </c>
      <c r="BY24" s="39" t="str">
        <f t="shared" si="32"/>
        <v/>
      </c>
      <c r="BZ24" s="39" t="str">
        <f t="shared" si="33"/>
        <v/>
      </c>
      <c r="CA24" s="39" t="str">
        <f t="shared" si="34"/>
        <v/>
      </c>
      <c r="CB24" s="39" t="str">
        <f t="shared" si="35"/>
        <v/>
      </c>
      <c r="CC24" s="39" t="str">
        <f t="shared" si="36"/>
        <v/>
      </c>
      <c r="CD24" s="39" t="str">
        <f t="shared" si="37"/>
        <v/>
      </c>
      <c r="CE24" s="39" t="str">
        <f t="shared" si="38"/>
        <v/>
      </c>
      <c r="CF24" s="39" t="str">
        <f t="shared" si="39"/>
        <v/>
      </c>
      <c r="CG24" s="39" t="str">
        <f t="shared" si="40"/>
        <v/>
      </c>
      <c r="CH24" s="39" t="str">
        <f t="shared" si="41"/>
        <v/>
      </c>
      <c r="CI24" s="39" t="str">
        <f t="shared" si="42"/>
        <v/>
      </c>
    </row>
    <row r="25" spans="1:87" ht="12.75" customHeight="1">
      <c r="A25" s="18"/>
      <c r="B25" s="16" t="str">
        <f>'Gene Table'!D24</f>
        <v>NM_022162</v>
      </c>
      <c r="C25" s="16" t="s">
        <v>93</v>
      </c>
      <c r="D25" s="17" t="str">
        <f>IF(SUM('Test Sample Data'!D$3:D$98)&gt;10,IF(AND(ISNUMBER('Test Sample Data'!D24),'Test Sample Data'!D24&lt;$B$1,'Test Sample Data'!D24&gt;0),'Test Sample Data'!D24,$B$1),"")</f>
        <v/>
      </c>
      <c r="E25" s="17" t="str">
        <f>IF(SUM('Test Sample Data'!E$3:E$98)&gt;10,IF(AND(ISNUMBER('Test Sample Data'!E24),'Test Sample Data'!E24&lt;$B$1,'Test Sample Data'!E24&gt;0),'Test Sample Data'!E24,$B$1),"")</f>
        <v/>
      </c>
      <c r="F25" s="17" t="str">
        <f>IF(SUM('Test Sample Data'!F$3:F$98)&gt;10,IF(AND(ISNUMBER('Test Sample Data'!F24),'Test Sample Data'!F24&lt;$B$1,'Test Sample Data'!F24&gt;0),'Test Sample Data'!F24,$B$1),"")</f>
        <v/>
      </c>
      <c r="G25" s="17" t="str">
        <f>IF(SUM('Test Sample Data'!G$3:G$98)&gt;10,IF(AND(ISNUMBER('Test Sample Data'!G24),'Test Sample Data'!G24&lt;$B$1,'Test Sample Data'!G24&gt;0),'Test Sample Data'!G24,$B$1),"")</f>
        <v/>
      </c>
      <c r="H25" s="17" t="str">
        <f>IF(SUM('Test Sample Data'!H$3:H$98)&gt;10,IF(AND(ISNUMBER('Test Sample Data'!H24),'Test Sample Data'!H24&lt;$B$1,'Test Sample Data'!H24&gt;0),'Test Sample Data'!H24,$B$1),"")</f>
        <v/>
      </c>
      <c r="I25" s="17" t="str">
        <f>IF(SUM('Test Sample Data'!I$3:I$98)&gt;10,IF(AND(ISNUMBER('Test Sample Data'!I24),'Test Sample Data'!I24&lt;$B$1,'Test Sample Data'!I24&gt;0),'Test Sample Data'!I24,$B$1),"")</f>
        <v/>
      </c>
      <c r="J25" s="17" t="str">
        <f>IF(SUM('Test Sample Data'!J$3:J$98)&gt;10,IF(AND(ISNUMBER('Test Sample Data'!J24),'Test Sample Data'!J24&lt;$B$1,'Test Sample Data'!J24&gt;0),'Test Sample Data'!J24,$B$1),"")</f>
        <v/>
      </c>
      <c r="K25" s="17" t="str">
        <f>IF(SUM('Test Sample Data'!K$3:K$98)&gt;10,IF(AND(ISNUMBER('Test Sample Data'!K24),'Test Sample Data'!K24&lt;$B$1,'Test Sample Data'!K24&gt;0),'Test Sample Data'!K24,$B$1),"")</f>
        <v/>
      </c>
      <c r="L25" s="17" t="str">
        <f>IF(SUM('Test Sample Data'!L$3:L$98)&gt;10,IF(AND(ISNUMBER('Test Sample Data'!L24),'Test Sample Data'!L24&lt;$B$1,'Test Sample Data'!L24&gt;0),'Test Sample Data'!L24,$B$1),"")</f>
        <v/>
      </c>
      <c r="M25" s="17" t="str">
        <f>IF(SUM('Test Sample Data'!M$3:M$98)&gt;10,IF(AND(ISNUMBER('Test Sample Data'!M24),'Test Sample Data'!M24&lt;$B$1,'Test Sample Data'!M24&gt;0),'Test Sample Data'!M24,$B$1),"")</f>
        <v/>
      </c>
      <c r="N25" s="17" t="str">
        <f>'Gene Table'!D24</f>
        <v>NM_022162</v>
      </c>
      <c r="O25" s="16" t="s">
        <v>93</v>
      </c>
      <c r="P25" s="17" t="str">
        <f>IF(SUM('Control Sample Data'!D$3:D$98)&gt;10,IF(AND(ISNUMBER('Control Sample Data'!D24),'Control Sample Data'!D24&lt;$B$1,'Control Sample Data'!D24&gt;0),'Control Sample Data'!D24,$B$1),"")</f>
        <v/>
      </c>
      <c r="Q25" s="17" t="str">
        <f>IF(SUM('Control Sample Data'!E$3:E$98)&gt;10,IF(AND(ISNUMBER('Control Sample Data'!E24),'Control Sample Data'!E24&lt;$B$1,'Control Sample Data'!E24&gt;0),'Control Sample Data'!E24,$B$1),"")</f>
        <v/>
      </c>
      <c r="R25" s="17" t="str">
        <f>IF(SUM('Control Sample Data'!F$3:F$98)&gt;10,IF(AND(ISNUMBER('Control Sample Data'!F24),'Control Sample Data'!F24&lt;$B$1,'Control Sample Data'!F24&gt;0),'Control Sample Data'!F24,$B$1),"")</f>
        <v/>
      </c>
      <c r="S25" s="17" t="str">
        <f>IF(SUM('Control Sample Data'!G$3:G$98)&gt;10,IF(AND(ISNUMBER('Control Sample Data'!G24),'Control Sample Data'!G24&lt;$B$1,'Control Sample Data'!G24&gt;0),'Control Sample Data'!G24,$B$1),"")</f>
        <v/>
      </c>
      <c r="T25" s="17" t="str">
        <f>IF(SUM('Control Sample Data'!H$3:H$98)&gt;10,IF(AND(ISNUMBER('Control Sample Data'!H24),'Control Sample Data'!H24&lt;$B$1,'Control Sample Data'!H24&gt;0),'Control Sample Data'!H24,$B$1),"")</f>
        <v/>
      </c>
      <c r="U25" s="17" t="str">
        <f>IF(SUM('Control Sample Data'!I$3:I$98)&gt;10,IF(AND(ISNUMBER('Control Sample Data'!I24),'Control Sample Data'!I24&lt;$B$1,'Control Sample Data'!I24&gt;0),'Control Sample Data'!I24,$B$1),"")</f>
        <v/>
      </c>
      <c r="V25" s="17" t="str">
        <f>IF(SUM('Control Sample Data'!J$3:J$98)&gt;10,IF(AND(ISNUMBER('Control Sample Data'!J24),'Control Sample Data'!J24&lt;$B$1,'Control Sample Data'!J24&gt;0),'Control Sample Data'!J24,$B$1),"")</f>
        <v/>
      </c>
      <c r="W25" s="17" t="str">
        <f>IF(SUM('Control Sample Data'!K$3:K$98)&gt;10,IF(AND(ISNUMBER('Control Sample Data'!K24),'Control Sample Data'!K24&lt;$B$1,'Control Sample Data'!K24&gt;0),'Control Sample Data'!K24,$B$1),"")</f>
        <v/>
      </c>
      <c r="X25" s="17" t="str">
        <f>IF(SUM('Control Sample Data'!L$3:L$98)&gt;10,IF(AND(ISNUMBER('Control Sample Data'!L24),'Control Sample Data'!L24&lt;$B$1,'Control Sample Data'!L24&gt;0),'Control Sample Data'!L24,$B$1),"")</f>
        <v/>
      </c>
      <c r="Y25" s="17" t="str">
        <f>IF(SUM('Control Sample Data'!M$3:M$98)&gt;10,IF(AND(ISNUMBER('Control Sample Data'!M24),'Control Sample Data'!M24&lt;$B$1,'Control Sample Data'!M24&gt;0),'Control Sample Data'!M24,$B$1),"")</f>
        <v/>
      </c>
      <c r="Z25" s="24" t="s">
        <v>1469</v>
      </c>
      <c r="AA25" s="25"/>
      <c r="AB25" s="25"/>
      <c r="AC25" s="25"/>
      <c r="AD25" s="25"/>
      <c r="AE25" s="25"/>
      <c r="AF25" s="25"/>
      <c r="AG25" s="25"/>
      <c r="AH25" s="25"/>
      <c r="AI25" s="25"/>
      <c r="AJ25" s="24" t="s">
        <v>1469</v>
      </c>
      <c r="AK25" s="25"/>
      <c r="AL25" s="25"/>
      <c r="AM25" s="25"/>
      <c r="AN25" s="25"/>
      <c r="AO25" s="25"/>
      <c r="AP25" s="25"/>
      <c r="AQ25" s="25"/>
      <c r="AR25" s="25"/>
      <c r="AS25" s="25"/>
      <c r="AT25" s="36" t="str">
        <f t="shared" si="0"/>
        <v/>
      </c>
      <c r="AU25" s="36" t="str">
        <f t="shared" si="1"/>
        <v/>
      </c>
      <c r="AV25" s="36" t="str">
        <f t="shared" si="2"/>
        <v/>
      </c>
      <c r="AW25" s="36" t="str">
        <f t="shared" si="3"/>
        <v/>
      </c>
      <c r="AX25" s="36" t="str">
        <f t="shared" si="4"/>
        <v/>
      </c>
      <c r="AY25" s="36" t="str">
        <f t="shared" si="5"/>
        <v/>
      </c>
      <c r="AZ25" s="36" t="str">
        <f t="shared" si="6"/>
        <v/>
      </c>
      <c r="BA25" s="36" t="str">
        <f t="shared" si="7"/>
        <v/>
      </c>
      <c r="BB25" s="36" t="str">
        <f t="shared" si="8"/>
        <v/>
      </c>
      <c r="BC25" s="36" t="str">
        <f t="shared" si="9"/>
        <v/>
      </c>
      <c r="BD25" s="36" t="str">
        <f t="shared" si="10"/>
        <v/>
      </c>
      <c r="BE25" s="36" t="str">
        <f t="shared" si="11"/>
        <v/>
      </c>
      <c r="BF25" s="36" t="str">
        <f t="shared" si="12"/>
        <v/>
      </c>
      <c r="BG25" s="36" t="str">
        <f t="shared" si="13"/>
        <v/>
      </c>
      <c r="BH25" s="36" t="str">
        <f t="shared" si="14"/>
        <v/>
      </c>
      <c r="BI25" s="36" t="str">
        <f t="shared" si="15"/>
        <v/>
      </c>
      <c r="BJ25" s="36" t="str">
        <f t="shared" si="16"/>
        <v/>
      </c>
      <c r="BK25" s="36" t="str">
        <f t="shared" si="17"/>
        <v/>
      </c>
      <c r="BL25" s="36" t="str">
        <f t="shared" si="18"/>
        <v/>
      </c>
      <c r="BM25" s="36" t="str">
        <f t="shared" si="19"/>
        <v/>
      </c>
      <c r="BN25" s="38" t="e">
        <f t="shared" si="21"/>
        <v>#DIV/0!</v>
      </c>
      <c r="BO25" s="38" t="e">
        <f t="shared" si="22"/>
        <v>#DIV/0!</v>
      </c>
      <c r="BP25" s="39" t="str">
        <f t="shared" si="23"/>
        <v/>
      </c>
      <c r="BQ25" s="39" t="str">
        <f t="shared" si="24"/>
        <v/>
      </c>
      <c r="BR25" s="39" t="str">
        <f t="shared" si="25"/>
        <v/>
      </c>
      <c r="BS25" s="39" t="str">
        <f t="shared" si="26"/>
        <v/>
      </c>
      <c r="BT25" s="39" t="str">
        <f t="shared" si="27"/>
        <v/>
      </c>
      <c r="BU25" s="39" t="str">
        <f t="shared" si="28"/>
        <v/>
      </c>
      <c r="BV25" s="39" t="str">
        <f t="shared" si="29"/>
        <v/>
      </c>
      <c r="BW25" s="39" t="str">
        <f t="shared" si="30"/>
        <v/>
      </c>
      <c r="BX25" s="39" t="str">
        <f t="shared" si="31"/>
        <v/>
      </c>
      <c r="BY25" s="39" t="str">
        <f t="shared" si="32"/>
        <v/>
      </c>
      <c r="BZ25" s="39" t="str">
        <f t="shared" si="33"/>
        <v/>
      </c>
      <c r="CA25" s="39" t="str">
        <f t="shared" si="34"/>
        <v/>
      </c>
      <c r="CB25" s="39" t="str">
        <f t="shared" si="35"/>
        <v/>
      </c>
      <c r="CC25" s="39" t="str">
        <f t="shared" si="36"/>
        <v/>
      </c>
      <c r="CD25" s="39" t="str">
        <f t="shared" si="37"/>
        <v/>
      </c>
      <c r="CE25" s="39" t="str">
        <f t="shared" si="38"/>
        <v/>
      </c>
      <c r="CF25" s="39" t="str">
        <f t="shared" si="39"/>
        <v/>
      </c>
      <c r="CG25" s="39" t="str">
        <f t="shared" si="40"/>
        <v/>
      </c>
      <c r="CH25" s="39" t="str">
        <f t="shared" si="41"/>
        <v/>
      </c>
      <c r="CI25" s="39" t="str">
        <f t="shared" si="42"/>
        <v/>
      </c>
    </row>
    <row r="26" spans="1:87" ht="12.75" customHeight="1">
      <c r="A26" s="18"/>
      <c r="B26" s="16" t="str">
        <f>'Gene Table'!D25</f>
        <v>NM_000600</v>
      </c>
      <c r="C26" s="16" t="s">
        <v>97</v>
      </c>
      <c r="D26" s="17" t="str">
        <f>IF(SUM('Test Sample Data'!D$3:D$98)&gt;10,IF(AND(ISNUMBER('Test Sample Data'!D25),'Test Sample Data'!D25&lt;$B$1,'Test Sample Data'!D25&gt;0),'Test Sample Data'!D25,$B$1),"")</f>
        <v/>
      </c>
      <c r="E26" s="17" t="str">
        <f>IF(SUM('Test Sample Data'!E$3:E$98)&gt;10,IF(AND(ISNUMBER('Test Sample Data'!E25),'Test Sample Data'!E25&lt;$B$1,'Test Sample Data'!E25&gt;0),'Test Sample Data'!E25,$B$1),"")</f>
        <v/>
      </c>
      <c r="F26" s="17" t="str">
        <f>IF(SUM('Test Sample Data'!F$3:F$98)&gt;10,IF(AND(ISNUMBER('Test Sample Data'!F25),'Test Sample Data'!F25&lt;$B$1,'Test Sample Data'!F25&gt;0),'Test Sample Data'!F25,$B$1),"")</f>
        <v/>
      </c>
      <c r="G26" s="17" t="str">
        <f>IF(SUM('Test Sample Data'!G$3:G$98)&gt;10,IF(AND(ISNUMBER('Test Sample Data'!G25),'Test Sample Data'!G25&lt;$B$1,'Test Sample Data'!G25&gt;0),'Test Sample Data'!G25,$B$1),"")</f>
        <v/>
      </c>
      <c r="H26" s="17" t="str">
        <f>IF(SUM('Test Sample Data'!H$3:H$98)&gt;10,IF(AND(ISNUMBER('Test Sample Data'!H25),'Test Sample Data'!H25&lt;$B$1,'Test Sample Data'!H25&gt;0),'Test Sample Data'!H25,$B$1),"")</f>
        <v/>
      </c>
      <c r="I26" s="17" t="str">
        <f>IF(SUM('Test Sample Data'!I$3:I$98)&gt;10,IF(AND(ISNUMBER('Test Sample Data'!I25),'Test Sample Data'!I25&lt;$B$1,'Test Sample Data'!I25&gt;0),'Test Sample Data'!I25,$B$1),"")</f>
        <v/>
      </c>
      <c r="J26" s="17" t="str">
        <f>IF(SUM('Test Sample Data'!J$3:J$98)&gt;10,IF(AND(ISNUMBER('Test Sample Data'!J25),'Test Sample Data'!J25&lt;$B$1,'Test Sample Data'!J25&gt;0),'Test Sample Data'!J25,$B$1),"")</f>
        <v/>
      </c>
      <c r="K26" s="17" t="str">
        <f>IF(SUM('Test Sample Data'!K$3:K$98)&gt;10,IF(AND(ISNUMBER('Test Sample Data'!K25),'Test Sample Data'!K25&lt;$B$1,'Test Sample Data'!K25&gt;0),'Test Sample Data'!K25,$B$1),"")</f>
        <v/>
      </c>
      <c r="L26" s="17" t="str">
        <f>IF(SUM('Test Sample Data'!L$3:L$98)&gt;10,IF(AND(ISNUMBER('Test Sample Data'!L25),'Test Sample Data'!L25&lt;$B$1,'Test Sample Data'!L25&gt;0),'Test Sample Data'!L25,$B$1),"")</f>
        <v/>
      </c>
      <c r="M26" s="17" t="str">
        <f>IF(SUM('Test Sample Data'!M$3:M$98)&gt;10,IF(AND(ISNUMBER('Test Sample Data'!M25),'Test Sample Data'!M25&lt;$B$1,'Test Sample Data'!M25&gt;0),'Test Sample Data'!M25,$B$1),"")</f>
        <v/>
      </c>
      <c r="N26" s="17" t="str">
        <f>'Gene Table'!D25</f>
        <v>NM_000600</v>
      </c>
      <c r="O26" s="16" t="s">
        <v>97</v>
      </c>
      <c r="P26" s="17" t="str">
        <f>IF(SUM('Control Sample Data'!D$3:D$98)&gt;10,IF(AND(ISNUMBER('Control Sample Data'!D25),'Control Sample Data'!D25&lt;$B$1,'Control Sample Data'!D25&gt;0),'Control Sample Data'!D25,$B$1),"")</f>
        <v/>
      </c>
      <c r="Q26" s="17" t="str">
        <f>IF(SUM('Control Sample Data'!E$3:E$98)&gt;10,IF(AND(ISNUMBER('Control Sample Data'!E25),'Control Sample Data'!E25&lt;$B$1,'Control Sample Data'!E25&gt;0),'Control Sample Data'!E25,$B$1),"")</f>
        <v/>
      </c>
      <c r="R26" s="17" t="str">
        <f>IF(SUM('Control Sample Data'!F$3:F$98)&gt;10,IF(AND(ISNUMBER('Control Sample Data'!F25),'Control Sample Data'!F25&lt;$B$1,'Control Sample Data'!F25&gt;0),'Control Sample Data'!F25,$B$1),"")</f>
        <v/>
      </c>
      <c r="S26" s="17" t="str">
        <f>IF(SUM('Control Sample Data'!G$3:G$98)&gt;10,IF(AND(ISNUMBER('Control Sample Data'!G25),'Control Sample Data'!G25&lt;$B$1,'Control Sample Data'!G25&gt;0),'Control Sample Data'!G25,$B$1),"")</f>
        <v/>
      </c>
      <c r="T26" s="17" t="str">
        <f>IF(SUM('Control Sample Data'!H$3:H$98)&gt;10,IF(AND(ISNUMBER('Control Sample Data'!H25),'Control Sample Data'!H25&lt;$B$1,'Control Sample Data'!H25&gt;0),'Control Sample Data'!H25,$B$1),"")</f>
        <v/>
      </c>
      <c r="U26" s="17" t="str">
        <f>IF(SUM('Control Sample Data'!I$3:I$98)&gt;10,IF(AND(ISNUMBER('Control Sample Data'!I25),'Control Sample Data'!I25&lt;$B$1,'Control Sample Data'!I25&gt;0),'Control Sample Data'!I25,$B$1),"")</f>
        <v/>
      </c>
      <c r="V26" s="17" t="str">
        <f>IF(SUM('Control Sample Data'!J$3:J$98)&gt;10,IF(AND(ISNUMBER('Control Sample Data'!J25),'Control Sample Data'!J25&lt;$B$1,'Control Sample Data'!J25&gt;0),'Control Sample Data'!J25,$B$1),"")</f>
        <v/>
      </c>
      <c r="W26" s="17" t="str">
        <f>IF(SUM('Control Sample Data'!K$3:K$98)&gt;10,IF(AND(ISNUMBER('Control Sample Data'!K25),'Control Sample Data'!K25&lt;$B$1,'Control Sample Data'!K25&gt;0),'Control Sample Data'!K25,$B$1),"")</f>
        <v/>
      </c>
      <c r="X26" s="17" t="str">
        <f>IF(SUM('Control Sample Data'!L$3:L$98)&gt;10,IF(AND(ISNUMBER('Control Sample Data'!L25),'Control Sample Data'!L25&lt;$B$1,'Control Sample Data'!L25&gt;0),'Control Sample Data'!L25,$B$1),"")</f>
        <v/>
      </c>
      <c r="Y26" s="17" t="str">
        <f>IF(SUM('Control Sample Data'!M$3:M$98)&gt;10,IF(AND(ISNUMBER('Control Sample Data'!M25),'Control Sample Data'!M25&lt;$B$1,'Control Sample Data'!M25&gt;0),'Control Sample Data'!M25,$B$1),"")</f>
        <v/>
      </c>
      <c r="Z26" s="26">
        <f aca="true" t="shared" si="43" ref="Z26:AS26">IF(ISERROR(AVERAGE(Z4:Z23)),0,AVERAGE(Z4:Z23))</f>
        <v>0</v>
      </c>
      <c r="AA26" s="26">
        <f t="shared" si="43"/>
        <v>0</v>
      </c>
      <c r="AB26" s="26">
        <f t="shared" si="43"/>
        <v>0</v>
      </c>
      <c r="AC26" s="26">
        <f t="shared" si="43"/>
        <v>0</v>
      </c>
      <c r="AD26" s="26">
        <f t="shared" si="43"/>
        <v>0</v>
      </c>
      <c r="AE26" s="26">
        <f t="shared" si="43"/>
        <v>0</v>
      </c>
      <c r="AF26" s="26">
        <f t="shared" si="43"/>
        <v>0</v>
      </c>
      <c r="AG26" s="26">
        <f t="shared" si="43"/>
        <v>0</v>
      </c>
      <c r="AH26" s="26">
        <f t="shared" si="43"/>
        <v>0</v>
      </c>
      <c r="AI26" s="26">
        <f t="shared" si="43"/>
        <v>0</v>
      </c>
      <c r="AJ26" s="26">
        <f t="shared" si="43"/>
        <v>0</v>
      </c>
      <c r="AK26" s="26">
        <f t="shared" si="43"/>
        <v>0</v>
      </c>
      <c r="AL26" s="26">
        <f t="shared" si="43"/>
        <v>0</v>
      </c>
      <c r="AM26" s="26">
        <f t="shared" si="43"/>
        <v>0</v>
      </c>
      <c r="AN26" s="26">
        <f t="shared" si="43"/>
        <v>0</v>
      </c>
      <c r="AO26" s="26">
        <f t="shared" si="43"/>
        <v>0</v>
      </c>
      <c r="AP26" s="26">
        <f t="shared" si="43"/>
        <v>0</v>
      </c>
      <c r="AQ26" s="26">
        <f t="shared" si="43"/>
        <v>0</v>
      </c>
      <c r="AR26" s="26">
        <f t="shared" si="43"/>
        <v>0</v>
      </c>
      <c r="AS26" s="26">
        <f t="shared" si="43"/>
        <v>0</v>
      </c>
      <c r="AT26" s="36" t="str">
        <f t="shared" si="0"/>
        <v/>
      </c>
      <c r="AU26" s="36" t="str">
        <f t="shared" si="1"/>
        <v/>
      </c>
      <c r="AV26" s="36" t="str">
        <f t="shared" si="2"/>
        <v/>
      </c>
      <c r="AW26" s="36" t="str">
        <f t="shared" si="3"/>
        <v/>
      </c>
      <c r="AX26" s="36" t="str">
        <f t="shared" si="4"/>
        <v/>
      </c>
      <c r="AY26" s="36" t="str">
        <f t="shared" si="5"/>
        <v/>
      </c>
      <c r="AZ26" s="36" t="str">
        <f t="shared" si="6"/>
        <v/>
      </c>
      <c r="BA26" s="36" t="str">
        <f t="shared" si="7"/>
        <v/>
      </c>
      <c r="BB26" s="36" t="str">
        <f t="shared" si="8"/>
        <v/>
      </c>
      <c r="BC26" s="36" t="str">
        <f t="shared" si="9"/>
        <v/>
      </c>
      <c r="BD26" s="36" t="str">
        <f t="shared" si="10"/>
        <v/>
      </c>
      <c r="BE26" s="36" t="str">
        <f t="shared" si="11"/>
        <v/>
      </c>
      <c r="BF26" s="36" t="str">
        <f t="shared" si="12"/>
        <v/>
      </c>
      <c r="BG26" s="36" t="str">
        <f t="shared" si="13"/>
        <v/>
      </c>
      <c r="BH26" s="36" t="str">
        <f t="shared" si="14"/>
        <v/>
      </c>
      <c r="BI26" s="36" t="str">
        <f t="shared" si="15"/>
        <v/>
      </c>
      <c r="BJ26" s="36" t="str">
        <f t="shared" si="16"/>
        <v/>
      </c>
      <c r="BK26" s="36" t="str">
        <f t="shared" si="17"/>
        <v/>
      </c>
      <c r="BL26" s="36" t="str">
        <f t="shared" si="18"/>
        <v/>
      </c>
      <c r="BM26" s="36" t="str">
        <f t="shared" si="19"/>
        <v/>
      </c>
      <c r="BN26" s="38" t="e">
        <f t="shared" si="21"/>
        <v>#DIV/0!</v>
      </c>
      <c r="BO26" s="38" t="e">
        <f t="shared" si="22"/>
        <v>#DIV/0!</v>
      </c>
      <c r="BP26" s="39" t="str">
        <f t="shared" si="23"/>
        <v/>
      </c>
      <c r="BQ26" s="39" t="str">
        <f t="shared" si="24"/>
        <v/>
      </c>
      <c r="BR26" s="39" t="str">
        <f t="shared" si="25"/>
        <v/>
      </c>
      <c r="BS26" s="39" t="str">
        <f t="shared" si="26"/>
        <v/>
      </c>
      <c r="BT26" s="39" t="str">
        <f t="shared" si="27"/>
        <v/>
      </c>
      <c r="BU26" s="39" t="str">
        <f t="shared" si="28"/>
        <v/>
      </c>
      <c r="BV26" s="39" t="str">
        <f t="shared" si="29"/>
        <v/>
      </c>
      <c r="BW26" s="39" t="str">
        <f t="shared" si="30"/>
        <v/>
      </c>
      <c r="BX26" s="39" t="str">
        <f t="shared" si="31"/>
        <v/>
      </c>
      <c r="BY26" s="39" t="str">
        <f t="shared" si="32"/>
        <v/>
      </c>
      <c r="BZ26" s="39" t="str">
        <f t="shared" si="33"/>
        <v/>
      </c>
      <c r="CA26" s="39" t="str">
        <f t="shared" si="34"/>
        <v/>
      </c>
      <c r="CB26" s="39" t="str">
        <f t="shared" si="35"/>
        <v/>
      </c>
      <c r="CC26" s="39" t="str">
        <f t="shared" si="36"/>
        <v/>
      </c>
      <c r="CD26" s="39" t="str">
        <f t="shared" si="37"/>
        <v/>
      </c>
      <c r="CE26" s="39" t="str">
        <f t="shared" si="38"/>
        <v/>
      </c>
      <c r="CF26" s="39" t="str">
        <f t="shared" si="39"/>
        <v/>
      </c>
      <c r="CG26" s="39" t="str">
        <f t="shared" si="40"/>
        <v/>
      </c>
      <c r="CH26" s="39" t="str">
        <f t="shared" si="41"/>
        <v/>
      </c>
      <c r="CI26" s="39" t="str">
        <f t="shared" si="42"/>
        <v/>
      </c>
    </row>
    <row r="27" spans="1:87" ht="12.75">
      <c r="A27" s="18"/>
      <c r="B27" s="16" t="str">
        <f>'Gene Table'!D26</f>
        <v>NM_000120</v>
      </c>
      <c r="C27" s="16" t="s">
        <v>101</v>
      </c>
      <c r="D27" s="17" t="str">
        <f>IF(SUM('Test Sample Data'!D$3:D$98)&gt;10,IF(AND(ISNUMBER('Test Sample Data'!D26),'Test Sample Data'!D26&lt;$B$1,'Test Sample Data'!D26&gt;0),'Test Sample Data'!D26,$B$1),"")</f>
        <v/>
      </c>
      <c r="E27" s="17" t="str">
        <f>IF(SUM('Test Sample Data'!E$3:E$98)&gt;10,IF(AND(ISNUMBER('Test Sample Data'!E26),'Test Sample Data'!E26&lt;$B$1,'Test Sample Data'!E26&gt;0),'Test Sample Data'!E26,$B$1),"")</f>
        <v/>
      </c>
      <c r="F27" s="17" t="str">
        <f>IF(SUM('Test Sample Data'!F$3:F$98)&gt;10,IF(AND(ISNUMBER('Test Sample Data'!F26),'Test Sample Data'!F26&lt;$B$1,'Test Sample Data'!F26&gt;0),'Test Sample Data'!F26,$B$1),"")</f>
        <v/>
      </c>
      <c r="G27" s="17" t="str">
        <f>IF(SUM('Test Sample Data'!G$3:G$98)&gt;10,IF(AND(ISNUMBER('Test Sample Data'!G26),'Test Sample Data'!G26&lt;$B$1,'Test Sample Data'!G26&gt;0),'Test Sample Data'!G26,$B$1),"")</f>
        <v/>
      </c>
      <c r="H27" s="17" t="str">
        <f>IF(SUM('Test Sample Data'!H$3:H$98)&gt;10,IF(AND(ISNUMBER('Test Sample Data'!H26),'Test Sample Data'!H26&lt;$B$1,'Test Sample Data'!H26&gt;0),'Test Sample Data'!H26,$B$1),"")</f>
        <v/>
      </c>
      <c r="I27" s="17" t="str">
        <f>IF(SUM('Test Sample Data'!I$3:I$98)&gt;10,IF(AND(ISNUMBER('Test Sample Data'!I26),'Test Sample Data'!I26&lt;$B$1,'Test Sample Data'!I26&gt;0),'Test Sample Data'!I26,$B$1),"")</f>
        <v/>
      </c>
      <c r="J27" s="17" t="str">
        <f>IF(SUM('Test Sample Data'!J$3:J$98)&gt;10,IF(AND(ISNUMBER('Test Sample Data'!J26),'Test Sample Data'!J26&lt;$B$1,'Test Sample Data'!J26&gt;0),'Test Sample Data'!J26,$B$1),"")</f>
        <v/>
      </c>
      <c r="K27" s="17" t="str">
        <f>IF(SUM('Test Sample Data'!K$3:K$98)&gt;10,IF(AND(ISNUMBER('Test Sample Data'!K26),'Test Sample Data'!K26&lt;$B$1,'Test Sample Data'!K26&gt;0),'Test Sample Data'!K26,$B$1),"")</f>
        <v/>
      </c>
      <c r="L27" s="17" t="str">
        <f>IF(SUM('Test Sample Data'!L$3:L$98)&gt;10,IF(AND(ISNUMBER('Test Sample Data'!L26),'Test Sample Data'!L26&lt;$B$1,'Test Sample Data'!L26&gt;0),'Test Sample Data'!L26,$B$1),"")</f>
        <v/>
      </c>
      <c r="M27" s="17" t="str">
        <f>IF(SUM('Test Sample Data'!M$3:M$98)&gt;10,IF(AND(ISNUMBER('Test Sample Data'!M26),'Test Sample Data'!M26&lt;$B$1,'Test Sample Data'!M26&gt;0),'Test Sample Data'!M26,$B$1),"")</f>
        <v/>
      </c>
      <c r="N27" s="17" t="str">
        <f>'Gene Table'!D26</f>
        <v>NM_000120</v>
      </c>
      <c r="O27" s="16" t="s">
        <v>101</v>
      </c>
      <c r="P27" s="17" t="str">
        <f>IF(SUM('Control Sample Data'!D$3:D$98)&gt;10,IF(AND(ISNUMBER('Control Sample Data'!D26),'Control Sample Data'!D26&lt;$B$1,'Control Sample Data'!D26&gt;0),'Control Sample Data'!D26,$B$1),"")</f>
        <v/>
      </c>
      <c r="Q27" s="17" t="str">
        <f>IF(SUM('Control Sample Data'!E$3:E$98)&gt;10,IF(AND(ISNUMBER('Control Sample Data'!E26),'Control Sample Data'!E26&lt;$B$1,'Control Sample Data'!E26&gt;0),'Control Sample Data'!E26,$B$1),"")</f>
        <v/>
      </c>
      <c r="R27" s="17" t="str">
        <f>IF(SUM('Control Sample Data'!F$3:F$98)&gt;10,IF(AND(ISNUMBER('Control Sample Data'!F26),'Control Sample Data'!F26&lt;$B$1,'Control Sample Data'!F26&gt;0),'Control Sample Data'!F26,$B$1),"")</f>
        <v/>
      </c>
      <c r="S27" s="17" t="str">
        <f>IF(SUM('Control Sample Data'!G$3:G$98)&gt;10,IF(AND(ISNUMBER('Control Sample Data'!G26),'Control Sample Data'!G26&lt;$B$1,'Control Sample Data'!G26&gt;0),'Control Sample Data'!G26,$B$1),"")</f>
        <v/>
      </c>
      <c r="T27" s="17" t="str">
        <f>IF(SUM('Control Sample Data'!H$3:H$98)&gt;10,IF(AND(ISNUMBER('Control Sample Data'!H26),'Control Sample Data'!H26&lt;$B$1,'Control Sample Data'!H26&gt;0),'Control Sample Data'!H26,$B$1),"")</f>
        <v/>
      </c>
      <c r="U27" s="17" t="str">
        <f>IF(SUM('Control Sample Data'!I$3:I$98)&gt;10,IF(AND(ISNUMBER('Control Sample Data'!I26),'Control Sample Data'!I26&lt;$B$1,'Control Sample Data'!I26&gt;0),'Control Sample Data'!I26,$B$1),"")</f>
        <v/>
      </c>
      <c r="V27" s="17" t="str">
        <f>IF(SUM('Control Sample Data'!J$3:J$98)&gt;10,IF(AND(ISNUMBER('Control Sample Data'!J26),'Control Sample Data'!J26&lt;$B$1,'Control Sample Data'!J26&gt;0),'Control Sample Data'!J26,$B$1),"")</f>
        <v/>
      </c>
      <c r="W27" s="17" t="str">
        <f>IF(SUM('Control Sample Data'!K$3:K$98)&gt;10,IF(AND(ISNUMBER('Control Sample Data'!K26),'Control Sample Data'!K26&lt;$B$1,'Control Sample Data'!K26&gt;0),'Control Sample Data'!K26,$B$1),"")</f>
        <v/>
      </c>
      <c r="X27" s="17" t="str">
        <f>IF(SUM('Control Sample Data'!L$3:L$98)&gt;10,IF(AND(ISNUMBER('Control Sample Data'!L26),'Control Sample Data'!L26&lt;$B$1,'Control Sample Data'!L26&gt;0),'Control Sample Data'!L26,$B$1),"")</f>
        <v/>
      </c>
      <c r="Y27" s="17" t="str">
        <f>IF(SUM('Control Sample Data'!M$3:M$98)&gt;10,IF(AND(ISNUMBER('Control Sample Data'!M26),'Control Sample Data'!M26&lt;$B$1,'Control Sample Data'!M26&gt;0),'Control Sample Data'!M26,$B$1),"")</f>
        <v/>
      </c>
      <c r="Z27" s="27"/>
      <c r="AA27" s="28"/>
      <c r="AB27" s="29"/>
      <c r="AC27" s="29"/>
      <c r="AD27" s="29"/>
      <c r="AE27" s="29"/>
      <c r="AF27" s="29"/>
      <c r="AG27" s="29"/>
      <c r="AH27" s="29"/>
      <c r="AI27" s="29"/>
      <c r="AJ27" s="29"/>
      <c r="AK27" s="29"/>
      <c r="AL27" s="29"/>
      <c r="AM27" s="29"/>
      <c r="AN27" s="29"/>
      <c r="AO27" s="29"/>
      <c r="AP27" s="29"/>
      <c r="AQ27" s="29"/>
      <c r="AR27" s="29"/>
      <c r="AS27" s="29"/>
      <c r="AT27" s="36" t="str">
        <f t="shared" si="0"/>
        <v/>
      </c>
      <c r="AU27" s="36" t="str">
        <f t="shared" si="1"/>
        <v/>
      </c>
      <c r="AV27" s="36" t="str">
        <f t="shared" si="2"/>
        <v/>
      </c>
      <c r="AW27" s="36" t="str">
        <f t="shared" si="3"/>
        <v/>
      </c>
      <c r="AX27" s="36" t="str">
        <f t="shared" si="4"/>
        <v/>
      </c>
      <c r="AY27" s="36" t="str">
        <f t="shared" si="5"/>
        <v/>
      </c>
      <c r="AZ27" s="36" t="str">
        <f t="shared" si="6"/>
        <v/>
      </c>
      <c r="BA27" s="36" t="str">
        <f t="shared" si="7"/>
        <v/>
      </c>
      <c r="BB27" s="36" t="str">
        <f t="shared" si="8"/>
        <v/>
      </c>
      <c r="BC27" s="36" t="str">
        <f t="shared" si="9"/>
        <v/>
      </c>
      <c r="BD27" s="36" t="str">
        <f t="shared" si="10"/>
        <v/>
      </c>
      <c r="BE27" s="36" t="str">
        <f t="shared" si="11"/>
        <v/>
      </c>
      <c r="BF27" s="36" t="str">
        <f t="shared" si="12"/>
        <v/>
      </c>
      <c r="BG27" s="36" t="str">
        <f t="shared" si="13"/>
        <v/>
      </c>
      <c r="BH27" s="36" t="str">
        <f t="shared" si="14"/>
        <v/>
      </c>
      <c r="BI27" s="36" t="str">
        <f t="shared" si="15"/>
        <v/>
      </c>
      <c r="BJ27" s="36" t="str">
        <f t="shared" si="16"/>
        <v/>
      </c>
      <c r="BK27" s="36" t="str">
        <f t="shared" si="17"/>
        <v/>
      </c>
      <c r="BL27" s="36" t="str">
        <f t="shared" si="18"/>
        <v/>
      </c>
      <c r="BM27" s="36" t="str">
        <f t="shared" si="19"/>
        <v/>
      </c>
      <c r="BN27" s="38" t="e">
        <f t="shared" si="21"/>
        <v>#DIV/0!</v>
      </c>
      <c r="BO27" s="38" t="e">
        <f t="shared" si="22"/>
        <v>#DIV/0!</v>
      </c>
      <c r="BP27" s="39" t="str">
        <f t="shared" si="23"/>
        <v/>
      </c>
      <c r="BQ27" s="39" t="str">
        <f t="shared" si="24"/>
        <v/>
      </c>
      <c r="BR27" s="39" t="str">
        <f t="shared" si="25"/>
        <v/>
      </c>
      <c r="BS27" s="39" t="str">
        <f t="shared" si="26"/>
        <v/>
      </c>
      <c r="BT27" s="39" t="str">
        <f t="shared" si="27"/>
        <v/>
      </c>
      <c r="BU27" s="39" t="str">
        <f t="shared" si="28"/>
        <v/>
      </c>
      <c r="BV27" s="39" t="str">
        <f t="shared" si="29"/>
        <v/>
      </c>
      <c r="BW27" s="39" t="str">
        <f t="shared" si="30"/>
        <v/>
      </c>
      <c r="BX27" s="39" t="str">
        <f t="shared" si="31"/>
        <v/>
      </c>
      <c r="BY27" s="39" t="str">
        <f t="shared" si="32"/>
        <v/>
      </c>
      <c r="BZ27" s="39" t="str">
        <f t="shared" si="33"/>
        <v/>
      </c>
      <c r="CA27" s="39" t="str">
        <f t="shared" si="34"/>
        <v/>
      </c>
      <c r="CB27" s="39" t="str">
        <f t="shared" si="35"/>
        <v/>
      </c>
      <c r="CC27" s="39" t="str">
        <f t="shared" si="36"/>
        <v/>
      </c>
      <c r="CD27" s="39" t="str">
        <f t="shared" si="37"/>
        <v/>
      </c>
      <c r="CE27" s="39" t="str">
        <f t="shared" si="38"/>
        <v/>
      </c>
      <c r="CF27" s="39" t="str">
        <f t="shared" si="39"/>
        <v/>
      </c>
      <c r="CG27" s="39" t="str">
        <f t="shared" si="40"/>
        <v/>
      </c>
      <c r="CH27" s="39" t="str">
        <f t="shared" si="41"/>
        <v/>
      </c>
      <c r="CI27" s="39" t="str">
        <f t="shared" si="42"/>
        <v/>
      </c>
    </row>
    <row r="28" spans="1:87" ht="14.25" customHeight="1">
      <c r="A28" s="18"/>
      <c r="B28" s="16" t="str">
        <f>'Gene Table'!D27</f>
        <v>NM_001037631</v>
      </c>
      <c r="C28" s="16" t="s">
        <v>105</v>
      </c>
      <c r="D28" s="17" t="str">
        <f>IF(SUM('Test Sample Data'!D$3:D$98)&gt;10,IF(AND(ISNUMBER('Test Sample Data'!D27),'Test Sample Data'!D27&lt;$B$1,'Test Sample Data'!D27&gt;0),'Test Sample Data'!D27,$B$1),"")</f>
        <v/>
      </c>
      <c r="E28" s="17" t="str">
        <f>IF(SUM('Test Sample Data'!E$3:E$98)&gt;10,IF(AND(ISNUMBER('Test Sample Data'!E27),'Test Sample Data'!E27&lt;$B$1,'Test Sample Data'!E27&gt;0),'Test Sample Data'!E27,$B$1),"")</f>
        <v/>
      </c>
      <c r="F28" s="17" t="str">
        <f>IF(SUM('Test Sample Data'!F$3:F$98)&gt;10,IF(AND(ISNUMBER('Test Sample Data'!F27),'Test Sample Data'!F27&lt;$B$1,'Test Sample Data'!F27&gt;0),'Test Sample Data'!F27,$B$1),"")</f>
        <v/>
      </c>
      <c r="G28" s="17" t="str">
        <f>IF(SUM('Test Sample Data'!G$3:G$98)&gt;10,IF(AND(ISNUMBER('Test Sample Data'!G27),'Test Sample Data'!G27&lt;$B$1,'Test Sample Data'!G27&gt;0),'Test Sample Data'!G27,$B$1),"")</f>
        <v/>
      </c>
      <c r="H28" s="17" t="str">
        <f>IF(SUM('Test Sample Data'!H$3:H$98)&gt;10,IF(AND(ISNUMBER('Test Sample Data'!H27),'Test Sample Data'!H27&lt;$B$1,'Test Sample Data'!H27&gt;0),'Test Sample Data'!H27,$B$1),"")</f>
        <v/>
      </c>
      <c r="I28" s="17" t="str">
        <f>IF(SUM('Test Sample Data'!I$3:I$98)&gt;10,IF(AND(ISNUMBER('Test Sample Data'!I27),'Test Sample Data'!I27&lt;$B$1,'Test Sample Data'!I27&gt;0),'Test Sample Data'!I27,$B$1),"")</f>
        <v/>
      </c>
      <c r="J28" s="17" t="str">
        <f>IF(SUM('Test Sample Data'!J$3:J$98)&gt;10,IF(AND(ISNUMBER('Test Sample Data'!J27),'Test Sample Data'!J27&lt;$B$1,'Test Sample Data'!J27&gt;0),'Test Sample Data'!J27,$B$1),"")</f>
        <v/>
      </c>
      <c r="K28" s="17" t="str">
        <f>IF(SUM('Test Sample Data'!K$3:K$98)&gt;10,IF(AND(ISNUMBER('Test Sample Data'!K27),'Test Sample Data'!K27&lt;$B$1,'Test Sample Data'!K27&gt;0),'Test Sample Data'!K27,$B$1),"")</f>
        <v/>
      </c>
      <c r="L28" s="17" t="str">
        <f>IF(SUM('Test Sample Data'!L$3:L$98)&gt;10,IF(AND(ISNUMBER('Test Sample Data'!L27),'Test Sample Data'!L27&lt;$B$1,'Test Sample Data'!L27&gt;0),'Test Sample Data'!L27,$B$1),"")</f>
        <v/>
      </c>
      <c r="M28" s="17" t="str">
        <f>IF(SUM('Test Sample Data'!M$3:M$98)&gt;10,IF(AND(ISNUMBER('Test Sample Data'!M27),'Test Sample Data'!M27&lt;$B$1,'Test Sample Data'!M27&gt;0),'Test Sample Data'!M27,$B$1),"")</f>
        <v/>
      </c>
      <c r="N28" s="17" t="str">
        <f>'Gene Table'!D27</f>
        <v>NM_001037631</v>
      </c>
      <c r="O28" s="16" t="s">
        <v>105</v>
      </c>
      <c r="P28" s="17" t="str">
        <f>IF(SUM('Control Sample Data'!D$3:D$98)&gt;10,IF(AND(ISNUMBER('Control Sample Data'!D27),'Control Sample Data'!D27&lt;$B$1,'Control Sample Data'!D27&gt;0),'Control Sample Data'!D27,$B$1),"")</f>
        <v/>
      </c>
      <c r="Q28" s="17" t="str">
        <f>IF(SUM('Control Sample Data'!E$3:E$98)&gt;10,IF(AND(ISNUMBER('Control Sample Data'!E27),'Control Sample Data'!E27&lt;$B$1,'Control Sample Data'!E27&gt;0),'Control Sample Data'!E27,$B$1),"")</f>
        <v/>
      </c>
      <c r="R28" s="17" t="str">
        <f>IF(SUM('Control Sample Data'!F$3:F$98)&gt;10,IF(AND(ISNUMBER('Control Sample Data'!F27),'Control Sample Data'!F27&lt;$B$1,'Control Sample Data'!F27&gt;0),'Control Sample Data'!F27,$B$1),"")</f>
        <v/>
      </c>
      <c r="S28" s="17" t="str">
        <f>IF(SUM('Control Sample Data'!G$3:G$98)&gt;10,IF(AND(ISNUMBER('Control Sample Data'!G27),'Control Sample Data'!G27&lt;$B$1,'Control Sample Data'!G27&gt;0),'Control Sample Data'!G27,$B$1),"")</f>
        <v/>
      </c>
      <c r="T28" s="17" t="str">
        <f>IF(SUM('Control Sample Data'!H$3:H$98)&gt;10,IF(AND(ISNUMBER('Control Sample Data'!H27),'Control Sample Data'!H27&lt;$B$1,'Control Sample Data'!H27&gt;0),'Control Sample Data'!H27,$B$1),"")</f>
        <v/>
      </c>
      <c r="U28" s="17" t="str">
        <f>IF(SUM('Control Sample Data'!I$3:I$98)&gt;10,IF(AND(ISNUMBER('Control Sample Data'!I27),'Control Sample Data'!I27&lt;$B$1,'Control Sample Data'!I27&gt;0),'Control Sample Data'!I27,$B$1),"")</f>
        <v/>
      </c>
      <c r="V28" s="17" t="str">
        <f>IF(SUM('Control Sample Data'!J$3:J$98)&gt;10,IF(AND(ISNUMBER('Control Sample Data'!J27),'Control Sample Data'!J27&lt;$B$1,'Control Sample Data'!J27&gt;0),'Control Sample Data'!J27,$B$1),"")</f>
        <v/>
      </c>
      <c r="W28" s="17" t="str">
        <f>IF(SUM('Control Sample Data'!K$3:K$98)&gt;10,IF(AND(ISNUMBER('Control Sample Data'!K27),'Control Sample Data'!K27&lt;$B$1,'Control Sample Data'!K27&gt;0),'Control Sample Data'!K27,$B$1),"")</f>
        <v/>
      </c>
      <c r="X28" s="17" t="str">
        <f>IF(SUM('Control Sample Data'!L$3:L$98)&gt;10,IF(AND(ISNUMBER('Control Sample Data'!L27),'Control Sample Data'!L27&lt;$B$1,'Control Sample Data'!L27&gt;0),'Control Sample Data'!L27,$B$1),"")</f>
        <v/>
      </c>
      <c r="Y28" s="17" t="str">
        <f>IF(SUM('Control Sample Data'!M$3:M$98)&gt;10,IF(AND(ISNUMBER('Control Sample Data'!M27),'Control Sample Data'!M27&lt;$B$1,'Control Sample Data'!M27&gt;0),'Control Sample Data'!M27,$B$1),"")</f>
        <v/>
      </c>
      <c r="AT28" s="36" t="str">
        <f t="shared" si="0"/>
        <v/>
      </c>
      <c r="AU28" s="36" t="str">
        <f t="shared" si="1"/>
        <v/>
      </c>
      <c r="AV28" s="36" t="str">
        <f t="shared" si="2"/>
        <v/>
      </c>
      <c r="AW28" s="36" t="str">
        <f t="shared" si="3"/>
        <v/>
      </c>
      <c r="AX28" s="36" t="str">
        <f t="shared" si="4"/>
        <v/>
      </c>
      <c r="AY28" s="36" t="str">
        <f t="shared" si="5"/>
        <v/>
      </c>
      <c r="AZ28" s="36" t="str">
        <f t="shared" si="6"/>
        <v/>
      </c>
      <c r="BA28" s="36" t="str">
        <f t="shared" si="7"/>
        <v/>
      </c>
      <c r="BB28" s="36" t="str">
        <f t="shared" si="8"/>
        <v/>
      </c>
      <c r="BC28" s="36" t="str">
        <f t="shared" si="9"/>
        <v/>
      </c>
      <c r="BD28" s="36" t="str">
        <f t="shared" si="10"/>
        <v/>
      </c>
      <c r="BE28" s="36" t="str">
        <f t="shared" si="11"/>
        <v/>
      </c>
      <c r="BF28" s="36" t="str">
        <f t="shared" si="12"/>
        <v/>
      </c>
      <c r="BG28" s="36" t="str">
        <f t="shared" si="13"/>
        <v/>
      </c>
      <c r="BH28" s="36" t="str">
        <f t="shared" si="14"/>
        <v/>
      </c>
      <c r="BI28" s="36" t="str">
        <f t="shared" si="15"/>
        <v/>
      </c>
      <c r="BJ28" s="36" t="str">
        <f t="shared" si="16"/>
        <v/>
      </c>
      <c r="BK28" s="36" t="str">
        <f t="shared" si="17"/>
        <v/>
      </c>
      <c r="BL28" s="36" t="str">
        <f t="shared" si="18"/>
        <v/>
      </c>
      <c r="BM28" s="36" t="str">
        <f t="shared" si="19"/>
        <v/>
      </c>
      <c r="BN28" s="38" t="e">
        <f t="shared" si="21"/>
        <v>#DIV/0!</v>
      </c>
      <c r="BO28" s="38" t="e">
        <f t="shared" si="22"/>
        <v>#DIV/0!</v>
      </c>
      <c r="BP28" s="39" t="str">
        <f t="shared" si="23"/>
        <v/>
      </c>
      <c r="BQ28" s="39" t="str">
        <f t="shared" si="24"/>
        <v/>
      </c>
      <c r="BR28" s="39" t="str">
        <f t="shared" si="25"/>
        <v/>
      </c>
      <c r="BS28" s="39" t="str">
        <f t="shared" si="26"/>
        <v/>
      </c>
      <c r="BT28" s="39" t="str">
        <f t="shared" si="27"/>
        <v/>
      </c>
      <c r="BU28" s="39" t="str">
        <f t="shared" si="28"/>
        <v/>
      </c>
      <c r="BV28" s="39" t="str">
        <f t="shared" si="29"/>
        <v/>
      </c>
      <c r="BW28" s="39" t="str">
        <f t="shared" si="30"/>
        <v/>
      </c>
      <c r="BX28" s="39" t="str">
        <f t="shared" si="31"/>
        <v/>
      </c>
      <c r="BY28" s="39" t="str">
        <f t="shared" si="32"/>
        <v/>
      </c>
      <c r="BZ28" s="39" t="str">
        <f t="shared" si="33"/>
        <v/>
      </c>
      <c r="CA28" s="39" t="str">
        <f t="shared" si="34"/>
        <v/>
      </c>
      <c r="CB28" s="39" t="str">
        <f t="shared" si="35"/>
        <v/>
      </c>
      <c r="CC28" s="39" t="str">
        <f t="shared" si="36"/>
        <v/>
      </c>
      <c r="CD28" s="39" t="str">
        <f t="shared" si="37"/>
        <v/>
      </c>
      <c r="CE28" s="39" t="str">
        <f t="shared" si="38"/>
        <v/>
      </c>
      <c r="CF28" s="39" t="str">
        <f t="shared" si="39"/>
        <v/>
      </c>
      <c r="CG28" s="39" t="str">
        <f t="shared" si="40"/>
        <v/>
      </c>
      <c r="CH28" s="39" t="str">
        <f t="shared" si="41"/>
        <v/>
      </c>
      <c r="CI28" s="39" t="str">
        <f t="shared" si="42"/>
        <v/>
      </c>
    </row>
    <row r="29" spans="1:87" ht="14.25" customHeight="1">
      <c r="A29" s="18"/>
      <c r="B29" s="16" t="str">
        <f>'Gene Table'!D28</f>
        <v>NM_000376</v>
      </c>
      <c r="C29" s="16" t="s">
        <v>109</v>
      </c>
      <c r="D29" s="17" t="str">
        <f>IF(SUM('Test Sample Data'!D$3:D$98)&gt;10,IF(AND(ISNUMBER('Test Sample Data'!D28),'Test Sample Data'!D28&lt;$B$1,'Test Sample Data'!D28&gt;0),'Test Sample Data'!D28,$B$1),"")</f>
        <v/>
      </c>
      <c r="E29" s="17" t="str">
        <f>IF(SUM('Test Sample Data'!E$3:E$98)&gt;10,IF(AND(ISNUMBER('Test Sample Data'!E28),'Test Sample Data'!E28&lt;$B$1,'Test Sample Data'!E28&gt;0),'Test Sample Data'!E28,$B$1),"")</f>
        <v/>
      </c>
      <c r="F29" s="17" t="str">
        <f>IF(SUM('Test Sample Data'!F$3:F$98)&gt;10,IF(AND(ISNUMBER('Test Sample Data'!F28),'Test Sample Data'!F28&lt;$B$1,'Test Sample Data'!F28&gt;0),'Test Sample Data'!F28,$B$1),"")</f>
        <v/>
      </c>
      <c r="G29" s="17" t="str">
        <f>IF(SUM('Test Sample Data'!G$3:G$98)&gt;10,IF(AND(ISNUMBER('Test Sample Data'!G28),'Test Sample Data'!G28&lt;$B$1,'Test Sample Data'!G28&gt;0),'Test Sample Data'!G28,$B$1),"")</f>
        <v/>
      </c>
      <c r="H29" s="17" t="str">
        <f>IF(SUM('Test Sample Data'!H$3:H$98)&gt;10,IF(AND(ISNUMBER('Test Sample Data'!H28),'Test Sample Data'!H28&lt;$B$1,'Test Sample Data'!H28&gt;0),'Test Sample Data'!H28,$B$1),"")</f>
        <v/>
      </c>
      <c r="I29" s="17" t="str">
        <f>IF(SUM('Test Sample Data'!I$3:I$98)&gt;10,IF(AND(ISNUMBER('Test Sample Data'!I28),'Test Sample Data'!I28&lt;$B$1,'Test Sample Data'!I28&gt;0),'Test Sample Data'!I28,$B$1),"")</f>
        <v/>
      </c>
      <c r="J29" s="17" t="str">
        <f>IF(SUM('Test Sample Data'!J$3:J$98)&gt;10,IF(AND(ISNUMBER('Test Sample Data'!J28),'Test Sample Data'!J28&lt;$B$1,'Test Sample Data'!J28&gt;0),'Test Sample Data'!J28,$B$1),"")</f>
        <v/>
      </c>
      <c r="K29" s="17" t="str">
        <f>IF(SUM('Test Sample Data'!K$3:K$98)&gt;10,IF(AND(ISNUMBER('Test Sample Data'!K28),'Test Sample Data'!K28&lt;$B$1,'Test Sample Data'!K28&gt;0),'Test Sample Data'!K28,$B$1),"")</f>
        <v/>
      </c>
      <c r="L29" s="17" t="str">
        <f>IF(SUM('Test Sample Data'!L$3:L$98)&gt;10,IF(AND(ISNUMBER('Test Sample Data'!L28),'Test Sample Data'!L28&lt;$B$1,'Test Sample Data'!L28&gt;0),'Test Sample Data'!L28,$B$1),"")</f>
        <v/>
      </c>
      <c r="M29" s="17" t="str">
        <f>IF(SUM('Test Sample Data'!M$3:M$98)&gt;10,IF(AND(ISNUMBER('Test Sample Data'!M28),'Test Sample Data'!M28&lt;$B$1,'Test Sample Data'!M28&gt;0),'Test Sample Data'!M28,$B$1),"")</f>
        <v/>
      </c>
      <c r="N29" s="17" t="str">
        <f>'Gene Table'!D28</f>
        <v>NM_000376</v>
      </c>
      <c r="O29" s="16" t="s">
        <v>109</v>
      </c>
      <c r="P29" s="17" t="str">
        <f>IF(SUM('Control Sample Data'!D$3:D$98)&gt;10,IF(AND(ISNUMBER('Control Sample Data'!D28),'Control Sample Data'!D28&lt;$B$1,'Control Sample Data'!D28&gt;0),'Control Sample Data'!D28,$B$1),"")</f>
        <v/>
      </c>
      <c r="Q29" s="17" t="str">
        <f>IF(SUM('Control Sample Data'!E$3:E$98)&gt;10,IF(AND(ISNUMBER('Control Sample Data'!E28),'Control Sample Data'!E28&lt;$B$1,'Control Sample Data'!E28&gt;0),'Control Sample Data'!E28,$B$1),"")</f>
        <v/>
      </c>
      <c r="R29" s="17" t="str">
        <f>IF(SUM('Control Sample Data'!F$3:F$98)&gt;10,IF(AND(ISNUMBER('Control Sample Data'!F28),'Control Sample Data'!F28&lt;$B$1,'Control Sample Data'!F28&gt;0),'Control Sample Data'!F28,$B$1),"")</f>
        <v/>
      </c>
      <c r="S29" s="17" t="str">
        <f>IF(SUM('Control Sample Data'!G$3:G$98)&gt;10,IF(AND(ISNUMBER('Control Sample Data'!G28),'Control Sample Data'!G28&lt;$B$1,'Control Sample Data'!G28&gt;0),'Control Sample Data'!G28,$B$1),"")</f>
        <v/>
      </c>
      <c r="T29" s="17" t="str">
        <f>IF(SUM('Control Sample Data'!H$3:H$98)&gt;10,IF(AND(ISNUMBER('Control Sample Data'!H28),'Control Sample Data'!H28&lt;$B$1,'Control Sample Data'!H28&gt;0),'Control Sample Data'!H28,$B$1),"")</f>
        <v/>
      </c>
      <c r="U29" s="17" t="str">
        <f>IF(SUM('Control Sample Data'!I$3:I$98)&gt;10,IF(AND(ISNUMBER('Control Sample Data'!I28),'Control Sample Data'!I28&lt;$B$1,'Control Sample Data'!I28&gt;0),'Control Sample Data'!I28,$B$1),"")</f>
        <v/>
      </c>
      <c r="V29" s="17" t="str">
        <f>IF(SUM('Control Sample Data'!J$3:J$98)&gt;10,IF(AND(ISNUMBER('Control Sample Data'!J28),'Control Sample Data'!J28&lt;$B$1,'Control Sample Data'!J28&gt;0),'Control Sample Data'!J28,$B$1),"")</f>
        <v/>
      </c>
      <c r="W29" s="17" t="str">
        <f>IF(SUM('Control Sample Data'!K$3:K$98)&gt;10,IF(AND(ISNUMBER('Control Sample Data'!K28),'Control Sample Data'!K28&lt;$B$1,'Control Sample Data'!K28&gt;0),'Control Sample Data'!K28,$B$1),"")</f>
        <v/>
      </c>
      <c r="X29" s="17" t="str">
        <f>IF(SUM('Control Sample Data'!L$3:L$98)&gt;10,IF(AND(ISNUMBER('Control Sample Data'!L28),'Control Sample Data'!L28&lt;$B$1,'Control Sample Data'!L28&gt;0),'Control Sample Data'!L28,$B$1),"")</f>
        <v/>
      </c>
      <c r="Y29" s="17" t="str">
        <f>IF(SUM('Control Sample Data'!M$3:M$98)&gt;10,IF(AND(ISNUMBER('Control Sample Data'!M28),'Control Sample Data'!M28&lt;$B$1,'Control Sample Data'!M28&gt;0),'Control Sample Data'!M28,$B$1),"")</f>
        <v/>
      </c>
      <c r="AT29" s="36" t="str">
        <f t="shared" si="0"/>
        <v/>
      </c>
      <c r="AU29" s="36" t="str">
        <f t="shared" si="1"/>
        <v/>
      </c>
      <c r="AV29" s="36" t="str">
        <f t="shared" si="2"/>
        <v/>
      </c>
      <c r="AW29" s="36" t="str">
        <f t="shared" si="3"/>
        <v/>
      </c>
      <c r="AX29" s="36" t="str">
        <f t="shared" si="4"/>
        <v/>
      </c>
      <c r="AY29" s="36" t="str">
        <f t="shared" si="5"/>
        <v/>
      </c>
      <c r="AZ29" s="36" t="str">
        <f t="shared" si="6"/>
        <v/>
      </c>
      <c r="BA29" s="36" t="str">
        <f t="shared" si="7"/>
        <v/>
      </c>
      <c r="BB29" s="36" t="str">
        <f t="shared" si="8"/>
        <v/>
      </c>
      <c r="BC29" s="36" t="str">
        <f t="shared" si="9"/>
        <v/>
      </c>
      <c r="BD29" s="36" t="str">
        <f t="shared" si="10"/>
        <v/>
      </c>
      <c r="BE29" s="36" t="str">
        <f t="shared" si="11"/>
        <v/>
      </c>
      <c r="BF29" s="36" t="str">
        <f t="shared" si="12"/>
        <v/>
      </c>
      <c r="BG29" s="36" t="str">
        <f t="shared" si="13"/>
        <v/>
      </c>
      <c r="BH29" s="36" t="str">
        <f t="shared" si="14"/>
        <v/>
      </c>
      <c r="BI29" s="36" t="str">
        <f t="shared" si="15"/>
        <v/>
      </c>
      <c r="BJ29" s="36" t="str">
        <f t="shared" si="16"/>
        <v/>
      </c>
      <c r="BK29" s="36" t="str">
        <f t="shared" si="17"/>
        <v/>
      </c>
      <c r="BL29" s="36" t="str">
        <f t="shared" si="18"/>
        <v/>
      </c>
      <c r="BM29" s="36" t="str">
        <f t="shared" si="19"/>
        <v/>
      </c>
      <c r="BN29" s="38" t="e">
        <f t="shared" si="21"/>
        <v>#DIV/0!</v>
      </c>
      <c r="BO29" s="38" t="e">
        <f t="shared" si="22"/>
        <v>#DIV/0!</v>
      </c>
      <c r="BP29" s="39" t="str">
        <f t="shared" si="23"/>
        <v/>
      </c>
      <c r="BQ29" s="39" t="str">
        <f t="shared" si="24"/>
        <v/>
      </c>
      <c r="BR29" s="39" t="str">
        <f t="shared" si="25"/>
        <v/>
      </c>
      <c r="BS29" s="39" t="str">
        <f t="shared" si="26"/>
        <v/>
      </c>
      <c r="BT29" s="39" t="str">
        <f t="shared" si="27"/>
        <v/>
      </c>
      <c r="BU29" s="39" t="str">
        <f t="shared" si="28"/>
        <v/>
      </c>
      <c r="BV29" s="39" t="str">
        <f t="shared" si="29"/>
        <v/>
      </c>
      <c r="BW29" s="39" t="str">
        <f t="shared" si="30"/>
        <v/>
      </c>
      <c r="BX29" s="39" t="str">
        <f t="shared" si="31"/>
        <v/>
      </c>
      <c r="BY29" s="39" t="str">
        <f t="shared" si="32"/>
        <v/>
      </c>
      <c r="BZ29" s="39" t="str">
        <f t="shared" si="33"/>
        <v/>
      </c>
      <c r="CA29" s="39" t="str">
        <f t="shared" si="34"/>
        <v/>
      </c>
      <c r="CB29" s="39" t="str">
        <f t="shared" si="35"/>
        <v/>
      </c>
      <c r="CC29" s="39" t="str">
        <f t="shared" si="36"/>
        <v/>
      </c>
      <c r="CD29" s="39" t="str">
        <f t="shared" si="37"/>
        <v/>
      </c>
      <c r="CE29" s="39" t="str">
        <f t="shared" si="38"/>
        <v/>
      </c>
      <c r="CF29" s="39" t="str">
        <f t="shared" si="39"/>
        <v/>
      </c>
      <c r="CG29" s="39" t="str">
        <f t="shared" si="40"/>
        <v/>
      </c>
      <c r="CH29" s="39" t="str">
        <f t="shared" si="41"/>
        <v/>
      </c>
      <c r="CI29" s="39" t="str">
        <f t="shared" si="42"/>
        <v/>
      </c>
    </row>
    <row r="30" spans="1:87" ht="12.75">
      <c r="A30" s="18"/>
      <c r="B30" s="16" t="str">
        <f>'Gene Table'!D29</f>
        <v>NM_000636</v>
      </c>
      <c r="C30" s="16" t="s">
        <v>113</v>
      </c>
      <c r="D30" s="17" t="str">
        <f>IF(SUM('Test Sample Data'!D$3:D$98)&gt;10,IF(AND(ISNUMBER('Test Sample Data'!D29),'Test Sample Data'!D29&lt;$B$1,'Test Sample Data'!D29&gt;0),'Test Sample Data'!D29,$B$1),"")</f>
        <v/>
      </c>
      <c r="E30" s="17" t="str">
        <f>IF(SUM('Test Sample Data'!E$3:E$98)&gt;10,IF(AND(ISNUMBER('Test Sample Data'!E29),'Test Sample Data'!E29&lt;$B$1,'Test Sample Data'!E29&gt;0),'Test Sample Data'!E29,$B$1),"")</f>
        <v/>
      </c>
      <c r="F30" s="17" t="str">
        <f>IF(SUM('Test Sample Data'!F$3:F$98)&gt;10,IF(AND(ISNUMBER('Test Sample Data'!F29),'Test Sample Data'!F29&lt;$B$1,'Test Sample Data'!F29&gt;0),'Test Sample Data'!F29,$B$1),"")</f>
        <v/>
      </c>
      <c r="G30" s="17" t="str">
        <f>IF(SUM('Test Sample Data'!G$3:G$98)&gt;10,IF(AND(ISNUMBER('Test Sample Data'!G29),'Test Sample Data'!G29&lt;$B$1,'Test Sample Data'!G29&gt;0),'Test Sample Data'!G29,$B$1),"")</f>
        <v/>
      </c>
      <c r="H30" s="17" t="str">
        <f>IF(SUM('Test Sample Data'!H$3:H$98)&gt;10,IF(AND(ISNUMBER('Test Sample Data'!H29),'Test Sample Data'!H29&lt;$B$1,'Test Sample Data'!H29&gt;0),'Test Sample Data'!H29,$B$1),"")</f>
        <v/>
      </c>
      <c r="I30" s="17" t="str">
        <f>IF(SUM('Test Sample Data'!I$3:I$98)&gt;10,IF(AND(ISNUMBER('Test Sample Data'!I29),'Test Sample Data'!I29&lt;$B$1,'Test Sample Data'!I29&gt;0),'Test Sample Data'!I29,$B$1),"")</f>
        <v/>
      </c>
      <c r="J30" s="17" t="str">
        <f>IF(SUM('Test Sample Data'!J$3:J$98)&gt;10,IF(AND(ISNUMBER('Test Sample Data'!J29),'Test Sample Data'!J29&lt;$B$1,'Test Sample Data'!J29&gt;0),'Test Sample Data'!J29,$B$1),"")</f>
        <v/>
      </c>
      <c r="K30" s="17" t="str">
        <f>IF(SUM('Test Sample Data'!K$3:K$98)&gt;10,IF(AND(ISNUMBER('Test Sample Data'!K29),'Test Sample Data'!K29&lt;$B$1,'Test Sample Data'!K29&gt;0),'Test Sample Data'!K29,$B$1),"")</f>
        <v/>
      </c>
      <c r="L30" s="17" t="str">
        <f>IF(SUM('Test Sample Data'!L$3:L$98)&gt;10,IF(AND(ISNUMBER('Test Sample Data'!L29),'Test Sample Data'!L29&lt;$B$1,'Test Sample Data'!L29&gt;0),'Test Sample Data'!L29,$B$1),"")</f>
        <v/>
      </c>
      <c r="M30" s="17" t="str">
        <f>IF(SUM('Test Sample Data'!M$3:M$98)&gt;10,IF(AND(ISNUMBER('Test Sample Data'!M29),'Test Sample Data'!M29&lt;$B$1,'Test Sample Data'!M29&gt;0),'Test Sample Data'!M29,$B$1),"")</f>
        <v/>
      </c>
      <c r="N30" s="17" t="str">
        <f>'Gene Table'!D29</f>
        <v>NM_000636</v>
      </c>
      <c r="O30" s="16" t="s">
        <v>113</v>
      </c>
      <c r="P30" s="17" t="str">
        <f>IF(SUM('Control Sample Data'!D$3:D$98)&gt;10,IF(AND(ISNUMBER('Control Sample Data'!D29),'Control Sample Data'!D29&lt;$B$1,'Control Sample Data'!D29&gt;0),'Control Sample Data'!D29,$B$1),"")</f>
        <v/>
      </c>
      <c r="Q30" s="17" t="str">
        <f>IF(SUM('Control Sample Data'!E$3:E$98)&gt;10,IF(AND(ISNUMBER('Control Sample Data'!E29),'Control Sample Data'!E29&lt;$B$1,'Control Sample Data'!E29&gt;0),'Control Sample Data'!E29,$B$1),"")</f>
        <v/>
      </c>
      <c r="R30" s="17" t="str">
        <f>IF(SUM('Control Sample Data'!F$3:F$98)&gt;10,IF(AND(ISNUMBER('Control Sample Data'!F29),'Control Sample Data'!F29&lt;$B$1,'Control Sample Data'!F29&gt;0),'Control Sample Data'!F29,$B$1),"")</f>
        <v/>
      </c>
      <c r="S30" s="17" t="str">
        <f>IF(SUM('Control Sample Data'!G$3:G$98)&gt;10,IF(AND(ISNUMBER('Control Sample Data'!G29),'Control Sample Data'!G29&lt;$B$1,'Control Sample Data'!G29&gt;0),'Control Sample Data'!G29,$B$1),"")</f>
        <v/>
      </c>
      <c r="T30" s="17" t="str">
        <f>IF(SUM('Control Sample Data'!H$3:H$98)&gt;10,IF(AND(ISNUMBER('Control Sample Data'!H29),'Control Sample Data'!H29&lt;$B$1,'Control Sample Data'!H29&gt;0),'Control Sample Data'!H29,$B$1),"")</f>
        <v/>
      </c>
      <c r="U30" s="17" t="str">
        <f>IF(SUM('Control Sample Data'!I$3:I$98)&gt;10,IF(AND(ISNUMBER('Control Sample Data'!I29),'Control Sample Data'!I29&lt;$B$1,'Control Sample Data'!I29&gt;0),'Control Sample Data'!I29,$B$1),"")</f>
        <v/>
      </c>
      <c r="V30" s="17" t="str">
        <f>IF(SUM('Control Sample Data'!J$3:J$98)&gt;10,IF(AND(ISNUMBER('Control Sample Data'!J29),'Control Sample Data'!J29&lt;$B$1,'Control Sample Data'!J29&gt;0),'Control Sample Data'!J29,$B$1),"")</f>
        <v/>
      </c>
      <c r="W30" s="17" t="str">
        <f>IF(SUM('Control Sample Data'!K$3:K$98)&gt;10,IF(AND(ISNUMBER('Control Sample Data'!K29),'Control Sample Data'!K29&lt;$B$1,'Control Sample Data'!K29&gt;0),'Control Sample Data'!K29,$B$1),"")</f>
        <v/>
      </c>
      <c r="X30" s="17" t="str">
        <f>IF(SUM('Control Sample Data'!L$3:L$98)&gt;10,IF(AND(ISNUMBER('Control Sample Data'!L29),'Control Sample Data'!L29&lt;$B$1,'Control Sample Data'!L29&gt;0),'Control Sample Data'!L29,$B$1),"")</f>
        <v/>
      </c>
      <c r="Y30" s="17" t="str">
        <f>IF(SUM('Control Sample Data'!M$3:M$98)&gt;10,IF(AND(ISNUMBER('Control Sample Data'!M29),'Control Sample Data'!M29&lt;$B$1,'Control Sample Data'!M29&gt;0),'Control Sample Data'!M29,$B$1),"")</f>
        <v/>
      </c>
      <c r="AT30" s="36" t="str">
        <f t="shared" si="0"/>
        <v/>
      </c>
      <c r="AU30" s="36" t="str">
        <f t="shared" si="1"/>
        <v/>
      </c>
      <c r="AV30" s="36" t="str">
        <f t="shared" si="2"/>
        <v/>
      </c>
      <c r="AW30" s="36" t="str">
        <f t="shared" si="3"/>
        <v/>
      </c>
      <c r="AX30" s="36" t="str">
        <f t="shared" si="4"/>
        <v/>
      </c>
      <c r="AY30" s="36" t="str">
        <f t="shared" si="5"/>
        <v/>
      </c>
      <c r="AZ30" s="36" t="str">
        <f t="shared" si="6"/>
        <v/>
      </c>
      <c r="BA30" s="36" t="str">
        <f t="shared" si="7"/>
        <v/>
      </c>
      <c r="BB30" s="36" t="str">
        <f t="shared" si="8"/>
        <v/>
      </c>
      <c r="BC30" s="36" t="str">
        <f t="shared" si="9"/>
        <v/>
      </c>
      <c r="BD30" s="36" t="str">
        <f t="shared" si="10"/>
        <v/>
      </c>
      <c r="BE30" s="36" t="str">
        <f t="shared" si="11"/>
        <v/>
      </c>
      <c r="BF30" s="36" t="str">
        <f t="shared" si="12"/>
        <v/>
      </c>
      <c r="BG30" s="36" t="str">
        <f t="shared" si="13"/>
        <v/>
      </c>
      <c r="BH30" s="36" t="str">
        <f t="shared" si="14"/>
        <v/>
      </c>
      <c r="BI30" s="36" t="str">
        <f t="shared" si="15"/>
        <v/>
      </c>
      <c r="BJ30" s="36" t="str">
        <f t="shared" si="16"/>
        <v/>
      </c>
      <c r="BK30" s="36" t="str">
        <f t="shared" si="17"/>
        <v/>
      </c>
      <c r="BL30" s="36" t="str">
        <f t="shared" si="18"/>
        <v/>
      </c>
      <c r="BM30" s="36" t="str">
        <f t="shared" si="19"/>
        <v/>
      </c>
      <c r="BN30" s="38" t="e">
        <f t="shared" si="21"/>
        <v>#DIV/0!</v>
      </c>
      <c r="BO30" s="38" t="e">
        <f t="shared" si="22"/>
        <v>#DIV/0!</v>
      </c>
      <c r="BP30" s="39" t="str">
        <f t="shared" si="23"/>
        <v/>
      </c>
      <c r="BQ30" s="39" t="str">
        <f t="shared" si="24"/>
        <v/>
      </c>
      <c r="BR30" s="39" t="str">
        <f t="shared" si="25"/>
        <v/>
      </c>
      <c r="BS30" s="39" t="str">
        <f t="shared" si="26"/>
        <v/>
      </c>
      <c r="BT30" s="39" t="str">
        <f t="shared" si="27"/>
        <v/>
      </c>
      <c r="BU30" s="39" t="str">
        <f t="shared" si="28"/>
        <v/>
      </c>
      <c r="BV30" s="39" t="str">
        <f t="shared" si="29"/>
        <v/>
      </c>
      <c r="BW30" s="39" t="str">
        <f t="shared" si="30"/>
        <v/>
      </c>
      <c r="BX30" s="39" t="str">
        <f t="shared" si="31"/>
        <v/>
      </c>
      <c r="BY30" s="39" t="str">
        <f t="shared" si="32"/>
        <v/>
      </c>
      <c r="BZ30" s="39" t="str">
        <f t="shared" si="33"/>
        <v/>
      </c>
      <c r="CA30" s="39" t="str">
        <f t="shared" si="34"/>
        <v/>
      </c>
      <c r="CB30" s="39" t="str">
        <f t="shared" si="35"/>
        <v/>
      </c>
      <c r="CC30" s="39" t="str">
        <f t="shared" si="36"/>
        <v/>
      </c>
      <c r="CD30" s="39" t="str">
        <f t="shared" si="37"/>
        <v/>
      </c>
      <c r="CE30" s="39" t="str">
        <f t="shared" si="38"/>
        <v/>
      </c>
      <c r="CF30" s="39" t="str">
        <f t="shared" si="39"/>
        <v/>
      </c>
      <c r="CG30" s="39" t="str">
        <f t="shared" si="40"/>
        <v/>
      </c>
      <c r="CH30" s="39" t="str">
        <f t="shared" si="41"/>
        <v/>
      </c>
      <c r="CI30" s="39" t="str">
        <f t="shared" si="42"/>
        <v/>
      </c>
    </row>
    <row r="31" spans="1:87" ht="12.75">
      <c r="A31" s="18"/>
      <c r="B31" s="16" t="str">
        <f>'Gene Table'!D30</f>
        <v>NM_194255</v>
      </c>
      <c r="C31" s="16" t="s">
        <v>117</v>
      </c>
      <c r="D31" s="17" t="str">
        <f>IF(SUM('Test Sample Data'!D$3:D$98)&gt;10,IF(AND(ISNUMBER('Test Sample Data'!D30),'Test Sample Data'!D30&lt;$B$1,'Test Sample Data'!D30&gt;0),'Test Sample Data'!D30,$B$1),"")</f>
        <v/>
      </c>
      <c r="E31" s="17" t="str">
        <f>IF(SUM('Test Sample Data'!E$3:E$98)&gt;10,IF(AND(ISNUMBER('Test Sample Data'!E30),'Test Sample Data'!E30&lt;$B$1,'Test Sample Data'!E30&gt;0),'Test Sample Data'!E30,$B$1),"")</f>
        <v/>
      </c>
      <c r="F31" s="17" t="str">
        <f>IF(SUM('Test Sample Data'!F$3:F$98)&gt;10,IF(AND(ISNUMBER('Test Sample Data'!F30),'Test Sample Data'!F30&lt;$B$1,'Test Sample Data'!F30&gt;0),'Test Sample Data'!F30,$B$1),"")</f>
        <v/>
      </c>
      <c r="G31" s="17" t="str">
        <f>IF(SUM('Test Sample Data'!G$3:G$98)&gt;10,IF(AND(ISNUMBER('Test Sample Data'!G30),'Test Sample Data'!G30&lt;$B$1,'Test Sample Data'!G30&gt;0),'Test Sample Data'!G30,$B$1),"")</f>
        <v/>
      </c>
      <c r="H31" s="17" t="str">
        <f>IF(SUM('Test Sample Data'!H$3:H$98)&gt;10,IF(AND(ISNUMBER('Test Sample Data'!H30),'Test Sample Data'!H30&lt;$B$1,'Test Sample Data'!H30&gt;0),'Test Sample Data'!H30,$B$1),"")</f>
        <v/>
      </c>
      <c r="I31" s="17" t="str">
        <f>IF(SUM('Test Sample Data'!I$3:I$98)&gt;10,IF(AND(ISNUMBER('Test Sample Data'!I30),'Test Sample Data'!I30&lt;$B$1,'Test Sample Data'!I30&gt;0),'Test Sample Data'!I30,$B$1),"")</f>
        <v/>
      </c>
      <c r="J31" s="17" t="str">
        <f>IF(SUM('Test Sample Data'!J$3:J$98)&gt;10,IF(AND(ISNUMBER('Test Sample Data'!J30),'Test Sample Data'!J30&lt;$B$1,'Test Sample Data'!J30&gt;0),'Test Sample Data'!J30,$B$1),"")</f>
        <v/>
      </c>
      <c r="K31" s="17" t="str">
        <f>IF(SUM('Test Sample Data'!K$3:K$98)&gt;10,IF(AND(ISNUMBER('Test Sample Data'!K30),'Test Sample Data'!K30&lt;$B$1,'Test Sample Data'!K30&gt;0),'Test Sample Data'!K30,$B$1),"")</f>
        <v/>
      </c>
      <c r="L31" s="17" t="str">
        <f>IF(SUM('Test Sample Data'!L$3:L$98)&gt;10,IF(AND(ISNUMBER('Test Sample Data'!L30),'Test Sample Data'!L30&lt;$B$1,'Test Sample Data'!L30&gt;0),'Test Sample Data'!L30,$B$1),"")</f>
        <v/>
      </c>
      <c r="M31" s="17" t="str">
        <f>IF(SUM('Test Sample Data'!M$3:M$98)&gt;10,IF(AND(ISNUMBER('Test Sample Data'!M30),'Test Sample Data'!M30&lt;$B$1,'Test Sample Data'!M30&gt;0),'Test Sample Data'!M30,$B$1),"")</f>
        <v/>
      </c>
      <c r="N31" s="17" t="str">
        <f>'Gene Table'!D30</f>
        <v>NM_194255</v>
      </c>
      <c r="O31" s="16" t="s">
        <v>117</v>
      </c>
      <c r="P31" s="17" t="str">
        <f>IF(SUM('Control Sample Data'!D$3:D$98)&gt;10,IF(AND(ISNUMBER('Control Sample Data'!D30),'Control Sample Data'!D30&lt;$B$1,'Control Sample Data'!D30&gt;0),'Control Sample Data'!D30,$B$1),"")</f>
        <v/>
      </c>
      <c r="Q31" s="17" t="str">
        <f>IF(SUM('Control Sample Data'!E$3:E$98)&gt;10,IF(AND(ISNUMBER('Control Sample Data'!E30),'Control Sample Data'!E30&lt;$B$1,'Control Sample Data'!E30&gt;0),'Control Sample Data'!E30,$B$1),"")</f>
        <v/>
      </c>
      <c r="R31" s="17" t="str">
        <f>IF(SUM('Control Sample Data'!F$3:F$98)&gt;10,IF(AND(ISNUMBER('Control Sample Data'!F30),'Control Sample Data'!F30&lt;$B$1,'Control Sample Data'!F30&gt;0),'Control Sample Data'!F30,$B$1),"")</f>
        <v/>
      </c>
      <c r="S31" s="17" t="str">
        <f>IF(SUM('Control Sample Data'!G$3:G$98)&gt;10,IF(AND(ISNUMBER('Control Sample Data'!G30),'Control Sample Data'!G30&lt;$B$1,'Control Sample Data'!G30&gt;0),'Control Sample Data'!G30,$B$1),"")</f>
        <v/>
      </c>
      <c r="T31" s="17" t="str">
        <f>IF(SUM('Control Sample Data'!H$3:H$98)&gt;10,IF(AND(ISNUMBER('Control Sample Data'!H30),'Control Sample Data'!H30&lt;$B$1,'Control Sample Data'!H30&gt;0),'Control Sample Data'!H30,$B$1),"")</f>
        <v/>
      </c>
      <c r="U31" s="17" t="str">
        <f>IF(SUM('Control Sample Data'!I$3:I$98)&gt;10,IF(AND(ISNUMBER('Control Sample Data'!I30),'Control Sample Data'!I30&lt;$B$1,'Control Sample Data'!I30&gt;0),'Control Sample Data'!I30,$B$1),"")</f>
        <v/>
      </c>
      <c r="V31" s="17" t="str">
        <f>IF(SUM('Control Sample Data'!J$3:J$98)&gt;10,IF(AND(ISNUMBER('Control Sample Data'!J30),'Control Sample Data'!J30&lt;$B$1,'Control Sample Data'!J30&gt;0),'Control Sample Data'!J30,$B$1),"")</f>
        <v/>
      </c>
      <c r="W31" s="17" t="str">
        <f>IF(SUM('Control Sample Data'!K$3:K$98)&gt;10,IF(AND(ISNUMBER('Control Sample Data'!K30),'Control Sample Data'!K30&lt;$B$1,'Control Sample Data'!K30&gt;0),'Control Sample Data'!K30,$B$1),"")</f>
        <v/>
      </c>
      <c r="X31" s="17" t="str">
        <f>IF(SUM('Control Sample Data'!L$3:L$98)&gt;10,IF(AND(ISNUMBER('Control Sample Data'!L30),'Control Sample Data'!L30&lt;$B$1,'Control Sample Data'!L30&gt;0),'Control Sample Data'!L30,$B$1),"")</f>
        <v/>
      </c>
      <c r="Y31" s="17" t="str">
        <f>IF(SUM('Control Sample Data'!M$3:M$98)&gt;10,IF(AND(ISNUMBER('Control Sample Data'!M30),'Control Sample Data'!M30&lt;$B$1,'Control Sample Data'!M30&gt;0),'Control Sample Data'!M30,$B$1),"")</f>
        <v/>
      </c>
      <c r="AT31" s="36" t="str">
        <f t="shared" si="0"/>
        <v/>
      </c>
      <c r="AU31" s="36" t="str">
        <f t="shared" si="1"/>
        <v/>
      </c>
      <c r="AV31" s="36" t="str">
        <f t="shared" si="2"/>
        <v/>
      </c>
      <c r="AW31" s="36" t="str">
        <f t="shared" si="3"/>
        <v/>
      </c>
      <c r="AX31" s="36" t="str">
        <f t="shared" si="4"/>
        <v/>
      </c>
      <c r="AY31" s="36" t="str">
        <f t="shared" si="5"/>
        <v/>
      </c>
      <c r="AZ31" s="36" t="str">
        <f t="shared" si="6"/>
        <v/>
      </c>
      <c r="BA31" s="36" t="str">
        <f t="shared" si="7"/>
        <v/>
      </c>
      <c r="BB31" s="36" t="str">
        <f t="shared" si="8"/>
        <v/>
      </c>
      <c r="BC31" s="36" t="str">
        <f t="shared" si="9"/>
        <v/>
      </c>
      <c r="BD31" s="36" t="str">
        <f t="shared" si="10"/>
        <v/>
      </c>
      <c r="BE31" s="36" t="str">
        <f t="shared" si="11"/>
        <v/>
      </c>
      <c r="BF31" s="36" t="str">
        <f t="shared" si="12"/>
        <v/>
      </c>
      <c r="BG31" s="36" t="str">
        <f t="shared" si="13"/>
        <v/>
      </c>
      <c r="BH31" s="36" t="str">
        <f t="shared" si="14"/>
        <v/>
      </c>
      <c r="BI31" s="36" t="str">
        <f t="shared" si="15"/>
        <v/>
      </c>
      <c r="BJ31" s="36" t="str">
        <f t="shared" si="16"/>
        <v/>
      </c>
      <c r="BK31" s="36" t="str">
        <f t="shared" si="17"/>
        <v/>
      </c>
      <c r="BL31" s="36" t="str">
        <f t="shared" si="18"/>
        <v/>
      </c>
      <c r="BM31" s="36" t="str">
        <f t="shared" si="19"/>
        <v/>
      </c>
      <c r="BN31" s="38" t="e">
        <f t="shared" si="21"/>
        <v>#DIV/0!</v>
      </c>
      <c r="BO31" s="38" t="e">
        <f t="shared" si="22"/>
        <v>#DIV/0!</v>
      </c>
      <c r="BP31" s="39" t="str">
        <f t="shared" si="23"/>
        <v/>
      </c>
      <c r="BQ31" s="39" t="str">
        <f t="shared" si="24"/>
        <v/>
      </c>
      <c r="BR31" s="39" t="str">
        <f t="shared" si="25"/>
        <v/>
      </c>
      <c r="BS31" s="39" t="str">
        <f t="shared" si="26"/>
        <v/>
      </c>
      <c r="BT31" s="39" t="str">
        <f t="shared" si="27"/>
        <v/>
      </c>
      <c r="BU31" s="39" t="str">
        <f t="shared" si="28"/>
        <v/>
      </c>
      <c r="BV31" s="39" t="str">
        <f t="shared" si="29"/>
        <v/>
      </c>
      <c r="BW31" s="39" t="str">
        <f t="shared" si="30"/>
        <v/>
      </c>
      <c r="BX31" s="39" t="str">
        <f t="shared" si="31"/>
        <v/>
      </c>
      <c r="BY31" s="39" t="str">
        <f t="shared" si="32"/>
        <v/>
      </c>
      <c r="BZ31" s="39" t="str">
        <f t="shared" si="33"/>
        <v/>
      </c>
      <c r="CA31" s="39" t="str">
        <f t="shared" si="34"/>
        <v/>
      </c>
      <c r="CB31" s="39" t="str">
        <f t="shared" si="35"/>
        <v/>
      </c>
      <c r="CC31" s="39" t="str">
        <f t="shared" si="36"/>
        <v/>
      </c>
      <c r="CD31" s="39" t="str">
        <f t="shared" si="37"/>
        <v/>
      </c>
      <c r="CE31" s="39" t="str">
        <f t="shared" si="38"/>
        <v/>
      </c>
      <c r="CF31" s="39" t="str">
        <f t="shared" si="39"/>
        <v/>
      </c>
      <c r="CG31" s="39" t="str">
        <f t="shared" si="40"/>
        <v/>
      </c>
      <c r="CH31" s="39" t="str">
        <f t="shared" si="41"/>
        <v/>
      </c>
      <c r="CI31" s="39" t="str">
        <f t="shared" si="42"/>
        <v/>
      </c>
    </row>
    <row r="32" spans="1:87" ht="12.75" customHeight="1">
      <c r="A32" s="18"/>
      <c r="B32" s="16" t="str">
        <f>'Gene Table'!D31</f>
        <v>NM_002913</v>
      </c>
      <c r="C32" s="16" t="s">
        <v>121</v>
      </c>
      <c r="D32" s="17" t="str">
        <f>IF(SUM('Test Sample Data'!D$3:D$98)&gt;10,IF(AND(ISNUMBER('Test Sample Data'!D31),'Test Sample Data'!D31&lt;$B$1,'Test Sample Data'!D31&gt;0),'Test Sample Data'!D31,$B$1),"")</f>
        <v/>
      </c>
      <c r="E32" s="17" t="str">
        <f>IF(SUM('Test Sample Data'!E$3:E$98)&gt;10,IF(AND(ISNUMBER('Test Sample Data'!E31),'Test Sample Data'!E31&lt;$B$1,'Test Sample Data'!E31&gt;0),'Test Sample Data'!E31,$B$1),"")</f>
        <v/>
      </c>
      <c r="F32" s="17" t="str">
        <f>IF(SUM('Test Sample Data'!F$3:F$98)&gt;10,IF(AND(ISNUMBER('Test Sample Data'!F31),'Test Sample Data'!F31&lt;$B$1,'Test Sample Data'!F31&gt;0),'Test Sample Data'!F31,$B$1),"")</f>
        <v/>
      </c>
      <c r="G32" s="17" t="str">
        <f>IF(SUM('Test Sample Data'!G$3:G$98)&gt;10,IF(AND(ISNUMBER('Test Sample Data'!G31),'Test Sample Data'!G31&lt;$B$1,'Test Sample Data'!G31&gt;0),'Test Sample Data'!G31,$B$1),"")</f>
        <v/>
      </c>
      <c r="H32" s="17" t="str">
        <f>IF(SUM('Test Sample Data'!H$3:H$98)&gt;10,IF(AND(ISNUMBER('Test Sample Data'!H31),'Test Sample Data'!H31&lt;$B$1,'Test Sample Data'!H31&gt;0),'Test Sample Data'!H31,$B$1),"")</f>
        <v/>
      </c>
      <c r="I32" s="17" t="str">
        <f>IF(SUM('Test Sample Data'!I$3:I$98)&gt;10,IF(AND(ISNUMBER('Test Sample Data'!I31),'Test Sample Data'!I31&lt;$B$1,'Test Sample Data'!I31&gt;0),'Test Sample Data'!I31,$B$1),"")</f>
        <v/>
      </c>
      <c r="J32" s="17" t="str">
        <f>IF(SUM('Test Sample Data'!J$3:J$98)&gt;10,IF(AND(ISNUMBER('Test Sample Data'!J31),'Test Sample Data'!J31&lt;$B$1,'Test Sample Data'!J31&gt;0),'Test Sample Data'!J31,$B$1),"")</f>
        <v/>
      </c>
      <c r="K32" s="17" t="str">
        <f>IF(SUM('Test Sample Data'!K$3:K$98)&gt;10,IF(AND(ISNUMBER('Test Sample Data'!K31),'Test Sample Data'!K31&lt;$B$1,'Test Sample Data'!K31&gt;0),'Test Sample Data'!K31,$B$1),"")</f>
        <v/>
      </c>
      <c r="L32" s="17" t="str">
        <f>IF(SUM('Test Sample Data'!L$3:L$98)&gt;10,IF(AND(ISNUMBER('Test Sample Data'!L31),'Test Sample Data'!L31&lt;$B$1,'Test Sample Data'!L31&gt;0),'Test Sample Data'!L31,$B$1),"")</f>
        <v/>
      </c>
      <c r="M32" s="17" t="str">
        <f>IF(SUM('Test Sample Data'!M$3:M$98)&gt;10,IF(AND(ISNUMBER('Test Sample Data'!M31),'Test Sample Data'!M31&lt;$B$1,'Test Sample Data'!M31&gt;0),'Test Sample Data'!M31,$B$1),"")</f>
        <v/>
      </c>
      <c r="N32" s="17" t="str">
        <f>'Gene Table'!D31</f>
        <v>NM_002913</v>
      </c>
      <c r="O32" s="16" t="s">
        <v>121</v>
      </c>
      <c r="P32" s="17" t="str">
        <f>IF(SUM('Control Sample Data'!D$3:D$98)&gt;10,IF(AND(ISNUMBER('Control Sample Data'!D31),'Control Sample Data'!D31&lt;$B$1,'Control Sample Data'!D31&gt;0),'Control Sample Data'!D31,$B$1),"")</f>
        <v/>
      </c>
      <c r="Q32" s="17" t="str">
        <f>IF(SUM('Control Sample Data'!E$3:E$98)&gt;10,IF(AND(ISNUMBER('Control Sample Data'!E31),'Control Sample Data'!E31&lt;$B$1,'Control Sample Data'!E31&gt;0),'Control Sample Data'!E31,$B$1),"")</f>
        <v/>
      </c>
      <c r="R32" s="17" t="str">
        <f>IF(SUM('Control Sample Data'!F$3:F$98)&gt;10,IF(AND(ISNUMBER('Control Sample Data'!F31),'Control Sample Data'!F31&lt;$B$1,'Control Sample Data'!F31&gt;0),'Control Sample Data'!F31,$B$1),"")</f>
        <v/>
      </c>
      <c r="S32" s="17" t="str">
        <f>IF(SUM('Control Sample Data'!G$3:G$98)&gt;10,IF(AND(ISNUMBER('Control Sample Data'!G31),'Control Sample Data'!G31&lt;$B$1,'Control Sample Data'!G31&gt;0),'Control Sample Data'!G31,$B$1),"")</f>
        <v/>
      </c>
      <c r="T32" s="17" t="str">
        <f>IF(SUM('Control Sample Data'!H$3:H$98)&gt;10,IF(AND(ISNUMBER('Control Sample Data'!H31),'Control Sample Data'!H31&lt;$B$1,'Control Sample Data'!H31&gt;0),'Control Sample Data'!H31,$B$1),"")</f>
        <v/>
      </c>
      <c r="U32" s="17" t="str">
        <f>IF(SUM('Control Sample Data'!I$3:I$98)&gt;10,IF(AND(ISNUMBER('Control Sample Data'!I31),'Control Sample Data'!I31&lt;$B$1,'Control Sample Data'!I31&gt;0),'Control Sample Data'!I31,$B$1),"")</f>
        <v/>
      </c>
      <c r="V32" s="17" t="str">
        <f>IF(SUM('Control Sample Data'!J$3:J$98)&gt;10,IF(AND(ISNUMBER('Control Sample Data'!J31),'Control Sample Data'!J31&lt;$B$1,'Control Sample Data'!J31&gt;0),'Control Sample Data'!J31,$B$1),"")</f>
        <v/>
      </c>
      <c r="W32" s="17" t="str">
        <f>IF(SUM('Control Sample Data'!K$3:K$98)&gt;10,IF(AND(ISNUMBER('Control Sample Data'!K31),'Control Sample Data'!K31&lt;$B$1,'Control Sample Data'!K31&gt;0),'Control Sample Data'!K31,$B$1),"")</f>
        <v/>
      </c>
      <c r="X32" s="17" t="str">
        <f>IF(SUM('Control Sample Data'!L$3:L$98)&gt;10,IF(AND(ISNUMBER('Control Sample Data'!L31),'Control Sample Data'!L31&lt;$B$1,'Control Sample Data'!L31&gt;0),'Control Sample Data'!L31,$B$1),"")</f>
        <v/>
      </c>
      <c r="Y32" s="17" t="str">
        <f>IF(SUM('Control Sample Data'!M$3:M$98)&gt;10,IF(AND(ISNUMBER('Control Sample Data'!M31),'Control Sample Data'!M31&lt;$B$1,'Control Sample Data'!M31&gt;0),'Control Sample Data'!M31,$B$1),"")</f>
        <v/>
      </c>
      <c r="AT32" s="36" t="str">
        <f t="shared" si="0"/>
        <v/>
      </c>
      <c r="AU32" s="36" t="str">
        <f t="shared" si="1"/>
        <v/>
      </c>
      <c r="AV32" s="36" t="str">
        <f t="shared" si="2"/>
        <v/>
      </c>
      <c r="AW32" s="36" t="str">
        <f t="shared" si="3"/>
        <v/>
      </c>
      <c r="AX32" s="36" t="str">
        <f t="shared" si="4"/>
        <v/>
      </c>
      <c r="AY32" s="36" t="str">
        <f t="shared" si="5"/>
        <v/>
      </c>
      <c r="AZ32" s="36" t="str">
        <f t="shared" si="6"/>
        <v/>
      </c>
      <c r="BA32" s="36" t="str">
        <f t="shared" si="7"/>
        <v/>
      </c>
      <c r="BB32" s="36" t="str">
        <f t="shared" si="8"/>
        <v/>
      </c>
      <c r="BC32" s="36" t="str">
        <f t="shared" si="9"/>
        <v/>
      </c>
      <c r="BD32" s="36" t="str">
        <f t="shared" si="10"/>
        <v/>
      </c>
      <c r="BE32" s="36" t="str">
        <f t="shared" si="11"/>
        <v/>
      </c>
      <c r="BF32" s="36" t="str">
        <f t="shared" si="12"/>
        <v/>
      </c>
      <c r="BG32" s="36" t="str">
        <f t="shared" si="13"/>
        <v/>
      </c>
      <c r="BH32" s="36" t="str">
        <f t="shared" si="14"/>
        <v/>
      </c>
      <c r="BI32" s="36" t="str">
        <f t="shared" si="15"/>
        <v/>
      </c>
      <c r="BJ32" s="36" t="str">
        <f t="shared" si="16"/>
        <v/>
      </c>
      <c r="BK32" s="36" t="str">
        <f t="shared" si="17"/>
        <v/>
      </c>
      <c r="BL32" s="36" t="str">
        <f t="shared" si="18"/>
        <v/>
      </c>
      <c r="BM32" s="36" t="str">
        <f t="shared" si="19"/>
        <v/>
      </c>
      <c r="BN32" s="38" t="e">
        <f t="shared" si="21"/>
        <v>#DIV/0!</v>
      </c>
      <c r="BO32" s="38" t="e">
        <f t="shared" si="22"/>
        <v>#DIV/0!</v>
      </c>
      <c r="BP32" s="39" t="str">
        <f t="shared" si="23"/>
        <v/>
      </c>
      <c r="BQ32" s="39" t="str">
        <f t="shared" si="24"/>
        <v/>
      </c>
      <c r="BR32" s="39" t="str">
        <f t="shared" si="25"/>
        <v/>
      </c>
      <c r="BS32" s="39" t="str">
        <f t="shared" si="26"/>
        <v/>
      </c>
      <c r="BT32" s="39" t="str">
        <f t="shared" si="27"/>
        <v/>
      </c>
      <c r="BU32" s="39" t="str">
        <f t="shared" si="28"/>
        <v/>
      </c>
      <c r="BV32" s="39" t="str">
        <f t="shared" si="29"/>
        <v/>
      </c>
      <c r="BW32" s="39" t="str">
        <f t="shared" si="30"/>
        <v/>
      </c>
      <c r="BX32" s="39" t="str">
        <f t="shared" si="31"/>
        <v/>
      </c>
      <c r="BY32" s="39" t="str">
        <f t="shared" si="32"/>
        <v/>
      </c>
      <c r="BZ32" s="39" t="str">
        <f t="shared" si="33"/>
        <v/>
      </c>
      <c r="CA32" s="39" t="str">
        <f t="shared" si="34"/>
        <v/>
      </c>
      <c r="CB32" s="39" t="str">
        <f t="shared" si="35"/>
        <v/>
      </c>
      <c r="CC32" s="39" t="str">
        <f t="shared" si="36"/>
        <v/>
      </c>
      <c r="CD32" s="39" t="str">
        <f t="shared" si="37"/>
        <v/>
      </c>
      <c r="CE32" s="39" t="str">
        <f t="shared" si="38"/>
        <v/>
      </c>
      <c r="CF32" s="39" t="str">
        <f t="shared" si="39"/>
        <v/>
      </c>
      <c r="CG32" s="39" t="str">
        <f t="shared" si="40"/>
        <v/>
      </c>
      <c r="CH32" s="39" t="str">
        <f t="shared" si="41"/>
        <v/>
      </c>
      <c r="CI32" s="39" t="str">
        <f t="shared" si="42"/>
        <v/>
      </c>
    </row>
    <row r="33" spans="1:87" ht="12.75">
      <c r="A33" s="18"/>
      <c r="B33" s="16" t="str">
        <f>'Gene Table'!D32</f>
        <v>NM_000657</v>
      </c>
      <c r="C33" s="16" t="s">
        <v>125</v>
      </c>
      <c r="D33" s="17" t="str">
        <f>IF(SUM('Test Sample Data'!D$3:D$98)&gt;10,IF(AND(ISNUMBER('Test Sample Data'!D32),'Test Sample Data'!D32&lt;$B$1,'Test Sample Data'!D32&gt;0),'Test Sample Data'!D32,$B$1),"")</f>
        <v/>
      </c>
      <c r="E33" s="17" t="str">
        <f>IF(SUM('Test Sample Data'!E$3:E$98)&gt;10,IF(AND(ISNUMBER('Test Sample Data'!E32),'Test Sample Data'!E32&lt;$B$1,'Test Sample Data'!E32&gt;0),'Test Sample Data'!E32,$B$1),"")</f>
        <v/>
      </c>
      <c r="F33" s="17" t="str">
        <f>IF(SUM('Test Sample Data'!F$3:F$98)&gt;10,IF(AND(ISNUMBER('Test Sample Data'!F32),'Test Sample Data'!F32&lt;$B$1,'Test Sample Data'!F32&gt;0),'Test Sample Data'!F32,$B$1),"")</f>
        <v/>
      </c>
      <c r="G33" s="17" t="str">
        <f>IF(SUM('Test Sample Data'!G$3:G$98)&gt;10,IF(AND(ISNUMBER('Test Sample Data'!G32),'Test Sample Data'!G32&lt;$B$1,'Test Sample Data'!G32&gt;0),'Test Sample Data'!G32,$B$1),"")</f>
        <v/>
      </c>
      <c r="H33" s="17" t="str">
        <f>IF(SUM('Test Sample Data'!H$3:H$98)&gt;10,IF(AND(ISNUMBER('Test Sample Data'!H32),'Test Sample Data'!H32&lt;$B$1,'Test Sample Data'!H32&gt;0),'Test Sample Data'!H32,$B$1),"")</f>
        <v/>
      </c>
      <c r="I33" s="17" t="str">
        <f>IF(SUM('Test Sample Data'!I$3:I$98)&gt;10,IF(AND(ISNUMBER('Test Sample Data'!I32),'Test Sample Data'!I32&lt;$B$1,'Test Sample Data'!I32&gt;0),'Test Sample Data'!I32,$B$1),"")</f>
        <v/>
      </c>
      <c r="J33" s="17" t="str">
        <f>IF(SUM('Test Sample Data'!J$3:J$98)&gt;10,IF(AND(ISNUMBER('Test Sample Data'!J32),'Test Sample Data'!J32&lt;$B$1,'Test Sample Data'!J32&gt;0),'Test Sample Data'!J32,$B$1),"")</f>
        <v/>
      </c>
      <c r="K33" s="17" t="str">
        <f>IF(SUM('Test Sample Data'!K$3:K$98)&gt;10,IF(AND(ISNUMBER('Test Sample Data'!K32),'Test Sample Data'!K32&lt;$B$1,'Test Sample Data'!K32&gt;0),'Test Sample Data'!K32,$B$1),"")</f>
        <v/>
      </c>
      <c r="L33" s="17" t="str">
        <f>IF(SUM('Test Sample Data'!L$3:L$98)&gt;10,IF(AND(ISNUMBER('Test Sample Data'!L32),'Test Sample Data'!L32&lt;$B$1,'Test Sample Data'!L32&gt;0),'Test Sample Data'!L32,$B$1),"")</f>
        <v/>
      </c>
      <c r="M33" s="17" t="str">
        <f>IF(SUM('Test Sample Data'!M$3:M$98)&gt;10,IF(AND(ISNUMBER('Test Sample Data'!M32),'Test Sample Data'!M32&lt;$B$1,'Test Sample Data'!M32&gt;0),'Test Sample Data'!M32,$B$1),"")</f>
        <v/>
      </c>
      <c r="N33" s="17" t="str">
        <f>'Gene Table'!D32</f>
        <v>NM_000657</v>
      </c>
      <c r="O33" s="16" t="s">
        <v>125</v>
      </c>
      <c r="P33" s="17" t="str">
        <f>IF(SUM('Control Sample Data'!D$3:D$98)&gt;10,IF(AND(ISNUMBER('Control Sample Data'!D32),'Control Sample Data'!D32&lt;$B$1,'Control Sample Data'!D32&gt;0),'Control Sample Data'!D32,$B$1),"")</f>
        <v/>
      </c>
      <c r="Q33" s="17" t="str">
        <f>IF(SUM('Control Sample Data'!E$3:E$98)&gt;10,IF(AND(ISNUMBER('Control Sample Data'!E32),'Control Sample Data'!E32&lt;$B$1,'Control Sample Data'!E32&gt;0),'Control Sample Data'!E32,$B$1),"")</f>
        <v/>
      </c>
      <c r="R33" s="17" t="str">
        <f>IF(SUM('Control Sample Data'!F$3:F$98)&gt;10,IF(AND(ISNUMBER('Control Sample Data'!F32),'Control Sample Data'!F32&lt;$B$1,'Control Sample Data'!F32&gt;0),'Control Sample Data'!F32,$B$1),"")</f>
        <v/>
      </c>
      <c r="S33" s="17" t="str">
        <f>IF(SUM('Control Sample Data'!G$3:G$98)&gt;10,IF(AND(ISNUMBER('Control Sample Data'!G32),'Control Sample Data'!G32&lt;$B$1,'Control Sample Data'!G32&gt;0),'Control Sample Data'!G32,$B$1),"")</f>
        <v/>
      </c>
      <c r="T33" s="17" t="str">
        <f>IF(SUM('Control Sample Data'!H$3:H$98)&gt;10,IF(AND(ISNUMBER('Control Sample Data'!H32),'Control Sample Data'!H32&lt;$B$1,'Control Sample Data'!H32&gt;0),'Control Sample Data'!H32,$B$1),"")</f>
        <v/>
      </c>
      <c r="U33" s="17" t="str">
        <f>IF(SUM('Control Sample Data'!I$3:I$98)&gt;10,IF(AND(ISNUMBER('Control Sample Data'!I32),'Control Sample Data'!I32&lt;$B$1,'Control Sample Data'!I32&gt;0),'Control Sample Data'!I32,$B$1),"")</f>
        <v/>
      </c>
      <c r="V33" s="17" t="str">
        <f>IF(SUM('Control Sample Data'!J$3:J$98)&gt;10,IF(AND(ISNUMBER('Control Sample Data'!J32),'Control Sample Data'!J32&lt;$B$1,'Control Sample Data'!J32&gt;0),'Control Sample Data'!J32,$B$1),"")</f>
        <v/>
      </c>
      <c r="W33" s="17" t="str">
        <f>IF(SUM('Control Sample Data'!K$3:K$98)&gt;10,IF(AND(ISNUMBER('Control Sample Data'!K32),'Control Sample Data'!K32&lt;$B$1,'Control Sample Data'!K32&gt;0),'Control Sample Data'!K32,$B$1),"")</f>
        <v/>
      </c>
      <c r="X33" s="17" t="str">
        <f>IF(SUM('Control Sample Data'!L$3:L$98)&gt;10,IF(AND(ISNUMBER('Control Sample Data'!L32),'Control Sample Data'!L32&lt;$B$1,'Control Sample Data'!L32&gt;0),'Control Sample Data'!L32,$B$1),"")</f>
        <v/>
      </c>
      <c r="Y33" s="17" t="str">
        <f>IF(SUM('Control Sample Data'!M$3:M$98)&gt;10,IF(AND(ISNUMBER('Control Sample Data'!M32),'Control Sample Data'!M32&lt;$B$1,'Control Sample Data'!M32&gt;0),'Control Sample Data'!M32,$B$1),"")</f>
        <v/>
      </c>
      <c r="AT33" s="36" t="str">
        <f t="shared" si="0"/>
        <v/>
      </c>
      <c r="AU33" s="36" t="str">
        <f t="shared" si="1"/>
        <v/>
      </c>
      <c r="AV33" s="36" t="str">
        <f t="shared" si="2"/>
        <v/>
      </c>
      <c r="AW33" s="36" t="str">
        <f t="shared" si="3"/>
        <v/>
      </c>
      <c r="AX33" s="36" t="str">
        <f t="shared" si="4"/>
        <v/>
      </c>
      <c r="AY33" s="36" t="str">
        <f t="shared" si="5"/>
        <v/>
      </c>
      <c r="AZ33" s="36" t="str">
        <f t="shared" si="6"/>
        <v/>
      </c>
      <c r="BA33" s="36" t="str">
        <f t="shared" si="7"/>
        <v/>
      </c>
      <c r="BB33" s="36" t="str">
        <f t="shared" si="8"/>
        <v/>
      </c>
      <c r="BC33" s="36" t="str">
        <f t="shared" si="9"/>
        <v/>
      </c>
      <c r="BD33" s="36" t="str">
        <f t="shared" si="10"/>
        <v/>
      </c>
      <c r="BE33" s="36" t="str">
        <f t="shared" si="11"/>
        <v/>
      </c>
      <c r="BF33" s="36" t="str">
        <f t="shared" si="12"/>
        <v/>
      </c>
      <c r="BG33" s="36" t="str">
        <f t="shared" si="13"/>
        <v/>
      </c>
      <c r="BH33" s="36" t="str">
        <f t="shared" si="14"/>
        <v/>
      </c>
      <c r="BI33" s="36" t="str">
        <f t="shared" si="15"/>
        <v/>
      </c>
      <c r="BJ33" s="36" t="str">
        <f t="shared" si="16"/>
        <v/>
      </c>
      <c r="BK33" s="36" t="str">
        <f t="shared" si="17"/>
        <v/>
      </c>
      <c r="BL33" s="36" t="str">
        <f t="shared" si="18"/>
        <v/>
      </c>
      <c r="BM33" s="36" t="str">
        <f t="shared" si="19"/>
        <v/>
      </c>
      <c r="BN33" s="38" t="e">
        <f t="shared" si="21"/>
        <v>#DIV/0!</v>
      </c>
      <c r="BO33" s="38" t="e">
        <f t="shared" si="22"/>
        <v>#DIV/0!</v>
      </c>
      <c r="BP33" s="39" t="str">
        <f t="shared" si="23"/>
        <v/>
      </c>
      <c r="BQ33" s="39" t="str">
        <f t="shared" si="24"/>
        <v/>
      </c>
      <c r="BR33" s="39" t="str">
        <f t="shared" si="25"/>
        <v/>
      </c>
      <c r="BS33" s="39" t="str">
        <f t="shared" si="26"/>
        <v/>
      </c>
      <c r="BT33" s="39" t="str">
        <f t="shared" si="27"/>
        <v/>
      </c>
      <c r="BU33" s="39" t="str">
        <f t="shared" si="28"/>
        <v/>
      </c>
      <c r="BV33" s="39" t="str">
        <f t="shared" si="29"/>
        <v/>
      </c>
      <c r="BW33" s="39" t="str">
        <f t="shared" si="30"/>
        <v/>
      </c>
      <c r="BX33" s="39" t="str">
        <f t="shared" si="31"/>
        <v/>
      </c>
      <c r="BY33" s="39" t="str">
        <f t="shared" si="32"/>
        <v/>
      </c>
      <c r="BZ33" s="39" t="str">
        <f t="shared" si="33"/>
        <v/>
      </c>
      <c r="CA33" s="39" t="str">
        <f t="shared" si="34"/>
        <v/>
      </c>
      <c r="CB33" s="39" t="str">
        <f t="shared" si="35"/>
        <v/>
      </c>
      <c r="CC33" s="39" t="str">
        <f t="shared" si="36"/>
        <v/>
      </c>
      <c r="CD33" s="39" t="str">
        <f t="shared" si="37"/>
        <v/>
      </c>
      <c r="CE33" s="39" t="str">
        <f t="shared" si="38"/>
        <v/>
      </c>
      <c r="CF33" s="39" t="str">
        <f t="shared" si="39"/>
        <v/>
      </c>
      <c r="CG33" s="39" t="str">
        <f t="shared" si="40"/>
        <v/>
      </c>
      <c r="CH33" s="39" t="str">
        <f t="shared" si="41"/>
        <v/>
      </c>
      <c r="CI33" s="39" t="str">
        <f t="shared" si="42"/>
        <v/>
      </c>
    </row>
    <row r="34" spans="1:87" ht="12.75">
      <c r="A34" s="18"/>
      <c r="B34" s="16" t="str">
        <f>'Gene Table'!D33</f>
        <v>NM_002485</v>
      </c>
      <c r="C34" s="16" t="s">
        <v>129</v>
      </c>
      <c r="D34" s="17" t="str">
        <f>IF(SUM('Test Sample Data'!D$3:D$98)&gt;10,IF(AND(ISNUMBER('Test Sample Data'!D33),'Test Sample Data'!D33&lt;$B$1,'Test Sample Data'!D33&gt;0),'Test Sample Data'!D33,$B$1),"")</f>
        <v/>
      </c>
      <c r="E34" s="17" t="str">
        <f>IF(SUM('Test Sample Data'!E$3:E$98)&gt;10,IF(AND(ISNUMBER('Test Sample Data'!E33),'Test Sample Data'!E33&lt;$B$1,'Test Sample Data'!E33&gt;0),'Test Sample Data'!E33,$B$1),"")</f>
        <v/>
      </c>
      <c r="F34" s="17" t="str">
        <f>IF(SUM('Test Sample Data'!F$3:F$98)&gt;10,IF(AND(ISNUMBER('Test Sample Data'!F33),'Test Sample Data'!F33&lt;$B$1,'Test Sample Data'!F33&gt;0),'Test Sample Data'!F33,$B$1),"")</f>
        <v/>
      </c>
      <c r="G34" s="17" t="str">
        <f>IF(SUM('Test Sample Data'!G$3:G$98)&gt;10,IF(AND(ISNUMBER('Test Sample Data'!G33),'Test Sample Data'!G33&lt;$B$1,'Test Sample Data'!G33&gt;0),'Test Sample Data'!G33,$B$1),"")</f>
        <v/>
      </c>
      <c r="H34" s="17" t="str">
        <f>IF(SUM('Test Sample Data'!H$3:H$98)&gt;10,IF(AND(ISNUMBER('Test Sample Data'!H33),'Test Sample Data'!H33&lt;$B$1,'Test Sample Data'!H33&gt;0),'Test Sample Data'!H33,$B$1),"")</f>
        <v/>
      </c>
      <c r="I34" s="17" t="str">
        <f>IF(SUM('Test Sample Data'!I$3:I$98)&gt;10,IF(AND(ISNUMBER('Test Sample Data'!I33),'Test Sample Data'!I33&lt;$B$1,'Test Sample Data'!I33&gt;0),'Test Sample Data'!I33,$B$1),"")</f>
        <v/>
      </c>
      <c r="J34" s="17" t="str">
        <f>IF(SUM('Test Sample Data'!J$3:J$98)&gt;10,IF(AND(ISNUMBER('Test Sample Data'!J33),'Test Sample Data'!J33&lt;$B$1,'Test Sample Data'!J33&gt;0),'Test Sample Data'!J33,$B$1),"")</f>
        <v/>
      </c>
      <c r="K34" s="17" t="str">
        <f>IF(SUM('Test Sample Data'!K$3:K$98)&gt;10,IF(AND(ISNUMBER('Test Sample Data'!K33),'Test Sample Data'!K33&lt;$B$1,'Test Sample Data'!K33&gt;0),'Test Sample Data'!K33,$B$1),"")</f>
        <v/>
      </c>
      <c r="L34" s="17" t="str">
        <f>IF(SUM('Test Sample Data'!L$3:L$98)&gt;10,IF(AND(ISNUMBER('Test Sample Data'!L33),'Test Sample Data'!L33&lt;$B$1,'Test Sample Data'!L33&gt;0),'Test Sample Data'!L33,$B$1),"")</f>
        <v/>
      </c>
      <c r="M34" s="17" t="str">
        <f>IF(SUM('Test Sample Data'!M$3:M$98)&gt;10,IF(AND(ISNUMBER('Test Sample Data'!M33),'Test Sample Data'!M33&lt;$B$1,'Test Sample Data'!M33&gt;0),'Test Sample Data'!M33,$B$1),"")</f>
        <v/>
      </c>
      <c r="N34" s="17" t="str">
        <f>'Gene Table'!D33</f>
        <v>NM_002485</v>
      </c>
      <c r="O34" s="16" t="s">
        <v>129</v>
      </c>
      <c r="P34" s="17" t="str">
        <f>IF(SUM('Control Sample Data'!D$3:D$98)&gt;10,IF(AND(ISNUMBER('Control Sample Data'!D33),'Control Sample Data'!D33&lt;$B$1,'Control Sample Data'!D33&gt;0),'Control Sample Data'!D33,$B$1),"")</f>
        <v/>
      </c>
      <c r="Q34" s="17" t="str">
        <f>IF(SUM('Control Sample Data'!E$3:E$98)&gt;10,IF(AND(ISNUMBER('Control Sample Data'!E33),'Control Sample Data'!E33&lt;$B$1,'Control Sample Data'!E33&gt;0),'Control Sample Data'!E33,$B$1),"")</f>
        <v/>
      </c>
      <c r="R34" s="17" t="str">
        <f>IF(SUM('Control Sample Data'!F$3:F$98)&gt;10,IF(AND(ISNUMBER('Control Sample Data'!F33),'Control Sample Data'!F33&lt;$B$1,'Control Sample Data'!F33&gt;0),'Control Sample Data'!F33,$B$1),"")</f>
        <v/>
      </c>
      <c r="S34" s="17" t="str">
        <f>IF(SUM('Control Sample Data'!G$3:G$98)&gt;10,IF(AND(ISNUMBER('Control Sample Data'!G33),'Control Sample Data'!G33&lt;$B$1,'Control Sample Data'!G33&gt;0),'Control Sample Data'!G33,$B$1),"")</f>
        <v/>
      </c>
      <c r="T34" s="17" t="str">
        <f>IF(SUM('Control Sample Data'!H$3:H$98)&gt;10,IF(AND(ISNUMBER('Control Sample Data'!H33),'Control Sample Data'!H33&lt;$B$1,'Control Sample Data'!H33&gt;0),'Control Sample Data'!H33,$B$1),"")</f>
        <v/>
      </c>
      <c r="U34" s="17" t="str">
        <f>IF(SUM('Control Sample Data'!I$3:I$98)&gt;10,IF(AND(ISNUMBER('Control Sample Data'!I33),'Control Sample Data'!I33&lt;$B$1,'Control Sample Data'!I33&gt;0),'Control Sample Data'!I33,$B$1),"")</f>
        <v/>
      </c>
      <c r="V34" s="17" t="str">
        <f>IF(SUM('Control Sample Data'!J$3:J$98)&gt;10,IF(AND(ISNUMBER('Control Sample Data'!J33),'Control Sample Data'!J33&lt;$B$1,'Control Sample Data'!J33&gt;0),'Control Sample Data'!J33,$B$1),"")</f>
        <v/>
      </c>
      <c r="W34" s="17" t="str">
        <f>IF(SUM('Control Sample Data'!K$3:K$98)&gt;10,IF(AND(ISNUMBER('Control Sample Data'!K33),'Control Sample Data'!K33&lt;$B$1,'Control Sample Data'!K33&gt;0),'Control Sample Data'!K33,$B$1),"")</f>
        <v/>
      </c>
      <c r="X34" s="17" t="str">
        <f>IF(SUM('Control Sample Data'!L$3:L$98)&gt;10,IF(AND(ISNUMBER('Control Sample Data'!L33),'Control Sample Data'!L33&lt;$B$1,'Control Sample Data'!L33&gt;0),'Control Sample Data'!L33,$B$1),"")</f>
        <v/>
      </c>
      <c r="Y34" s="17" t="str">
        <f>IF(SUM('Control Sample Data'!M$3:M$98)&gt;10,IF(AND(ISNUMBER('Control Sample Data'!M33),'Control Sample Data'!M33&lt;$B$1,'Control Sample Data'!M33&gt;0),'Control Sample Data'!M33,$B$1),"")</f>
        <v/>
      </c>
      <c r="AT34" s="36" t="str">
        <f t="shared" si="0"/>
        <v/>
      </c>
      <c r="AU34" s="36" t="str">
        <f t="shared" si="1"/>
        <v/>
      </c>
      <c r="AV34" s="36" t="str">
        <f t="shared" si="2"/>
        <v/>
      </c>
      <c r="AW34" s="36" t="str">
        <f t="shared" si="3"/>
        <v/>
      </c>
      <c r="AX34" s="36" t="str">
        <f t="shared" si="4"/>
        <v/>
      </c>
      <c r="AY34" s="36" t="str">
        <f t="shared" si="5"/>
        <v/>
      </c>
      <c r="AZ34" s="36" t="str">
        <f t="shared" si="6"/>
        <v/>
      </c>
      <c r="BA34" s="36" t="str">
        <f t="shared" si="7"/>
        <v/>
      </c>
      <c r="BB34" s="36" t="str">
        <f t="shared" si="8"/>
        <v/>
      </c>
      <c r="BC34" s="36" t="str">
        <f t="shared" si="9"/>
        <v/>
      </c>
      <c r="BD34" s="36" t="str">
        <f t="shared" si="10"/>
        <v/>
      </c>
      <c r="BE34" s="36" t="str">
        <f t="shared" si="11"/>
        <v/>
      </c>
      <c r="BF34" s="36" t="str">
        <f t="shared" si="12"/>
        <v/>
      </c>
      <c r="BG34" s="36" t="str">
        <f t="shared" si="13"/>
        <v/>
      </c>
      <c r="BH34" s="36" t="str">
        <f t="shared" si="14"/>
        <v/>
      </c>
      <c r="BI34" s="36" t="str">
        <f t="shared" si="15"/>
        <v/>
      </c>
      <c r="BJ34" s="36" t="str">
        <f t="shared" si="16"/>
        <v/>
      </c>
      <c r="BK34" s="36" t="str">
        <f t="shared" si="17"/>
        <v/>
      </c>
      <c r="BL34" s="36" t="str">
        <f t="shared" si="18"/>
        <v/>
      </c>
      <c r="BM34" s="36" t="str">
        <f t="shared" si="19"/>
        <v/>
      </c>
      <c r="BN34" s="38" t="e">
        <f t="shared" si="21"/>
        <v>#DIV/0!</v>
      </c>
      <c r="BO34" s="38" t="e">
        <f t="shared" si="22"/>
        <v>#DIV/0!</v>
      </c>
      <c r="BP34" s="39" t="str">
        <f t="shared" si="23"/>
        <v/>
      </c>
      <c r="BQ34" s="39" t="str">
        <f t="shared" si="24"/>
        <v/>
      </c>
      <c r="BR34" s="39" t="str">
        <f t="shared" si="25"/>
        <v/>
      </c>
      <c r="BS34" s="39" t="str">
        <f t="shared" si="26"/>
        <v/>
      </c>
      <c r="BT34" s="39" t="str">
        <f t="shared" si="27"/>
        <v/>
      </c>
      <c r="BU34" s="39" t="str">
        <f t="shared" si="28"/>
        <v/>
      </c>
      <c r="BV34" s="39" t="str">
        <f t="shared" si="29"/>
        <v/>
      </c>
      <c r="BW34" s="39" t="str">
        <f t="shared" si="30"/>
        <v/>
      </c>
      <c r="BX34" s="39" t="str">
        <f t="shared" si="31"/>
        <v/>
      </c>
      <c r="BY34" s="39" t="str">
        <f t="shared" si="32"/>
        <v/>
      </c>
      <c r="BZ34" s="39" t="str">
        <f t="shared" si="33"/>
        <v/>
      </c>
      <c r="CA34" s="39" t="str">
        <f t="shared" si="34"/>
        <v/>
      </c>
      <c r="CB34" s="39" t="str">
        <f t="shared" si="35"/>
        <v/>
      </c>
      <c r="CC34" s="39" t="str">
        <f t="shared" si="36"/>
        <v/>
      </c>
      <c r="CD34" s="39" t="str">
        <f t="shared" si="37"/>
        <v/>
      </c>
      <c r="CE34" s="39" t="str">
        <f t="shared" si="38"/>
        <v/>
      </c>
      <c r="CF34" s="39" t="str">
        <f t="shared" si="39"/>
        <v/>
      </c>
      <c r="CG34" s="39" t="str">
        <f t="shared" si="40"/>
        <v/>
      </c>
      <c r="CH34" s="39" t="str">
        <f t="shared" si="41"/>
        <v/>
      </c>
      <c r="CI34" s="39" t="str">
        <f t="shared" si="42"/>
        <v/>
      </c>
    </row>
    <row r="35" spans="1:87" ht="12.75">
      <c r="A35" s="18"/>
      <c r="B35" s="16" t="str">
        <f>'Gene Table'!D34</f>
        <v>NM_002467</v>
      </c>
      <c r="C35" s="16" t="s">
        <v>133</v>
      </c>
      <c r="D35" s="17" t="str">
        <f>IF(SUM('Test Sample Data'!D$3:D$98)&gt;10,IF(AND(ISNUMBER('Test Sample Data'!D34),'Test Sample Data'!D34&lt;$B$1,'Test Sample Data'!D34&gt;0),'Test Sample Data'!D34,$B$1),"")</f>
        <v/>
      </c>
      <c r="E35" s="17" t="str">
        <f>IF(SUM('Test Sample Data'!E$3:E$98)&gt;10,IF(AND(ISNUMBER('Test Sample Data'!E34),'Test Sample Data'!E34&lt;$B$1,'Test Sample Data'!E34&gt;0),'Test Sample Data'!E34,$B$1),"")</f>
        <v/>
      </c>
      <c r="F35" s="17" t="str">
        <f>IF(SUM('Test Sample Data'!F$3:F$98)&gt;10,IF(AND(ISNUMBER('Test Sample Data'!F34),'Test Sample Data'!F34&lt;$B$1,'Test Sample Data'!F34&gt;0),'Test Sample Data'!F34,$B$1),"")</f>
        <v/>
      </c>
      <c r="G35" s="17" t="str">
        <f>IF(SUM('Test Sample Data'!G$3:G$98)&gt;10,IF(AND(ISNUMBER('Test Sample Data'!G34),'Test Sample Data'!G34&lt;$B$1,'Test Sample Data'!G34&gt;0),'Test Sample Data'!G34,$B$1),"")</f>
        <v/>
      </c>
      <c r="H35" s="17" t="str">
        <f>IF(SUM('Test Sample Data'!H$3:H$98)&gt;10,IF(AND(ISNUMBER('Test Sample Data'!H34),'Test Sample Data'!H34&lt;$B$1,'Test Sample Data'!H34&gt;0),'Test Sample Data'!H34,$B$1),"")</f>
        <v/>
      </c>
      <c r="I35" s="17" t="str">
        <f>IF(SUM('Test Sample Data'!I$3:I$98)&gt;10,IF(AND(ISNUMBER('Test Sample Data'!I34),'Test Sample Data'!I34&lt;$B$1,'Test Sample Data'!I34&gt;0),'Test Sample Data'!I34,$B$1),"")</f>
        <v/>
      </c>
      <c r="J35" s="17" t="str">
        <f>IF(SUM('Test Sample Data'!J$3:J$98)&gt;10,IF(AND(ISNUMBER('Test Sample Data'!J34),'Test Sample Data'!J34&lt;$B$1,'Test Sample Data'!J34&gt;0),'Test Sample Data'!J34,$B$1),"")</f>
        <v/>
      </c>
      <c r="K35" s="17" t="str">
        <f>IF(SUM('Test Sample Data'!K$3:K$98)&gt;10,IF(AND(ISNUMBER('Test Sample Data'!K34),'Test Sample Data'!K34&lt;$B$1,'Test Sample Data'!K34&gt;0),'Test Sample Data'!K34,$B$1),"")</f>
        <v/>
      </c>
      <c r="L35" s="17" t="str">
        <f>IF(SUM('Test Sample Data'!L$3:L$98)&gt;10,IF(AND(ISNUMBER('Test Sample Data'!L34),'Test Sample Data'!L34&lt;$B$1,'Test Sample Data'!L34&gt;0),'Test Sample Data'!L34,$B$1),"")</f>
        <v/>
      </c>
      <c r="M35" s="17" t="str">
        <f>IF(SUM('Test Sample Data'!M$3:M$98)&gt;10,IF(AND(ISNUMBER('Test Sample Data'!M34),'Test Sample Data'!M34&lt;$B$1,'Test Sample Data'!M34&gt;0),'Test Sample Data'!M34,$B$1),"")</f>
        <v/>
      </c>
      <c r="N35" s="17" t="str">
        <f>'Gene Table'!D34</f>
        <v>NM_002467</v>
      </c>
      <c r="O35" s="16" t="s">
        <v>133</v>
      </c>
      <c r="P35" s="17" t="str">
        <f>IF(SUM('Control Sample Data'!D$3:D$98)&gt;10,IF(AND(ISNUMBER('Control Sample Data'!D34),'Control Sample Data'!D34&lt;$B$1,'Control Sample Data'!D34&gt;0),'Control Sample Data'!D34,$B$1),"")</f>
        <v/>
      </c>
      <c r="Q35" s="17" t="str">
        <f>IF(SUM('Control Sample Data'!E$3:E$98)&gt;10,IF(AND(ISNUMBER('Control Sample Data'!E34),'Control Sample Data'!E34&lt;$B$1,'Control Sample Data'!E34&gt;0),'Control Sample Data'!E34,$B$1),"")</f>
        <v/>
      </c>
      <c r="R35" s="17" t="str">
        <f>IF(SUM('Control Sample Data'!F$3:F$98)&gt;10,IF(AND(ISNUMBER('Control Sample Data'!F34),'Control Sample Data'!F34&lt;$B$1,'Control Sample Data'!F34&gt;0),'Control Sample Data'!F34,$B$1),"")</f>
        <v/>
      </c>
      <c r="S35" s="17" t="str">
        <f>IF(SUM('Control Sample Data'!G$3:G$98)&gt;10,IF(AND(ISNUMBER('Control Sample Data'!G34),'Control Sample Data'!G34&lt;$B$1,'Control Sample Data'!G34&gt;0),'Control Sample Data'!G34,$B$1),"")</f>
        <v/>
      </c>
      <c r="T35" s="17" t="str">
        <f>IF(SUM('Control Sample Data'!H$3:H$98)&gt;10,IF(AND(ISNUMBER('Control Sample Data'!H34),'Control Sample Data'!H34&lt;$B$1,'Control Sample Data'!H34&gt;0),'Control Sample Data'!H34,$B$1),"")</f>
        <v/>
      </c>
      <c r="U35" s="17" t="str">
        <f>IF(SUM('Control Sample Data'!I$3:I$98)&gt;10,IF(AND(ISNUMBER('Control Sample Data'!I34),'Control Sample Data'!I34&lt;$B$1,'Control Sample Data'!I34&gt;0),'Control Sample Data'!I34,$B$1),"")</f>
        <v/>
      </c>
      <c r="V35" s="17" t="str">
        <f>IF(SUM('Control Sample Data'!J$3:J$98)&gt;10,IF(AND(ISNUMBER('Control Sample Data'!J34),'Control Sample Data'!J34&lt;$B$1,'Control Sample Data'!J34&gt;0),'Control Sample Data'!J34,$B$1),"")</f>
        <v/>
      </c>
      <c r="W35" s="17" t="str">
        <f>IF(SUM('Control Sample Data'!K$3:K$98)&gt;10,IF(AND(ISNUMBER('Control Sample Data'!K34),'Control Sample Data'!K34&lt;$B$1,'Control Sample Data'!K34&gt;0),'Control Sample Data'!K34,$B$1),"")</f>
        <v/>
      </c>
      <c r="X35" s="17" t="str">
        <f>IF(SUM('Control Sample Data'!L$3:L$98)&gt;10,IF(AND(ISNUMBER('Control Sample Data'!L34),'Control Sample Data'!L34&lt;$B$1,'Control Sample Data'!L34&gt;0),'Control Sample Data'!L34,$B$1),"")</f>
        <v/>
      </c>
      <c r="Y35" s="17" t="str">
        <f>IF(SUM('Control Sample Data'!M$3:M$98)&gt;10,IF(AND(ISNUMBER('Control Sample Data'!M34),'Control Sample Data'!M34&lt;$B$1,'Control Sample Data'!M34&gt;0),'Control Sample Data'!M34,$B$1),"")</f>
        <v/>
      </c>
      <c r="AT35" s="36" t="str">
        <f t="shared" si="0"/>
        <v/>
      </c>
      <c r="AU35" s="36" t="str">
        <f t="shared" si="1"/>
        <v/>
      </c>
      <c r="AV35" s="36" t="str">
        <f t="shared" si="2"/>
        <v/>
      </c>
      <c r="AW35" s="36" t="str">
        <f t="shared" si="3"/>
        <v/>
      </c>
      <c r="AX35" s="36" t="str">
        <f t="shared" si="4"/>
        <v/>
      </c>
      <c r="AY35" s="36" t="str">
        <f t="shared" si="5"/>
        <v/>
      </c>
      <c r="AZ35" s="36" t="str">
        <f t="shared" si="6"/>
        <v/>
      </c>
      <c r="BA35" s="36" t="str">
        <f t="shared" si="7"/>
        <v/>
      </c>
      <c r="BB35" s="36" t="str">
        <f t="shared" si="8"/>
        <v/>
      </c>
      <c r="BC35" s="36" t="str">
        <f t="shared" si="9"/>
        <v/>
      </c>
      <c r="BD35" s="36" t="str">
        <f t="shared" si="10"/>
        <v/>
      </c>
      <c r="BE35" s="36" t="str">
        <f t="shared" si="11"/>
        <v/>
      </c>
      <c r="BF35" s="36" t="str">
        <f t="shared" si="12"/>
        <v/>
      </c>
      <c r="BG35" s="36" t="str">
        <f t="shared" si="13"/>
        <v/>
      </c>
      <c r="BH35" s="36" t="str">
        <f t="shared" si="14"/>
        <v/>
      </c>
      <c r="BI35" s="36" t="str">
        <f t="shared" si="15"/>
        <v/>
      </c>
      <c r="BJ35" s="36" t="str">
        <f t="shared" si="16"/>
        <v/>
      </c>
      <c r="BK35" s="36" t="str">
        <f t="shared" si="17"/>
        <v/>
      </c>
      <c r="BL35" s="36" t="str">
        <f t="shared" si="18"/>
        <v/>
      </c>
      <c r="BM35" s="36" t="str">
        <f t="shared" si="19"/>
        <v/>
      </c>
      <c r="BN35" s="38" t="e">
        <f t="shared" si="21"/>
        <v>#DIV/0!</v>
      </c>
      <c r="BO35" s="38" t="e">
        <f t="shared" si="22"/>
        <v>#DIV/0!</v>
      </c>
      <c r="BP35" s="39" t="str">
        <f t="shared" si="23"/>
        <v/>
      </c>
      <c r="BQ35" s="39" t="str">
        <f t="shared" si="24"/>
        <v/>
      </c>
      <c r="BR35" s="39" t="str">
        <f t="shared" si="25"/>
        <v/>
      </c>
      <c r="BS35" s="39" t="str">
        <f t="shared" si="26"/>
        <v/>
      </c>
      <c r="BT35" s="39" t="str">
        <f t="shared" si="27"/>
        <v/>
      </c>
      <c r="BU35" s="39" t="str">
        <f t="shared" si="28"/>
        <v/>
      </c>
      <c r="BV35" s="39" t="str">
        <f t="shared" si="29"/>
        <v/>
      </c>
      <c r="BW35" s="39" t="str">
        <f t="shared" si="30"/>
        <v/>
      </c>
      <c r="BX35" s="39" t="str">
        <f t="shared" si="31"/>
        <v/>
      </c>
      <c r="BY35" s="39" t="str">
        <f t="shared" si="32"/>
        <v/>
      </c>
      <c r="BZ35" s="39" t="str">
        <f t="shared" si="33"/>
        <v/>
      </c>
      <c r="CA35" s="39" t="str">
        <f t="shared" si="34"/>
        <v/>
      </c>
      <c r="CB35" s="39" t="str">
        <f t="shared" si="35"/>
        <v/>
      </c>
      <c r="CC35" s="39" t="str">
        <f t="shared" si="36"/>
        <v/>
      </c>
      <c r="CD35" s="39" t="str">
        <f t="shared" si="37"/>
        <v/>
      </c>
      <c r="CE35" s="39" t="str">
        <f t="shared" si="38"/>
        <v/>
      </c>
      <c r="CF35" s="39" t="str">
        <f t="shared" si="39"/>
        <v/>
      </c>
      <c r="CG35" s="39" t="str">
        <f t="shared" si="40"/>
        <v/>
      </c>
      <c r="CH35" s="39" t="str">
        <f t="shared" si="41"/>
        <v/>
      </c>
      <c r="CI35" s="39" t="str">
        <f t="shared" si="42"/>
        <v/>
      </c>
    </row>
    <row r="36" spans="1:87" ht="12.75">
      <c r="A36" s="18"/>
      <c r="B36" s="16" t="str">
        <f>'Gene Table'!D35</f>
        <v>NM_002392</v>
      </c>
      <c r="C36" s="16" t="s">
        <v>137</v>
      </c>
      <c r="D36" s="17" t="str">
        <f>IF(SUM('Test Sample Data'!D$3:D$98)&gt;10,IF(AND(ISNUMBER('Test Sample Data'!D35),'Test Sample Data'!D35&lt;$B$1,'Test Sample Data'!D35&gt;0),'Test Sample Data'!D35,$B$1),"")</f>
        <v/>
      </c>
      <c r="E36" s="17" t="str">
        <f>IF(SUM('Test Sample Data'!E$3:E$98)&gt;10,IF(AND(ISNUMBER('Test Sample Data'!E35),'Test Sample Data'!E35&lt;$B$1,'Test Sample Data'!E35&gt;0),'Test Sample Data'!E35,$B$1),"")</f>
        <v/>
      </c>
      <c r="F36" s="17" t="str">
        <f>IF(SUM('Test Sample Data'!F$3:F$98)&gt;10,IF(AND(ISNUMBER('Test Sample Data'!F35),'Test Sample Data'!F35&lt;$B$1,'Test Sample Data'!F35&gt;0),'Test Sample Data'!F35,$B$1),"")</f>
        <v/>
      </c>
      <c r="G36" s="17" t="str">
        <f>IF(SUM('Test Sample Data'!G$3:G$98)&gt;10,IF(AND(ISNUMBER('Test Sample Data'!G35),'Test Sample Data'!G35&lt;$B$1,'Test Sample Data'!G35&gt;0),'Test Sample Data'!G35,$B$1),"")</f>
        <v/>
      </c>
      <c r="H36" s="17" t="str">
        <f>IF(SUM('Test Sample Data'!H$3:H$98)&gt;10,IF(AND(ISNUMBER('Test Sample Data'!H35),'Test Sample Data'!H35&lt;$B$1,'Test Sample Data'!H35&gt;0),'Test Sample Data'!H35,$B$1),"")</f>
        <v/>
      </c>
      <c r="I36" s="17" t="str">
        <f>IF(SUM('Test Sample Data'!I$3:I$98)&gt;10,IF(AND(ISNUMBER('Test Sample Data'!I35),'Test Sample Data'!I35&lt;$B$1,'Test Sample Data'!I35&gt;0),'Test Sample Data'!I35,$B$1),"")</f>
        <v/>
      </c>
      <c r="J36" s="17" t="str">
        <f>IF(SUM('Test Sample Data'!J$3:J$98)&gt;10,IF(AND(ISNUMBER('Test Sample Data'!J35),'Test Sample Data'!J35&lt;$B$1,'Test Sample Data'!J35&gt;0),'Test Sample Data'!J35,$B$1),"")</f>
        <v/>
      </c>
      <c r="K36" s="17" t="str">
        <f>IF(SUM('Test Sample Data'!K$3:K$98)&gt;10,IF(AND(ISNUMBER('Test Sample Data'!K35),'Test Sample Data'!K35&lt;$B$1,'Test Sample Data'!K35&gt;0),'Test Sample Data'!K35,$B$1),"")</f>
        <v/>
      </c>
      <c r="L36" s="17" t="str">
        <f>IF(SUM('Test Sample Data'!L$3:L$98)&gt;10,IF(AND(ISNUMBER('Test Sample Data'!L35),'Test Sample Data'!L35&lt;$B$1,'Test Sample Data'!L35&gt;0),'Test Sample Data'!L35,$B$1),"")</f>
        <v/>
      </c>
      <c r="M36" s="17" t="str">
        <f>IF(SUM('Test Sample Data'!M$3:M$98)&gt;10,IF(AND(ISNUMBER('Test Sample Data'!M35),'Test Sample Data'!M35&lt;$B$1,'Test Sample Data'!M35&gt;0),'Test Sample Data'!M35,$B$1),"")</f>
        <v/>
      </c>
      <c r="N36" s="17" t="str">
        <f>'Gene Table'!D35</f>
        <v>NM_002392</v>
      </c>
      <c r="O36" s="16" t="s">
        <v>137</v>
      </c>
      <c r="P36" s="17" t="str">
        <f>IF(SUM('Control Sample Data'!D$3:D$98)&gt;10,IF(AND(ISNUMBER('Control Sample Data'!D35),'Control Sample Data'!D35&lt;$B$1,'Control Sample Data'!D35&gt;0),'Control Sample Data'!D35,$B$1),"")</f>
        <v/>
      </c>
      <c r="Q36" s="17" t="str">
        <f>IF(SUM('Control Sample Data'!E$3:E$98)&gt;10,IF(AND(ISNUMBER('Control Sample Data'!E35),'Control Sample Data'!E35&lt;$B$1,'Control Sample Data'!E35&gt;0),'Control Sample Data'!E35,$B$1),"")</f>
        <v/>
      </c>
      <c r="R36" s="17" t="str">
        <f>IF(SUM('Control Sample Data'!F$3:F$98)&gt;10,IF(AND(ISNUMBER('Control Sample Data'!F35),'Control Sample Data'!F35&lt;$B$1,'Control Sample Data'!F35&gt;0),'Control Sample Data'!F35,$B$1),"")</f>
        <v/>
      </c>
      <c r="S36" s="17" t="str">
        <f>IF(SUM('Control Sample Data'!G$3:G$98)&gt;10,IF(AND(ISNUMBER('Control Sample Data'!G35),'Control Sample Data'!G35&lt;$B$1,'Control Sample Data'!G35&gt;0),'Control Sample Data'!G35,$B$1),"")</f>
        <v/>
      </c>
      <c r="T36" s="17" t="str">
        <f>IF(SUM('Control Sample Data'!H$3:H$98)&gt;10,IF(AND(ISNUMBER('Control Sample Data'!H35),'Control Sample Data'!H35&lt;$B$1,'Control Sample Data'!H35&gt;0),'Control Sample Data'!H35,$B$1),"")</f>
        <v/>
      </c>
      <c r="U36" s="17" t="str">
        <f>IF(SUM('Control Sample Data'!I$3:I$98)&gt;10,IF(AND(ISNUMBER('Control Sample Data'!I35),'Control Sample Data'!I35&lt;$B$1,'Control Sample Data'!I35&gt;0),'Control Sample Data'!I35,$B$1),"")</f>
        <v/>
      </c>
      <c r="V36" s="17" t="str">
        <f>IF(SUM('Control Sample Data'!J$3:J$98)&gt;10,IF(AND(ISNUMBER('Control Sample Data'!J35),'Control Sample Data'!J35&lt;$B$1,'Control Sample Data'!J35&gt;0),'Control Sample Data'!J35,$B$1),"")</f>
        <v/>
      </c>
      <c r="W36" s="17" t="str">
        <f>IF(SUM('Control Sample Data'!K$3:K$98)&gt;10,IF(AND(ISNUMBER('Control Sample Data'!K35),'Control Sample Data'!K35&lt;$B$1,'Control Sample Data'!K35&gt;0),'Control Sample Data'!K35,$B$1),"")</f>
        <v/>
      </c>
      <c r="X36" s="17" t="str">
        <f>IF(SUM('Control Sample Data'!L$3:L$98)&gt;10,IF(AND(ISNUMBER('Control Sample Data'!L35),'Control Sample Data'!L35&lt;$B$1,'Control Sample Data'!L35&gt;0),'Control Sample Data'!L35,$B$1),"")</f>
        <v/>
      </c>
      <c r="Y36" s="17" t="str">
        <f>IF(SUM('Control Sample Data'!M$3:M$98)&gt;10,IF(AND(ISNUMBER('Control Sample Data'!M35),'Control Sample Data'!M35&lt;$B$1,'Control Sample Data'!M35&gt;0),'Control Sample Data'!M35,$B$1),"")</f>
        <v/>
      </c>
      <c r="AT36" s="36" t="str">
        <f aca="true" t="shared" si="44" ref="AT36:AT67">IF(ISERROR(D36-Z$26),"",D36-Z$26)</f>
        <v/>
      </c>
      <c r="AU36" s="36" t="str">
        <f aca="true" t="shared" si="45" ref="AU36:AU67">IF(ISERROR(E36-AA$26),"",E36-AA$26)</f>
        <v/>
      </c>
      <c r="AV36" s="36" t="str">
        <f aca="true" t="shared" si="46" ref="AV36:AV67">IF(ISERROR(F36-AB$26),"",F36-AB$26)</f>
        <v/>
      </c>
      <c r="AW36" s="36" t="str">
        <f aca="true" t="shared" si="47" ref="AW36:AW67">IF(ISERROR(G36-AC$26),"",G36-AC$26)</f>
        <v/>
      </c>
      <c r="AX36" s="36" t="str">
        <f aca="true" t="shared" si="48" ref="AX36:AX67">IF(ISERROR(H36-AD$26),"",H36-AD$26)</f>
        <v/>
      </c>
      <c r="AY36" s="36" t="str">
        <f aca="true" t="shared" si="49" ref="AY36:AY67">IF(ISERROR(I36-AE$26),"",I36-AE$26)</f>
        <v/>
      </c>
      <c r="AZ36" s="36" t="str">
        <f aca="true" t="shared" si="50" ref="AZ36:AZ67">IF(ISERROR(J36-AF$26),"",J36-AF$26)</f>
        <v/>
      </c>
      <c r="BA36" s="36" t="str">
        <f aca="true" t="shared" si="51" ref="BA36:BA67">IF(ISERROR(K36-AG$26),"",K36-AG$26)</f>
        <v/>
      </c>
      <c r="BB36" s="36" t="str">
        <f aca="true" t="shared" si="52" ref="BB36:BB67">IF(ISERROR(L36-AH$26),"",L36-AH$26)</f>
        <v/>
      </c>
      <c r="BC36" s="36" t="str">
        <f aca="true" t="shared" si="53" ref="BC36:BC67">IF(ISERROR(M36-AI$26),"",M36-AI$26)</f>
        <v/>
      </c>
      <c r="BD36" s="36" t="str">
        <f aca="true" t="shared" si="54" ref="BD36:BD67">IF(ISERROR(P36-AJ$26),"",P36-AJ$26)</f>
        <v/>
      </c>
      <c r="BE36" s="36" t="str">
        <f aca="true" t="shared" si="55" ref="BE36:BE67">IF(ISERROR(Q36-AK$26),"",Q36-AK$26)</f>
        <v/>
      </c>
      <c r="BF36" s="36" t="str">
        <f aca="true" t="shared" si="56" ref="BF36:BF67">IF(ISERROR(R36-AL$26),"",R36-AL$26)</f>
        <v/>
      </c>
      <c r="BG36" s="36" t="str">
        <f aca="true" t="shared" si="57" ref="BG36:BG67">IF(ISERROR(S36-AM$26),"",S36-AM$26)</f>
        <v/>
      </c>
      <c r="BH36" s="36" t="str">
        <f aca="true" t="shared" si="58" ref="BH36:BH67">IF(ISERROR(T36-AN$26),"",T36-AN$26)</f>
        <v/>
      </c>
      <c r="BI36" s="36" t="str">
        <f aca="true" t="shared" si="59" ref="BI36:BI67">IF(ISERROR(U36-AO$26),"",U36-AO$26)</f>
        <v/>
      </c>
      <c r="BJ36" s="36" t="str">
        <f aca="true" t="shared" si="60" ref="BJ36:BJ67">IF(ISERROR(V36-AP$26),"",V36-AP$26)</f>
        <v/>
      </c>
      <c r="BK36" s="36" t="str">
        <f aca="true" t="shared" si="61" ref="BK36:BK67">IF(ISERROR(W36-AQ$26),"",W36-AQ$26)</f>
        <v/>
      </c>
      <c r="BL36" s="36" t="str">
        <f aca="true" t="shared" si="62" ref="BL36:BL67">IF(ISERROR(X36-AR$26),"",X36-AR$26)</f>
        <v/>
      </c>
      <c r="BM36" s="36" t="str">
        <f aca="true" t="shared" si="63" ref="BM36:BM67">IF(ISERROR(Y36-AS$26),"",Y36-AS$26)</f>
        <v/>
      </c>
      <c r="BN36" s="38" t="e">
        <f t="shared" si="21"/>
        <v>#DIV/0!</v>
      </c>
      <c r="BO36" s="38" t="e">
        <f t="shared" si="22"/>
        <v>#DIV/0!</v>
      </c>
      <c r="BP36" s="39" t="str">
        <f t="shared" si="23"/>
        <v/>
      </c>
      <c r="BQ36" s="39" t="str">
        <f t="shared" si="24"/>
        <v/>
      </c>
      <c r="BR36" s="39" t="str">
        <f t="shared" si="25"/>
        <v/>
      </c>
      <c r="BS36" s="39" t="str">
        <f t="shared" si="26"/>
        <v/>
      </c>
      <c r="BT36" s="39" t="str">
        <f t="shared" si="27"/>
        <v/>
      </c>
      <c r="BU36" s="39" t="str">
        <f t="shared" si="28"/>
        <v/>
      </c>
      <c r="BV36" s="39" t="str">
        <f t="shared" si="29"/>
        <v/>
      </c>
      <c r="BW36" s="39" t="str">
        <f t="shared" si="30"/>
        <v/>
      </c>
      <c r="BX36" s="39" t="str">
        <f t="shared" si="31"/>
        <v/>
      </c>
      <c r="BY36" s="39" t="str">
        <f t="shared" si="32"/>
        <v/>
      </c>
      <c r="BZ36" s="39" t="str">
        <f t="shared" si="33"/>
        <v/>
      </c>
      <c r="CA36" s="39" t="str">
        <f t="shared" si="34"/>
        <v/>
      </c>
      <c r="CB36" s="39" t="str">
        <f t="shared" si="35"/>
        <v/>
      </c>
      <c r="CC36" s="39" t="str">
        <f t="shared" si="36"/>
        <v/>
      </c>
      <c r="CD36" s="39" t="str">
        <f t="shared" si="37"/>
        <v/>
      </c>
      <c r="CE36" s="39" t="str">
        <f t="shared" si="38"/>
        <v/>
      </c>
      <c r="CF36" s="39" t="str">
        <f t="shared" si="39"/>
        <v/>
      </c>
      <c r="CG36" s="39" t="str">
        <f t="shared" si="40"/>
        <v/>
      </c>
      <c r="CH36" s="39" t="str">
        <f t="shared" si="41"/>
        <v/>
      </c>
      <c r="CI36" s="39" t="str">
        <f t="shared" si="42"/>
        <v/>
      </c>
    </row>
    <row r="37" spans="1:87" ht="12.75">
      <c r="A37" s="18"/>
      <c r="B37" s="16" t="str">
        <f>'Gene Table'!D36</f>
        <v>NM_000418</v>
      </c>
      <c r="C37" s="16" t="s">
        <v>141</v>
      </c>
      <c r="D37" s="17" t="str">
        <f>IF(SUM('Test Sample Data'!D$3:D$98)&gt;10,IF(AND(ISNUMBER('Test Sample Data'!D36),'Test Sample Data'!D36&lt;$B$1,'Test Sample Data'!D36&gt;0),'Test Sample Data'!D36,$B$1),"")</f>
        <v/>
      </c>
      <c r="E37" s="17" t="str">
        <f>IF(SUM('Test Sample Data'!E$3:E$98)&gt;10,IF(AND(ISNUMBER('Test Sample Data'!E36),'Test Sample Data'!E36&lt;$B$1,'Test Sample Data'!E36&gt;0),'Test Sample Data'!E36,$B$1),"")</f>
        <v/>
      </c>
      <c r="F37" s="17" t="str">
        <f>IF(SUM('Test Sample Data'!F$3:F$98)&gt;10,IF(AND(ISNUMBER('Test Sample Data'!F36),'Test Sample Data'!F36&lt;$B$1,'Test Sample Data'!F36&gt;0),'Test Sample Data'!F36,$B$1),"")</f>
        <v/>
      </c>
      <c r="G37" s="17" t="str">
        <f>IF(SUM('Test Sample Data'!G$3:G$98)&gt;10,IF(AND(ISNUMBER('Test Sample Data'!G36),'Test Sample Data'!G36&lt;$B$1,'Test Sample Data'!G36&gt;0),'Test Sample Data'!G36,$B$1),"")</f>
        <v/>
      </c>
      <c r="H37" s="17" t="str">
        <f>IF(SUM('Test Sample Data'!H$3:H$98)&gt;10,IF(AND(ISNUMBER('Test Sample Data'!H36),'Test Sample Data'!H36&lt;$B$1,'Test Sample Data'!H36&gt;0),'Test Sample Data'!H36,$B$1),"")</f>
        <v/>
      </c>
      <c r="I37" s="17" t="str">
        <f>IF(SUM('Test Sample Data'!I$3:I$98)&gt;10,IF(AND(ISNUMBER('Test Sample Data'!I36),'Test Sample Data'!I36&lt;$B$1,'Test Sample Data'!I36&gt;0),'Test Sample Data'!I36,$B$1),"")</f>
        <v/>
      </c>
      <c r="J37" s="17" t="str">
        <f>IF(SUM('Test Sample Data'!J$3:J$98)&gt;10,IF(AND(ISNUMBER('Test Sample Data'!J36),'Test Sample Data'!J36&lt;$B$1,'Test Sample Data'!J36&gt;0),'Test Sample Data'!J36,$B$1),"")</f>
        <v/>
      </c>
      <c r="K37" s="17" t="str">
        <f>IF(SUM('Test Sample Data'!K$3:K$98)&gt;10,IF(AND(ISNUMBER('Test Sample Data'!K36),'Test Sample Data'!K36&lt;$B$1,'Test Sample Data'!K36&gt;0),'Test Sample Data'!K36,$B$1),"")</f>
        <v/>
      </c>
      <c r="L37" s="17" t="str">
        <f>IF(SUM('Test Sample Data'!L$3:L$98)&gt;10,IF(AND(ISNUMBER('Test Sample Data'!L36),'Test Sample Data'!L36&lt;$B$1,'Test Sample Data'!L36&gt;0),'Test Sample Data'!L36,$B$1),"")</f>
        <v/>
      </c>
      <c r="M37" s="17" t="str">
        <f>IF(SUM('Test Sample Data'!M$3:M$98)&gt;10,IF(AND(ISNUMBER('Test Sample Data'!M36),'Test Sample Data'!M36&lt;$B$1,'Test Sample Data'!M36&gt;0),'Test Sample Data'!M36,$B$1),"")</f>
        <v/>
      </c>
      <c r="N37" s="17" t="str">
        <f>'Gene Table'!D36</f>
        <v>NM_000418</v>
      </c>
      <c r="O37" s="16" t="s">
        <v>141</v>
      </c>
      <c r="P37" s="17" t="str">
        <f>IF(SUM('Control Sample Data'!D$3:D$98)&gt;10,IF(AND(ISNUMBER('Control Sample Data'!D36),'Control Sample Data'!D36&lt;$B$1,'Control Sample Data'!D36&gt;0),'Control Sample Data'!D36,$B$1),"")</f>
        <v/>
      </c>
      <c r="Q37" s="17" t="str">
        <f>IF(SUM('Control Sample Data'!E$3:E$98)&gt;10,IF(AND(ISNUMBER('Control Sample Data'!E36),'Control Sample Data'!E36&lt;$B$1,'Control Sample Data'!E36&gt;0),'Control Sample Data'!E36,$B$1),"")</f>
        <v/>
      </c>
      <c r="R37" s="17" t="str">
        <f>IF(SUM('Control Sample Data'!F$3:F$98)&gt;10,IF(AND(ISNUMBER('Control Sample Data'!F36),'Control Sample Data'!F36&lt;$B$1,'Control Sample Data'!F36&gt;0),'Control Sample Data'!F36,$B$1),"")</f>
        <v/>
      </c>
      <c r="S37" s="17" t="str">
        <f>IF(SUM('Control Sample Data'!G$3:G$98)&gt;10,IF(AND(ISNUMBER('Control Sample Data'!G36),'Control Sample Data'!G36&lt;$B$1,'Control Sample Data'!G36&gt;0),'Control Sample Data'!G36,$B$1),"")</f>
        <v/>
      </c>
      <c r="T37" s="17" t="str">
        <f>IF(SUM('Control Sample Data'!H$3:H$98)&gt;10,IF(AND(ISNUMBER('Control Sample Data'!H36),'Control Sample Data'!H36&lt;$B$1,'Control Sample Data'!H36&gt;0),'Control Sample Data'!H36,$B$1),"")</f>
        <v/>
      </c>
      <c r="U37" s="17" t="str">
        <f>IF(SUM('Control Sample Data'!I$3:I$98)&gt;10,IF(AND(ISNUMBER('Control Sample Data'!I36),'Control Sample Data'!I36&lt;$B$1,'Control Sample Data'!I36&gt;0),'Control Sample Data'!I36,$B$1),"")</f>
        <v/>
      </c>
      <c r="V37" s="17" t="str">
        <f>IF(SUM('Control Sample Data'!J$3:J$98)&gt;10,IF(AND(ISNUMBER('Control Sample Data'!J36),'Control Sample Data'!J36&lt;$B$1,'Control Sample Data'!J36&gt;0),'Control Sample Data'!J36,$B$1),"")</f>
        <v/>
      </c>
      <c r="W37" s="17" t="str">
        <f>IF(SUM('Control Sample Data'!K$3:K$98)&gt;10,IF(AND(ISNUMBER('Control Sample Data'!K36),'Control Sample Data'!K36&lt;$B$1,'Control Sample Data'!K36&gt;0),'Control Sample Data'!K36,$B$1),"")</f>
        <v/>
      </c>
      <c r="X37" s="17" t="str">
        <f>IF(SUM('Control Sample Data'!L$3:L$98)&gt;10,IF(AND(ISNUMBER('Control Sample Data'!L36),'Control Sample Data'!L36&lt;$B$1,'Control Sample Data'!L36&gt;0),'Control Sample Data'!L36,$B$1),"")</f>
        <v/>
      </c>
      <c r="Y37" s="17" t="str">
        <f>IF(SUM('Control Sample Data'!M$3:M$98)&gt;10,IF(AND(ISNUMBER('Control Sample Data'!M36),'Control Sample Data'!M36&lt;$B$1,'Control Sample Data'!M36&gt;0),'Control Sample Data'!M36,$B$1),"")</f>
        <v/>
      </c>
      <c r="AT37" s="36" t="str">
        <f t="shared" si="44"/>
        <v/>
      </c>
      <c r="AU37" s="36" t="str">
        <f t="shared" si="45"/>
        <v/>
      </c>
      <c r="AV37" s="36" t="str">
        <f t="shared" si="46"/>
        <v/>
      </c>
      <c r="AW37" s="36" t="str">
        <f t="shared" si="47"/>
        <v/>
      </c>
      <c r="AX37" s="36" t="str">
        <f t="shared" si="48"/>
        <v/>
      </c>
      <c r="AY37" s="36" t="str">
        <f t="shared" si="49"/>
        <v/>
      </c>
      <c r="AZ37" s="36" t="str">
        <f t="shared" si="50"/>
        <v/>
      </c>
      <c r="BA37" s="36" t="str">
        <f t="shared" si="51"/>
        <v/>
      </c>
      <c r="BB37" s="36" t="str">
        <f t="shared" si="52"/>
        <v/>
      </c>
      <c r="BC37" s="36" t="str">
        <f t="shared" si="53"/>
        <v/>
      </c>
      <c r="BD37" s="36" t="str">
        <f t="shared" si="54"/>
        <v/>
      </c>
      <c r="BE37" s="36" t="str">
        <f t="shared" si="55"/>
        <v/>
      </c>
      <c r="BF37" s="36" t="str">
        <f t="shared" si="56"/>
        <v/>
      </c>
      <c r="BG37" s="36" t="str">
        <f t="shared" si="57"/>
        <v/>
      </c>
      <c r="BH37" s="36" t="str">
        <f t="shared" si="58"/>
        <v/>
      </c>
      <c r="BI37" s="36" t="str">
        <f t="shared" si="59"/>
        <v/>
      </c>
      <c r="BJ37" s="36" t="str">
        <f t="shared" si="60"/>
        <v/>
      </c>
      <c r="BK37" s="36" t="str">
        <f t="shared" si="61"/>
        <v/>
      </c>
      <c r="BL37" s="36" t="str">
        <f t="shared" si="62"/>
        <v/>
      </c>
      <c r="BM37" s="36" t="str">
        <f t="shared" si="63"/>
        <v/>
      </c>
      <c r="BN37" s="38" t="e">
        <f t="shared" si="21"/>
        <v>#DIV/0!</v>
      </c>
      <c r="BO37" s="38" t="e">
        <f t="shared" si="22"/>
        <v>#DIV/0!</v>
      </c>
      <c r="BP37" s="39" t="str">
        <f t="shared" si="23"/>
        <v/>
      </c>
      <c r="BQ37" s="39" t="str">
        <f t="shared" si="24"/>
        <v/>
      </c>
      <c r="BR37" s="39" t="str">
        <f t="shared" si="25"/>
        <v/>
      </c>
      <c r="BS37" s="39" t="str">
        <f t="shared" si="26"/>
        <v/>
      </c>
      <c r="BT37" s="39" t="str">
        <f t="shared" si="27"/>
        <v/>
      </c>
      <c r="BU37" s="39" t="str">
        <f t="shared" si="28"/>
        <v/>
      </c>
      <c r="BV37" s="39" t="str">
        <f t="shared" si="29"/>
        <v/>
      </c>
      <c r="BW37" s="39" t="str">
        <f t="shared" si="30"/>
        <v/>
      </c>
      <c r="BX37" s="39" t="str">
        <f t="shared" si="31"/>
        <v/>
      </c>
      <c r="BY37" s="39" t="str">
        <f t="shared" si="32"/>
        <v/>
      </c>
      <c r="BZ37" s="39" t="str">
        <f t="shared" si="33"/>
        <v/>
      </c>
      <c r="CA37" s="39" t="str">
        <f t="shared" si="34"/>
        <v/>
      </c>
      <c r="CB37" s="39" t="str">
        <f t="shared" si="35"/>
        <v/>
      </c>
      <c r="CC37" s="39" t="str">
        <f t="shared" si="36"/>
        <v/>
      </c>
      <c r="CD37" s="39" t="str">
        <f t="shared" si="37"/>
        <v/>
      </c>
      <c r="CE37" s="39" t="str">
        <f t="shared" si="38"/>
        <v/>
      </c>
      <c r="CF37" s="39" t="str">
        <f t="shared" si="39"/>
        <v/>
      </c>
      <c r="CG37" s="39" t="str">
        <f t="shared" si="40"/>
        <v/>
      </c>
      <c r="CH37" s="39" t="str">
        <f t="shared" si="41"/>
        <v/>
      </c>
      <c r="CI37" s="39" t="str">
        <f t="shared" si="42"/>
        <v/>
      </c>
    </row>
    <row r="38" spans="1:87" ht="12.75">
      <c r="A38" s="18"/>
      <c r="B38" s="16" t="str">
        <f>'Gene Table'!D37</f>
        <v>NM_000577</v>
      </c>
      <c r="C38" s="16" t="s">
        <v>145</v>
      </c>
      <c r="D38" s="17" t="str">
        <f>IF(SUM('Test Sample Data'!D$3:D$98)&gt;10,IF(AND(ISNUMBER('Test Sample Data'!D37),'Test Sample Data'!D37&lt;$B$1,'Test Sample Data'!D37&gt;0),'Test Sample Data'!D37,$B$1),"")</f>
        <v/>
      </c>
      <c r="E38" s="17" t="str">
        <f>IF(SUM('Test Sample Data'!E$3:E$98)&gt;10,IF(AND(ISNUMBER('Test Sample Data'!E37),'Test Sample Data'!E37&lt;$B$1,'Test Sample Data'!E37&gt;0),'Test Sample Data'!E37,$B$1),"")</f>
        <v/>
      </c>
      <c r="F38" s="17" t="str">
        <f>IF(SUM('Test Sample Data'!F$3:F$98)&gt;10,IF(AND(ISNUMBER('Test Sample Data'!F37),'Test Sample Data'!F37&lt;$B$1,'Test Sample Data'!F37&gt;0),'Test Sample Data'!F37,$B$1),"")</f>
        <v/>
      </c>
      <c r="G38" s="17" t="str">
        <f>IF(SUM('Test Sample Data'!G$3:G$98)&gt;10,IF(AND(ISNUMBER('Test Sample Data'!G37),'Test Sample Data'!G37&lt;$B$1,'Test Sample Data'!G37&gt;0),'Test Sample Data'!G37,$B$1),"")</f>
        <v/>
      </c>
      <c r="H38" s="17" t="str">
        <f>IF(SUM('Test Sample Data'!H$3:H$98)&gt;10,IF(AND(ISNUMBER('Test Sample Data'!H37),'Test Sample Data'!H37&lt;$B$1,'Test Sample Data'!H37&gt;0),'Test Sample Data'!H37,$B$1),"")</f>
        <v/>
      </c>
      <c r="I38" s="17" t="str">
        <f>IF(SUM('Test Sample Data'!I$3:I$98)&gt;10,IF(AND(ISNUMBER('Test Sample Data'!I37),'Test Sample Data'!I37&lt;$B$1,'Test Sample Data'!I37&gt;0),'Test Sample Data'!I37,$B$1),"")</f>
        <v/>
      </c>
      <c r="J38" s="17" t="str">
        <f>IF(SUM('Test Sample Data'!J$3:J$98)&gt;10,IF(AND(ISNUMBER('Test Sample Data'!J37),'Test Sample Data'!J37&lt;$B$1,'Test Sample Data'!J37&gt;0),'Test Sample Data'!J37,$B$1),"")</f>
        <v/>
      </c>
      <c r="K38" s="17" t="str">
        <f>IF(SUM('Test Sample Data'!K$3:K$98)&gt;10,IF(AND(ISNUMBER('Test Sample Data'!K37),'Test Sample Data'!K37&lt;$B$1,'Test Sample Data'!K37&gt;0),'Test Sample Data'!K37,$B$1),"")</f>
        <v/>
      </c>
      <c r="L38" s="17" t="str">
        <f>IF(SUM('Test Sample Data'!L$3:L$98)&gt;10,IF(AND(ISNUMBER('Test Sample Data'!L37),'Test Sample Data'!L37&lt;$B$1,'Test Sample Data'!L37&gt;0),'Test Sample Data'!L37,$B$1),"")</f>
        <v/>
      </c>
      <c r="M38" s="17" t="str">
        <f>IF(SUM('Test Sample Data'!M$3:M$98)&gt;10,IF(AND(ISNUMBER('Test Sample Data'!M37),'Test Sample Data'!M37&lt;$B$1,'Test Sample Data'!M37&gt;0),'Test Sample Data'!M37,$B$1),"")</f>
        <v/>
      </c>
      <c r="N38" s="17" t="str">
        <f>'Gene Table'!D37</f>
        <v>NM_000577</v>
      </c>
      <c r="O38" s="16" t="s">
        <v>145</v>
      </c>
      <c r="P38" s="17" t="str">
        <f>IF(SUM('Control Sample Data'!D$3:D$98)&gt;10,IF(AND(ISNUMBER('Control Sample Data'!D37),'Control Sample Data'!D37&lt;$B$1,'Control Sample Data'!D37&gt;0),'Control Sample Data'!D37,$B$1),"")</f>
        <v/>
      </c>
      <c r="Q38" s="17" t="str">
        <f>IF(SUM('Control Sample Data'!E$3:E$98)&gt;10,IF(AND(ISNUMBER('Control Sample Data'!E37),'Control Sample Data'!E37&lt;$B$1,'Control Sample Data'!E37&gt;0),'Control Sample Data'!E37,$B$1),"")</f>
        <v/>
      </c>
      <c r="R38" s="17" t="str">
        <f>IF(SUM('Control Sample Data'!F$3:F$98)&gt;10,IF(AND(ISNUMBER('Control Sample Data'!F37),'Control Sample Data'!F37&lt;$B$1,'Control Sample Data'!F37&gt;0),'Control Sample Data'!F37,$B$1),"")</f>
        <v/>
      </c>
      <c r="S38" s="17" t="str">
        <f>IF(SUM('Control Sample Data'!G$3:G$98)&gt;10,IF(AND(ISNUMBER('Control Sample Data'!G37),'Control Sample Data'!G37&lt;$B$1,'Control Sample Data'!G37&gt;0),'Control Sample Data'!G37,$B$1),"")</f>
        <v/>
      </c>
      <c r="T38" s="17" t="str">
        <f>IF(SUM('Control Sample Data'!H$3:H$98)&gt;10,IF(AND(ISNUMBER('Control Sample Data'!H37),'Control Sample Data'!H37&lt;$B$1,'Control Sample Data'!H37&gt;0),'Control Sample Data'!H37,$B$1),"")</f>
        <v/>
      </c>
      <c r="U38" s="17" t="str">
        <f>IF(SUM('Control Sample Data'!I$3:I$98)&gt;10,IF(AND(ISNUMBER('Control Sample Data'!I37),'Control Sample Data'!I37&lt;$B$1,'Control Sample Data'!I37&gt;0),'Control Sample Data'!I37,$B$1),"")</f>
        <v/>
      </c>
      <c r="V38" s="17" t="str">
        <f>IF(SUM('Control Sample Data'!J$3:J$98)&gt;10,IF(AND(ISNUMBER('Control Sample Data'!J37),'Control Sample Data'!J37&lt;$B$1,'Control Sample Data'!J37&gt;0),'Control Sample Data'!J37,$B$1),"")</f>
        <v/>
      </c>
      <c r="W38" s="17" t="str">
        <f>IF(SUM('Control Sample Data'!K$3:K$98)&gt;10,IF(AND(ISNUMBER('Control Sample Data'!K37),'Control Sample Data'!K37&lt;$B$1,'Control Sample Data'!K37&gt;0),'Control Sample Data'!K37,$B$1),"")</f>
        <v/>
      </c>
      <c r="X38" s="17" t="str">
        <f>IF(SUM('Control Sample Data'!L$3:L$98)&gt;10,IF(AND(ISNUMBER('Control Sample Data'!L37),'Control Sample Data'!L37&lt;$B$1,'Control Sample Data'!L37&gt;0),'Control Sample Data'!L37,$B$1),"")</f>
        <v/>
      </c>
      <c r="Y38" s="17" t="str">
        <f>IF(SUM('Control Sample Data'!M$3:M$98)&gt;10,IF(AND(ISNUMBER('Control Sample Data'!M37),'Control Sample Data'!M37&lt;$B$1,'Control Sample Data'!M37&gt;0),'Control Sample Data'!M37,$B$1),"")</f>
        <v/>
      </c>
      <c r="AT38" s="36" t="str">
        <f t="shared" si="44"/>
        <v/>
      </c>
      <c r="AU38" s="36" t="str">
        <f t="shared" si="45"/>
        <v/>
      </c>
      <c r="AV38" s="36" t="str">
        <f t="shared" si="46"/>
        <v/>
      </c>
      <c r="AW38" s="36" t="str">
        <f t="shared" si="47"/>
        <v/>
      </c>
      <c r="AX38" s="36" t="str">
        <f t="shared" si="48"/>
        <v/>
      </c>
      <c r="AY38" s="36" t="str">
        <f t="shared" si="49"/>
        <v/>
      </c>
      <c r="AZ38" s="36" t="str">
        <f t="shared" si="50"/>
        <v/>
      </c>
      <c r="BA38" s="36" t="str">
        <f t="shared" si="51"/>
        <v/>
      </c>
      <c r="BB38" s="36" t="str">
        <f t="shared" si="52"/>
        <v/>
      </c>
      <c r="BC38" s="36" t="str">
        <f t="shared" si="53"/>
        <v/>
      </c>
      <c r="BD38" s="36" t="str">
        <f t="shared" si="54"/>
        <v/>
      </c>
      <c r="BE38" s="36" t="str">
        <f t="shared" si="55"/>
        <v/>
      </c>
      <c r="BF38" s="36" t="str">
        <f t="shared" si="56"/>
        <v/>
      </c>
      <c r="BG38" s="36" t="str">
        <f t="shared" si="57"/>
        <v/>
      </c>
      <c r="BH38" s="36" t="str">
        <f t="shared" si="58"/>
        <v/>
      </c>
      <c r="BI38" s="36" t="str">
        <f t="shared" si="59"/>
        <v/>
      </c>
      <c r="BJ38" s="36" t="str">
        <f t="shared" si="60"/>
        <v/>
      </c>
      <c r="BK38" s="36" t="str">
        <f t="shared" si="61"/>
        <v/>
      </c>
      <c r="BL38" s="36" t="str">
        <f t="shared" si="62"/>
        <v/>
      </c>
      <c r="BM38" s="36" t="str">
        <f t="shared" si="63"/>
        <v/>
      </c>
      <c r="BN38" s="38" t="e">
        <f t="shared" si="21"/>
        <v>#DIV/0!</v>
      </c>
      <c r="BO38" s="38" t="e">
        <f t="shared" si="22"/>
        <v>#DIV/0!</v>
      </c>
      <c r="BP38" s="39" t="str">
        <f t="shared" si="23"/>
        <v/>
      </c>
      <c r="BQ38" s="39" t="str">
        <f t="shared" si="24"/>
        <v/>
      </c>
      <c r="BR38" s="39" t="str">
        <f t="shared" si="25"/>
        <v/>
      </c>
      <c r="BS38" s="39" t="str">
        <f t="shared" si="26"/>
        <v/>
      </c>
      <c r="BT38" s="39" t="str">
        <f t="shared" si="27"/>
        <v/>
      </c>
      <c r="BU38" s="39" t="str">
        <f t="shared" si="28"/>
        <v/>
      </c>
      <c r="BV38" s="39" t="str">
        <f t="shared" si="29"/>
        <v/>
      </c>
      <c r="BW38" s="39" t="str">
        <f t="shared" si="30"/>
        <v/>
      </c>
      <c r="BX38" s="39" t="str">
        <f t="shared" si="31"/>
        <v/>
      </c>
      <c r="BY38" s="39" t="str">
        <f t="shared" si="32"/>
        <v/>
      </c>
      <c r="BZ38" s="39" t="str">
        <f t="shared" si="33"/>
        <v/>
      </c>
      <c r="CA38" s="39" t="str">
        <f t="shared" si="34"/>
        <v/>
      </c>
      <c r="CB38" s="39" t="str">
        <f t="shared" si="35"/>
        <v/>
      </c>
      <c r="CC38" s="39" t="str">
        <f t="shared" si="36"/>
        <v/>
      </c>
      <c r="CD38" s="39" t="str">
        <f t="shared" si="37"/>
        <v/>
      </c>
      <c r="CE38" s="39" t="str">
        <f t="shared" si="38"/>
        <v/>
      </c>
      <c r="CF38" s="39" t="str">
        <f t="shared" si="39"/>
        <v/>
      </c>
      <c r="CG38" s="39" t="str">
        <f t="shared" si="40"/>
        <v/>
      </c>
      <c r="CH38" s="39" t="str">
        <f t="shared" si="41"/>
        <v/>
      </c>
      <c r="CI38" s="39" t="str">
        <f t="shared" si="42"/>
        <v/>
      </c>
    </row>
    <row r="39" spans="1:87" ht="12.75">
      <c r="A39" s="18"/>
      <c r="B39" s="16" t="str">
        <f>'Gene Table'!D38</f>
        <v>NM_000576</v>
      </c>
      <c r="C39" s="16" t="s">
        <v>149</v>
      </c>
      <c r="D39" s="17" t="str">
        <f>IF(SUM('Test Sample Data'!D$3:D$98)&gt;10,IF(AND(ISNUMBER('Test Sample Data'!D38),'Test Sample Data'!D38&lt;$B$1,'Test Sample Data'!D38&gt;0),'Test Sample Data'!D38,$B$1),"")</f>
        <v/>
      </c>
      <c r="E39" s="17" t="str">
        <f>IF(SUM('Test Sample Data'!E$3:E$98)&gt;10,IF(AND(ISNUMBER('Test Sample Data'!E38),'Test Sample Data'!E38&lt;$B$1,'Test Sample Data'!E38&gt;0),'Test Sample Data'!E38,$B$1),"")</f>
        <v/>
      </c>
      <c r="F39" s="17" t="str">
        <f>IF(SUM('Test Sample Data'!F$3:F$98)&gt;10,IF(AND(ISNUMBER('Test Sample Data'!F38),'Test Sample Data'!F38&lt;$B$1,'Test Sample Data'!F38&gt;0),'Test Sample Data'!F38,$B$1),"")</f>
        <v/>
      </c>
      <c r="G39" s="17" t="str">
        <f>IF(SUM('Test Sample Data'!G$3:G$98)&gt;10,IF(AND(ISNUMBER('Test Sample Data'!G38),'Test Sample Data'!G38&lt;$B$1,'Test Sample Data'!G38&gt;0),'Test Sample Data'!G38,$B$1),"")</f>
        <v/>
      </c>
      <c r="H39" s="17" t="str">
        <f>IF(SUM('Test Sample Data'!H$3:H$98)&gt;10,IF(AND(ISNUMBER('Test Sample Data'!H38),'Test Sample Data'!H38&lt;$B$1,'Test Sample Data'!H38&gt;0),'Test Sample Data'!H38,$B$1),"")</f>
        <v/>
      </c>
      <c r="I39" s="17" t="str">
        <f>IF(SUM('Test Sample Data'!I$3:I$98)&gt;10,IF(AND(ISNUMBER('Test Sample Data'!I38),'Test Sample Data'!I38&lt;$B$1,'Test Sample Data'!I38&gt;0),'Test Sample Data'!I38,$B$1),"")</f>
        <v/>
      </c>
      <c r="J39" s="17" t="str">
        <f>IF(SUM('Test Sample Data'!J$3:J$98)&gt;10,IF(AND(ISNUMBER('Test Sample Data'!J38),'Test Sample Data'!J38&lt;$B$1,'Test Sample Data'!J38&gt;0),'Test Sample Data'!J38,$B$1),"")</f>
        <v/>
      </c>
      <c r="K39" s="17" t="str">
        <f>IF(SUM('Test Sample Data'!K$3:K$98)&gt;10,IF(AND(ISNUMBER('Test Sample Data'!K38),'Test Sample Data'!K38&lt;$B$1,'Test Sample Data'!K38&gt;0),'Test Sample Data'!K38,$B$1),"")</f>
        <v/>
      </c>
      <c r="L39" s="17" t="str">
        <f>IF(SUM('Test Sample Data'!L$3:L$98)&gt;10,IF(AND(ISNUMBER('Test Sample Data'!L38),'Test Sample Data'!L38&lt;$B$1,'Test Sample Data'!L38&gt;0),'Test Sample Data'!L38,$B$1),"")</f>
        <v/>
      </c>
      <c r="M39" s="17" t="str">
        <f>IF(SUM('Test Sample Data'!M$3:M$98)&gt;10,IF(AND(ISNUMBER('Test Sample Data'!M38),'Test Sample Data'!M38&lt;$B$1,'Test Sample Data'!M38&gt;0),'Test Sample Data'!M38,$B$1),"")</f>
        <v/>
      </c>
      <c r="N39" s="17" t="str">
        <f>'Gene Table'!D38</f>
        <v>NM_000576</v>
      </c>
      <c r="O39" s="16" t="s">
        <v>149</v>
      </c>
      <c r="P39" s="17" t="str">
        <f>IF(SUM('Control Sample Data'!D$3:D$98)&gt;10,IF(AND(ISNUMBER('Control Sample Data'!D38),'Control Sample Data'!D38&lt;$B$1,'Control Sample Data'!D38&gt;0),'Control Sample Data'!D38,$B$1),"")</f>
        <v/>
      </c>
      <c r="Q39" s="17" t="str">
        <f>IF(SUM('Control Sample Data'!E$3:E$98)&gt;10,IF(AND(ISNUMBER('Control Sample Data'!E38),'Control Sample Data'!E38&lt;$B$1,'Control Sample Data'!E38&gt;0),'Control Sample Data'!E38,$B$1),"")</f>
        <v/>
      </c>
      <c r="R39" s="17" t="str">
        <f>IF(SUM('Control Sample Data'!F$3:F$98)&gt;10,IF(AND(ISNUMBER('Control Sample Data'!F38),'Control Sample Data'!F38&lt;$B$1,'Control Sample Data'!F38&gt;0),'Control Sample Data'!F38,$B$1),"")</f>
        <v/>
      </c>
      <c r="S39" s="17" t="str">
        <f>IF(SUM('Control Sample Data'!G$3:G$98)&gt;10,IF(AND(ISNUMBER('Control Sample Data'!G38),'Control Sample Data'!G38&lt;$B$1,'Control Sample Data'!G38&gt;0),'Control Sample Data'!G38,$B$1),"")</f>
        <v/>
      </c>
      <c r="T39" s="17" t="str">
        <f>IF(SUM('Control Sample Data'!H$3:H$98)&gt;10,IF(AND(ISNUMBER('Control Sample Data'!H38),'Control Sample Data'!H38&lt;$B$1,'Control Sample Data'!H38&gt;0),'Control Sample Data'!H38,$B$1),"")</f>
        <v/>
      </c>
      <c r="U39" s="17" t="str">
        <f>IF(SUM('Control Sample Data'!I$3:I$98)&gt;10,IF(AND(ISNUMBER('Control Sample Data'!I38),'Control Sample Data'!I38&lt;$B$1,'Control Sample Data'!I38&gt;0),'Control Sample Data'!I38,$B$1),"")</f>
        <v/>
      </c>
      <c r="V39" s="17" t="str">
        <f>IF(SUM('Control Sample Data'!J$3:J$98)&gt;10,IF(AND(ISNUMBER('Control Sample Data'!J38),'Control Sample Data'!J38&lt;$B$1,'Control Sample Data'!J38&gt;0),'Control Sample Data'!J38,$B$1),"")</f>
        <v/>
      </c>
      <c r="W39" s="17" t="str">
        <f>IF(SUM('Control Sample Data'!K$3:K$98)&gt;10,IF(AND(ISNUMBER('Control Sample Data'!K38),'Control Sample Data'!K38&lt;$B$1,'Control Sample Data'!K38&gt;0),'Control Sample Data'!K38,$B$1),"")</f>
        <v/>
      </c>
      <c r="X39" s="17" t="str">
        <f>IF(SUM('Control Sample Data'!L$3:L$98)&gt;10,IF(AND(ISNUMBER('Control Sample Data'!L38),'Control Sample Data'!L38&lt;$B$1,'Control Sample Data'!L38&gt;0),'Control Sample Data'!L38,$B$1),"")</f>
        <v/>
      </c>
      <c r="Y39" s="17" t="str">
        <f>IF(SUM('Control Sample Data'!M$3:M$98)&gt;10,IF(AND(ISNUMBER('Control Sample Data'!M38),'Control Sample Data'!M38&lt;$B$1,'Control Sample Data'!M38&gt;0),'Control Sample Data'!M38,$B$1),"")</f>
        <v/>
      </c>
      <c r="AT39" s="36" t="str">
        <f t="shared" si="44"/>
        <v/>
      </c>
      <c r="AU39" s="36" t="str">
        <f t="shared" si="45"/>
        <v/>
      </c>
      <c r="AV39" s="36" t="str">
        <f t="shared" si="46"/>
        <v/>
      </c>
      <c r="AW39" s="36" t="str">
        <f t="shared" si="47"/>
        <v/>
      </c>
      <c r="AX39" s="36" t="str">
        <f t="shared" si="48"/>
        <v/>
      </c>
      <c r="AY39" s="36" t="str">
        <f t="shared" si="49"/>
        <v/>
      </c>
      <c r="AZ39" s="36" t="str">
        <f t="shared" si="50"/>
        <v/>
      </c>
      <c r="BA39" s="36" t="str">
        <f t="shared" si="51"/>
        <v/>
      </c>
      <c r="BB39" s="36" t="str">
        <f t="shared" si="52"/>
        <v/>
      </c>
      <c r="BC39" s="36" t="str">
        <f t="shared" si="53"/>
        <v/>
      </c>
      <c r="BD39" s="36" t="str">
        <f t="shared" si="54"/>
        <v/>
      </c>
      <c r="BE39" s="36" t="str">
        <f t="shared" si="55"/>
        <v/>
      </c>
      <c r="BF39" s="36" t="str">
        <f t="shared" si="56"/>
        <v/>
      </c>
      <c r="BG39" s="36" t="str">
        <f t="shared" si="57"/>
        <v/>
      </c>
      <c r="BH39" s="36" t="str">
        <f t="shared" si="58"/>
        <v/>
      </c>
      <c r="BI39" s="36" t="str">
        <f t="shared" si="59"/>
        <v/>
      </c>
      <c r="BJ39" s="36" t="str">
        <f t="shared" si="60"/>
        <v/>
      </c>
      <c r="BK39" s="36" t="str">
        <f t="shared" si="61"/>
        <v/>
      </c>
      <c r="BL39" s="36" t="str">
        <f t="shared" si="62"/>
        <v/>
      </c>
      <c r="BM39" s="36" t="str">
        <f t="shared" si="63"/>
        <v/>
      </c>
      <c r="BN39" s="38" t="e">
        <f t="shared" si="21"/>
        <v>#DIV/0!</v>
      </c>
      <c r="BO39" s="38" t="e">
        <f t="shared" si="22"/>
        <v>#DIV/0!</v>
      </c>
      <c r="BP39" s="39" t="str">
        <f t="shared" si="23"/>
        <v/>
      </c>
      <c r="BQ39" s="39" t="str">
        <f t="shared" si="24"/>
        <v/>
      </c>
      <c r="BR39" s="39" t="str">
        <f t="shared" si="25"/>
        <v/>
      </c>
      <c r="BS39" s="39" t="str">
        <f t="shared" si="26"/>
        <v/>
      </c>
      <c r="BT39" s="39" t="str">
        <f t="shared" si="27"/>
        <v/>
      </c>
      <c r="BU39" s="39" t="str">
        <f t="shared" si="28"/>
        <v/>
      </c>
      <c r="BV39" s="39" t="str">
        <f t="shared" si="29"/>
        <v/>
      </c>
      <c r="BW39" s="39" t="str">
        <f t="shared" si="30"/>
        <v/>
      </c>
      <c r="BX39" s="39" t="str">
        <f t="shared" si="31"/>
        <v/>
      </c>
      <c r="BY39" s="39" t="str">
        <f t="shared" si="32"/>
        <v/>
      </c>
      <c r="BZ39" s="39" t="str">
        <f t="shared" si="33"/>
        <v/>
      </c>
      <c r="CA39" s="39" t="str">
        <f t="shared" si="34"/>
        <v/>
      </c>
      <c r="CB39" s="39" t="str">
        <f t="shared" si="35"/>
        <v/>
      </c>
      <c r="CC39" s="39" t="str">
        <f t="shared" si="36"/>
        <v/>
      </c>
      <c r="CD39" s="39" t="str">
        <f t="shared" si="37"/>
        <v/>
      </c>
      <c r="CE39" s="39" t="str">
        <f t="shared" si="38"/>
        <v/>
      </c>
      <c r="CF39" s="39" t="str">
        <f t="shared" si="39"/>
        <v/>
      </c>
      <c r="CG39" s="39" t="str">
        <f t="shared" si="40"/>
        <v/>
      </c>
      <c r="CH39" s="39" t="str">
        <f t="shared" si="41"/>
        <v/>
      </c>
      <c r="CI39" s="39" t="str">
        <f t="shared" si="42"/>
        <v/>
      </c>
    </row>
    <row r="40" spans="1:87" ht="12.75">
      <c r="A40" s="18"/>
      <c r="B40" s="16" t="str">
        <f>'Gene Table'!D39</f>
        <v>NM_000106</v>
      </c>
      <c r="C40" s="16" t="s">
        <v>153</v>
      </c>
      <c r="D40" s="17" t="str">
        <f>IF(SUM('Test Sample Data'!D$3:D$98)&gt;10,IF(AND(ISNUMBER('Test Sample Data'!D39),'Test Sample Data'!D39&lt;$B$1,'Test Sample Data'!D39&gt;0),'Test Sample Data'!D39,$B$1),"")</f>
        <v/>
      </c>
      <c r="E40" s="17" t="str">
        <f>IF(SUM('Test Sample Data'!E$3:E$98)&gt;10,IF(AND(ISNUMBER('Test Sample Data'!E39),'Test Sample Data'!E39&lt;$B$1,'Test Sample Data'!E39&gt;0),'Test Sample Data'!E39,$B$1),"")</f>
        <v/>
      </c>
      <c r="F40" s="17" t="str">
        <f>IF(SUM('Test Sample Data'!F$3:F$98)&gt;10,IF(AND(ISNUMBER('Test Sample Data'!F39),'Test Sample Data'!F39&lt;$B$1,'Test Sample Data'!F39&gt;0),'Test Sample Data'!F39,$B$1),"")</f>
        <v/>
      </c>
      <c r="G40" s="17" t="str">
        <f>IF(SUM('Test Sample Data'!G$3:G$98)&gt;10,IF(AND(ISNUMBER('Test Sample Data'!G39),'Test Sample Data'!G39&lt;$B$1,'Test Sample Data'!G39&gt;0),'Test Sample Data'!G39,$B$1),"")</f>
        <v/>
      </c>
      <c r="H40" s="17" t="str">
        <f>IF(SUM('Test Sample Data'!H$3:H$98)&gt;10,IF(AND(ISNUMBER('Test Sample Data'!H39),'Test Sample Data'!H39&lt;$B$1,'Test Sample Data'!H39&gt;0),'Test Sample Data'!H39,$B$1),"")</f>
        <v/>
      </c>
      <c r="I40" s="17" t="str">
        <f>IF(SUM('Test Sample Data'!I$3:I$98)&gt;10,IF(AND(ISNUMBER('Test Sample Data'!I39),'Test Sample Data'!I39&lt;$B$1,'Test Sample Data'!I39&gt;0),'Test Sample Data'!I39,$B$1),"")</f>
        <v/>
      </c>
      <c r="J40" s="17" t="str">
        <f>IF(SUM('Test Sample Data'!J$3:J$98)&gt;10,IF(AND(ISNUMBER('Test Sample Data'!J39),'Test Sample Data'!J39&lt;$B$1,'Test Sample Data'!J39&gt;0),'Test Sample Data'!J39,$B$1),"")</f>
        <v/>
      </c>
      <c r="K40" s="17" t="str">
        <f>IF(SUM('Test Sample Data'!K$3:K$98)&gt;10,IF(AND(ISNUMBER('Test Sample Data'!K39),'Test Sample Data'!K39&lt;$B$1,'Test Sample Data'!K39&gt;0),'Test Sample Data'!K39,$B$1),"")</f>
        <v/>
      </c>
      <c r="L40" s="17" t="str">
        <f>IF(SUM('Test Sample Data'!L$3:L$98)&gt;10,IF(AND(ISNUMBER('Test Sample Data'!L39),'Test Sample Data'!L39&lt;$B$1,'Test Sample Data'!L39&gt;0),'Test Sample Data'!L39,$B$1),"")</f>
        <v/>
      </c>
      <c r="M40" s="17" t="str">
        <f>IF(SUM('Test Sample Data'!M$3:M$98)&gt;10,IF(AND(ISNUMBER('Test Sample Data'!M39),'Test Sample Data'!M39&lt;$B$1,'Test Sample Data'!M39&gt;0),'Test Sample Data'!M39,$B$1),"")</f>
        <v/>
      </c>
      <c r="N40" s="17" t="str">
        <f>'Gene Table'!D39</f>
        <v>NM_000106</v>
      </c>
      <c r="O40" s="16" t="s">
        <v>153</v>
      </c>
      <c r="P40" s="17" t="str">
        <f>IF(SUM('Control Sample Data'!D$3:D$98)&gt;10,IF(AND(ISNUMBER('Control Sample Data'!D39),'Control Sample Data'!D39&lt;$B$1,'Control Sample Data'!D39&gt;0),'Control Sample Data'!D39,$B$1),"")</f>
        <v/>
      </c>
      <c r="Q40" s="17" t="str">
        <f>IF(SUM('Control Sample Data'!E$3:E$98)&gt;10,IF(AND(ISNUMBER('Control Sample Data'!E39),'Control Sample Data'!E39&lt;$B$1,'Control Sample Data'!E39&gt;0),'Control Sample Data'!E39,$B$1),"")</f>
        <v/>
      </c>
      <c r="R40" s="17" t="str">
        <f>IF(SUM('Control Sample Data'!F$3:F$98)&gt;10,IF(AND(ISNUMBER('Control Sample Data'!F39),'Control Sample Data'!F39&lt;$B$1,'Control Sample Data'!F39&gt;0),'Control Sample Data'!F39,$B$1),"")</f>
        <v/>
      </c>
      <c r="S40" s="17" t="str">
        <f>IF(SUM('Control Sample Data'!G$3:G$98)&gt;10,IF(AND(ISNUMBER('Control Sample Data'!G39),'Control Sample Data'!G39&lt;$B$1,'Control Sample Data'!G39&gt;0),'Control Sample Data'!G39,$B$1),"")</f>
        <v/>
      </c>
      <c r="T40" s="17" t="str">
        <f>IF(SUM('Control Sample Data'!H$3:H$98)&gt;10,IF(AND(ISNUMBER('Control Sample Data'!H39),'Control Sample Data'!H39&lt;$B$1,'Control Sample Data'!H39&gt;0),'Control Sample Data'!H39,$B$1),"")</f>
        <v/>
      </c>
      <c r="U40" s="17" t="str">
        <f>IF(SUM('Control Sample Data'!I$3:I$98)&gt;10,IF(AND(ISNUMBER('Control Sample Data'!I39),'Control Sample Data'!I39&lt;$B$1,'Control Sample Data'!I39&gt;0),'Control Sample Data'!I39,$B$1),"")</f>
        <v/>
      </c>
      <c r="V40" s="17" t="str">
        <f>IF(SUM('Control Sample Data'!J$3:J$98)&gt;10,IF(AND(ISNUMBER('Control Sample Data'!J39),'Control Sample Data'!J39&lt;$B$1,'Control Sample Data'!J39&gt;0),'Control Sample Data'!J39,$B$1),"")</f>
        <v/>
      </c>
      <c r="W40" s="17" t="str">
        <f>IF(SUM('Control Sample Data'!K$3:K$98)&gt;10,IF(AND(ISNUMBER('Control Sample Data'!K39),'Control Sample Data'!K39&lt;$B$1,'Control Sample Data'!K39&gt;0),'Control Sample Data'!K39,$B$1),"")</f>
        <v/>
      </c>
      <c r="X40" s="17" t="str">
        <f>IF(SUM('Control Sample Data'!L$3:L$98)&gt;10,IF(AND(ISNUMBER('Control Sample Data'!L39),'Control Sample Data'!L39&lt;$B$1,'Control Sample Data'!L39&gt;0),'Control Sample Data'!L39,$B$1),"")</f>
        <v/>
      </c>
      <c r="Y40" s="17" t="str">
        <f>IF(SUM('Control Sample Data'!M$3:M$98)&gt;10,IF(AND(ISNUMBER('Control Sample Data'!M39),'Control Sample Data'!M39&lt;$B$1,'Control Sample Data'!M39&gt;0),'Control Sample Data'!M39,$B$1),"")</f>
        <v/>
      </c>
      <c r="AT40" s="36" t="str">
        <f t="shared" si="44"/>
        <v/>
      </c>
      <c r="AU40" s="36" t="str">
        <f t="shared" si="45"/>
        <v/>
      </c>
      <c r="AV40" s="36" t="str">
        <f t="shared" si="46"/>
        <v/>
      </c>
      <c r="AW40" s="36" t="str">
        <f t="shared" si="47"/>
        <v/>
      </c>
      <c r="AX40" s="36" t="str">
        <f t="shared" si="48"/>
        <v/>
      </c>
      <c r="AY40" s="36" t="str">
        <f t="shared" si="49"/>
        <v/>
      </c>
      <c r="AZ40" s="36" t="str">
        <f t="shared" si="50"/>
        <v/>
      </c>
      <c r="BA40" s="36" t="str">
        <f t="shared" si="51"/>
        <v/>
      </c>
      <c r="BB40" s="36" t="str">
        <f t="shared" si="52"/>
        <v/>
      </c>
      <c r="BC40" s="36" t="str">
        <f t="shared" si="53"/>
        <v/>
      </c>
      <c r="BD40" s="36" t="str">
        <f t="shared" si="54"/>
        <v/>
      </c>
      <c r="BE40" s="36" t="str">
        <f t="shared" si="55"/>
        <v/>
      </c>
      <c r="BF40" s="36" t="str">
        <f t="shared" si="56"/>
        <v/>
      </c>
      <c r="BG40" s="36" t="str">
        <f t="shared" si="57"/>
        <v/>
      </c>
      <c r="BH40" s="36" t="str">
        <f t="shared" si="58"/>
        <v/>
      </c>
      <c r="BI40" s="36" t="str">
        <f t="shared" si="59"/>
        <v/>
      </c>
      <c r="BJ40" s="36" t="str">
        <f t="shared" si="60"/>
        <v/>
      </c>
      <c r="BK40" s="36" t="str">
        <f t="shared" si="61"/>
        <v/>
      </c>
      <c r="BL40" s="36" t="str">
        <f t="shared" si="62"/>
        <v/>
      </c>
      <c r="BM40" s="36" t="str">
        <f t="shared" si="63"/>
        <v/>
      </c>
      <c r="BN40" s="38" t="e">
        <f t="shared" si="21"/>
        <v>#DIV/0!</v>
      </c>
      <c r="BO40" s="38" t="e">
        <f t="shared" si="22"/>
        <v>#DIV/0!</v>
      </c>
      <c r="BP40" s="39" t="str">
        <f t="shared" si="23"/>
        <v/>
      </c>
      <c r="BQ40" s="39" t="str">
        <f t="shared" si="24"/>
        <v/>
      </c>
      <c r="BR40" s="39" t="str">
        <f t="shared" si="25"/>
        <v/>
      </c>
      <c r="BS40" s="39" t="str">
        <f t="shared" si="26"/>
        <v/>
      </c>
      <c r="BT40" s="39" t="str">
        <f t="shared" si="27"/>
        <v/>
      </c>
      <c r="BU40" s="39" t="str">
        <f t="shared" si="28"/>
        <v/>
      </c>
      <c r="BV40" s="39" t="str">
        <f t="shared" si="29"/>
        <v/>
      </c>
      <c r="BW40" s="39" t="str">
        <f t="shared" si="30"/>
        <v/>
      </c>
      <c r="BX40" s="39" t="str">
        <f t="shared" si="31"/>
        <v/>
      </c>
      <c r="BY40" s="39" t="str">
        <f t="shared" si="32"/>
        <v/>
      </c>
      <c r="BZ40" s="39" t="str">
        <f t="shared" si="33"/>
        <v/>
      </c>
      <c r="CA40" s="39" t="str">
        <f t="shared" si="34"/>
        <v/>
      </c>
      <c r="CB40" s="39" t="str">
        <f t="shared" si="35"/>
        <v/>
      </c>
      <c r="CC40" s="39" t="str">
        <f t="shared" si="36"/>
        <v/>
      </c>
      <c r="CD40" s="39" t="str">
        <f t="shared" si="37"/>
        <v/>
      </c>
      <c r="CE40" s="39" t="str">
        <f t="shared" si="38"/>
        <v/>
      </c>
      <c r="CF40" s="39" t="str">
        <f t="shared" si="39"/>
        <v/>
      </c>
      <c r="CG40" s="39" t="str">
        <f t="shared" si="40"/>
        <v/>
      </c>
      <c r="CH40" s="39" t="str">
        <f t="shared" si="41"/>
        <v/>
      </c>
      <c r="CI40" s="39" t="str">
        <f t="shared" si="42"/>
        <v/>
      </c>
    </row>
    <row r="41" spans="1:87" ht="12.75">
      <c r="A41" s="18"/>
      <c r="B41" s="16" t="str">
        <f>'Gene Table'!D40</f>
        <v>NM_000771</v>
      </c>
      <c r="C41" s="16" t="s">
        <v>157</v>
      </c>
      <c r="D41" s="17" t="str">
        <f>IF(SUM('Test Sample Data'!D$3:D$98)&gt;10,IF(AND(ISNUMBER('Test Sample Data'!D40),'Test Sample Data'!D40&lt;$B$1,'Test Sample Data'!D40&gt;0),'Test Sample Data'!D40,$B$1),"")</f>
        <v/>
      </c>
      <c r="E41" s="17" t="str">
        <f>IF(SUM('Test Sample Data'!E$3:E$98)&gt;10,IF(AND(ISNUMBER('Test Sample Data'!E40),'Test Sample Data'!E40&lt;$B$1,'Test Sample Data'!E40&gt;0),'Test Sample Data'!E40,$B$1),"")</f>
        <v/>
      </c>
      <c r="F41" s="17" t="str">
        <f>IF(SUM('Test Sample Data'!F$3:F$98)&gt;10,IF(AND(ISNUMBER('Test Sample Data'!F40),'Test Sample Data'!F40&lt;$B$1,'Test Sample Data'!F40&gt;0),'Test Sample Data'!F40,$B$1),"")</f>
        <v/>
      </c>
      <c r="G41" s="17" t="str">
        <f>IF(SUM('Test Sample Data'!G$3:G$98)&gt;10,IF(AND(ISNUMBER('Test Sample Data'!G40),'Test Sample Data'!G40&lt;$B$1,'Test Sample Data'!G40&gt;0),'Test Sample Data'!G40,$B$1),"")</f>
        <v/>
      </c>
      <c r="H41" s="17" t="str">
        <f>IF(SUM('Test Sample Data'!H$3:H$98)&gt;10,IF(AND(ISNUMBER('Test Sample Data'!H40),'Test Sample Data'!H40&lt;$B$1,'Test Sample Data'!H40&gt;0),'Test Sample Data'!H40,$B$1),"")</f>
        <v/>
      </c>
      <c r="I41" s="17" t="str">
        <f>IF(SUM('Test Sample Data'!I$3:I$98)&gt;10,IF(AND(ISNUMBER('Test Sample Data'!I40),'Test Sample Data'!I40&lt;$B$1,'Test Sample Data'!I40&gt;0),'Test Sample Data'!I40,$B$1),"")</f>
        <v/>
      </c>
      <c r="J41" s="17" t="str">
        <f>IF(SUM('Test Sample Data'!J$3:J$98)&gt;10,IF(AND(ISNUMBER('Test Sample Data'!J40),'Test Sample Data'!J40&lt;$B$1,'Test Sample Data'!J40&gt;0),'Test Sample Data'!J40,$B$1),"")</f>
        <v/>
      </c>
      <c r="K41" s="17" t="str">
        <f>IF(SUM('Test Sample Data'!K$3:K$98)&gt;10,IF(AND(ISNUMBER('Test Sample Data'!K40),'Test Sample Data'!K40&lt;$B$1,'Test Sample Data'!K40&gt;0),'Test Sample Data'!K40,$B$1),"")</f>
        <v/>
      </c>
      <c r="L41" s="17" t="str">
        <f>IF(SUM('Test Sample Data'!L$3:L$98)&gt;10,IF(AND(ISNUMBER('Test Sample Data'!L40),'Test Sample Data'!L40&lt;$B$1,'Test Sample Data'!L40&gt;0),'Test Sample Data'!L40,$B$1),"")</f>
        <v/>
      </c>
      <c r="M41" s="17" t="str">
        <f>IF(SUM('Test Sample Data'!M$3:M$98)&gt;10,IF(AND(ISNUMBER('Test Sample Data'!M40),'Test Sample Data'!M40&lt;$B$1,'Test Sample Data'!M40&gt;0),'Test Sample Data'!M40,$B$1),"")</f>
        <v/>
      </c>
      <c r="N41" s="17" t="str">
        <f>'Gene Table'!D40</f>
        <v>NM_000771</v>
      </c>
      <c r="O41" s="16" t="s">
        <v>157</v>
      </c>
      <c r="P41" s="17" t="str">
        <f>IF(SUM('Control Sample Data'!D$3:D$98)&gt;10,IF(AND(ISNUMBER('Control Sample Data'!D40),'Control Sample Data'!D40&lt;$B$1,'Control Sample Data'!D40&gt;0),'Control Sample Data'!D40,$B$1),"")</f>
        <v/>
      </c>
      <c r="Q41" s="17" t="str">
        <f>IF(SUM('Control Sample Data'!E$3:E$98)&gt;10,IF(AND(ISNUMBER('Control Sample Data'!E40),'Control Sample Data'!E40&lt;$B$1,'Control Sample Data'!E40&gt;0),'Control Sample Data'!E40,$B$1),"")</f>
        <v/>
      </c>
      <c r="R41" s="17" t="str">
        <f>IF(SUM('Control Sample Data'!F$3:F$98)&gt;10,IF(AND(ISNUMBER('Control Sample Data'!F40),'Control Sample Data'!F40&lt;$B$1,'Control Sample Data'!F40&gt;0),'Control Sample Data'!F40,$B$1),"")</f>
        <v/>
      </c>
      <c r="S41" s="17" t="str">
        <f>IF(SUM('Control Sample Data'!G$3:G$98)&gt;10,IF(AND(ISNUMBER('Control Sample Data'!G40),'Control Sample Data'!G40&lt;$B$1,'Control Sample Data'!G40&gt;0),'Control Sample Data'!G40,$B$1),"")</f>
        <v/>
      </c>
      <c r="T41" s="17" t="str">
        <f>IF(SUM('Control Sample Data'!H$3:H$98)&gt;10,IF(AND(ISNUMBER('Control Sample Data'!H40),'Control Sample Data'!H40&lt;$B$1,'Control Sample Data'!H40&gt;0),'Control Sample Data'!H40,$B$1),"")</f>
        <v/>
      </c>
      <c r="U41" s="17" t="str">
        <f>IF(SUM('Control Sample Data'!I$3:I$98)&gt;10,IF(AND(ISNUMBER('Control Sample Data'!I40),'Control Sample Data'!I40&lt;$B$1,'Control Sample Data'!I40&gt;0),'Control Sample Data'!I40,$B$1),"")</f>
        <v/>
      </c>
      <c r="V41" s="17" t="str">
        <f>IF(SUM('Control Sample Data'!J$3:J$98)&gt;10,IF(AND(ISNUMBER('Control Sample Data'!J40),'Control Sample Data'!J40&lt;$B$1,'Control Sample Data'!J40&gt;0),'Control Sample Data'!J40,$B$1),"")</f>
        <v/>
      </c>
      <c r="W41" s="17" t="str">
        <f>IF(SUM('Control Sample Data'!K$3:K$98)&gt;10,IF(AND(ISNUMBER('Control Sample Data'!K40),'Control Sample Data'!K40&lt;$B$1,'Control Sample Data'!K40&gt;0),'Control Sample Data'!K40,$B$1),"")</f>
        <v/>
      </c>
      <c r="X41" s="17" t="str">
        <f>IF(SUM('Control Sample Data'!L$3:L$98)&gt;10,IF(AND(ISNUMBER('Control Sample Data'!L40),'Control Sample Data'!L40&lt;$B$1,'Control Sample Data'!L40&gt;0),'Control Sample Data'!L40,$B$1),"")</f>
        <v/>
      </c>
      <c r="Y41" s="17" t="str">
        <f>IF(SUM('Control Sample Data'!M$3:M$98)&gt;10,IF(AND(ISNUMBER('Control Sample Data'!M40),'Control Sample Data'!M40&lt;$B$1,'Control Sample Data'!M40&gt;0),'Control Sample Data'!M40,$B$1),"")</f>
        <v/>
      </c>
      <c r="AT41" s="36" t="str">
        <f t="shared" si="44"/>
        <v/>
      </c>
      <c r="AU41" s="36" t="str">
        <f t="shared" si="45"/>
        <v/>
      </c>
      <c r="AV41" s="36" t="str">
        <f t="shared" si="46"/>
        <v/>
      </c>
      <c r="AW41" s="36" t="str">
        <f t="shared" si="47"/>
        <v/>
      </c>
      <c r="AX41" s="36" t="str">
        <f t="shared" si="48"/>
        <v/>
      </c>
      <c r="AY41" s="36" t="str">
        <f t="shared" si="49"/>
        <v/>
      </c>
      <c r="AZ41" s="36" t="str">
        <f t="shared" si="50"/>
        <v/>
      </c>
      <c r="BA41" s="36" t="str">
        <f t="shared" si="51"/>
        <v/>
      </c>
      <c r="BB41" s="36" t="str">
        <f t="shared" si="52"/>
        <v/>
      </c>
      <c r="BC41" s="36" t="str">
        <f t="shared" si="53"/>
        <v/>
      </c>
      <c r="BD41" s="36" t="str">
        <f t="shared" si="54"/>
        <v/>
      </c>
      <c r="BE41" s="36" t="str">
        <f t="shared" si="55"/>
        <v/>
      </c>
      <c r="BF41" s="36" t="str">
        <f t="shared" si="56"/>
        <v/>
      </c>
      <c r="BG41" s="36" t="str">
        <f t="shared" si="57"/>
        <v/>
      </c>
      <c r="BH41" s="36" t="str">
        <f t="shared" si="58"/>
        <v/>
      </c>
      <c r="BI41" s="36" t="str">
        <f t="shared" si="59"/>
        <v/>
      </c>
      <c r="BJ41" s="36" t="str">
        <f t="shared" si="60"/>
        <v/>
      </c>
      <c r="BK41" s="36" t="str">
        <f t="shared" si="61"/>
        <v/>
      </c>
      <c r="BL41" s="36" t="str">
        <f t="shared" si="62"/>
        <v/>
      </c>
      <c r="BM41" s="36" t="str">
        <f t="shared" si="63"/>
        <v/>
      </c>
      <c r="BN41" s="38" t="e">
        <f t="shared" si="21"/>
        <v>#DIV/0!</v>
      </c>
      <c r="BO41" s="38" t="e">
        <f t="shared" si="22"/>
        <v>#DIV/0!</v>
      </c>
      <c r="BP41" s="39" t="str">
        <f t="shared" si="23"/>
        <v/>
      </c>
      <c r="BQ41" s="39" t="str">
        <f t="shared" si="24"/>
        <v/>
      </c>
      <c r="BR41" s="39" t="str">
        <f t="shared" si="25"/>
        <v/>
      </c>
      <c r="BS41" s="39" t="str">
        <f t="shared" si="26"/>
        <v/>
      </c>
      <c r="BT41" s="39" t="str">
        <f t="shared" si="27"/>
        <v/>
      </c>
      <c r="BU41" s="39" t="str">
        <f t="shared" si="28"/>
        <v/>
      </c>
      <c r="BV41" s="39" t="str">
        <f t="shared" si="29"/>
        <v/>
      </c>
      <c r="BW41" s="39" t="str">
        <f t="shared" si="30"/>
        <v/>
      </c>
      <c r="BX41" s="39" t="str">
        <f t="shared" si="31"/>
        <v/>
      </c>
      <c r="BY41" s="39" t="str">
        <f t="shared" si="32"/>
        <v/>
      </c>
      <c r="BZ41" s="39" t="str">
        <f t="shared" si="33"/>
        <v/>
      </c>
      <c r="CA41" s="39" t="str">
        <f t="shared" si="34"/>
        <v/>
      </c>
      <c r="CB41" s="39" t="str">
        <f t="shared" si="35"/>
        <v/>
      </c>
      <c r="CC41" s="39" t="str">
        <f t="shared" si="36"/>
        <v/>
      </c>
      <c r="CD41" s="39" t="str">
        <f t="shared" si="37"/>
        <v/>
      </c>
      <c r="CE41" s="39" t="str">
        <f t="shared" si="38"/>
        <v/>
      </c>
      <c r="CF41" s="39" t="str">
        <f t="shared" si="39"/>
        <v/>
      </c>
      <c r="CG41" s="39" t="str">
        <f t="shared" si="40"/>
        <v/>
      </c>
      <c r="CH41" s="39" t="str">
        <f t="shared" si="41"/>
        <v/>
      </c>
      <c r="CI41" s="39" t="str">
        <f t="shared" si="42"/>
        <v/>
      </c>
    </row>
    <row r="42" spans="1:87" ht="12.75" customHeight="1">
      <c r="A42" s="18"/>
      <c r="B42" s="16" t="str">
        <f>'Gene Table'!D41</f>
        <v>NM_000071</v>
      </c>
      <c r="C42" s="16" t="s">
        <v>161</v>
      </c>
      <c r="D42" s="17" t="str">
        <f>IF(SUM('Test Sample Data'!D$3:D$98)&gt;10,IF(AND(ISNUMBER('Test Sample Data'!D41),'Test Sample Data'!D41&lt;$B$1,'Test Sample Data'!D41&gt;0),'Test Sample Data'!D41,$B$1),"")</f>
        <v/>
      </c>
      <c r="E42" s="17" t="str">
        <f>IF(SUM('Test Sample Data'!E$3:E$98)&gt;10,IF(AND(ISNUMBER('Test Sample Data'!E41),'Test Sample Data'!E41&lt;$B$1,'Test Sample Data'!E41&gt;0),'Test Sample Data'!E41,$B$1),"")</f>
        <v/>
      </c>
      <c r="F42" s="17" t="str">
        <f>IF(SUM('Test Sample Data'!F$3:F$98)&gt;10,IF(AND(ISNUMBER('Test Sample Data'!F41),'Test Sample Data'!F41&lt;$B$1,'Test Sample Data'!F41&gt;0),'Test Sample Data'!F41,$B$1),"")</f>
        <v/>
      </c>
      <c r="G42" s="17" t="str">
        <f>IF(SUM('Test Sample Data'!G$3:G$98)&gt;10,IF(AND(ISNUMBER('Test Sample Data'!G41),'Test Sample Data'!G41&lt;$B$1,'Test Sample Data'!G41&gt;0),'Test Sample Data'!G41,$B$1),"")</f>
        <v/>
      </c>
      <c r="H42" s="17" t="str">
        <f>IF(SUM('Test Sample Data'!H$3:H$98)&gt;10,IF(AND(ISNUMBER('Test Sample Data'!H41),'Test Sample Data'!H41&lt;$B$1,'Test Sample Data'!H41&gt;0),'Test Sample Data'!H41,$B$1),"")</f>
        <v/>
      </c>
      <c r="I42" s="17" t="str">
        <f>IF(SUM('Test Sample Data'!I$3:I$98)&gt;10,IF(AND(ISNUMBER('Test Sample Data'!I41),'Test Sample Data'!I41&lt;$B$1,'Test Sample Data'!I41&gt;0),'Test Sample Data'!I41,$B$1),"")</f>
        <v/>
      </c>
      <c r="J42" s="17" t="str">
        <f>IF(SUM('Test Sample Data'!J$3:J$98)&gt;10,IF(AND(ISNUMBER('Test Sample Data'!J41),'Test Sample Data'!J41&lt;$B$1,'Test Sample Data'!J41&gt;0),'Test Sample Data'!J41,$B$1),"")</f>
        <v/>
      </c>
      <c r="K42" s="17" t="str">
        <f>IF(SUM('Test Sample Data'!K$3:K$98)&gt;10,IF(AND(ISNUMBER('Test Sample Data'!K41),'Test Sample Data'!K41&lt;$B$1,'Test Sample Data'!K41&gt;0),'Test Sample Data'!K41,$B$1),"")</f>
        <v/>
      </c>
      <c r="L42" s="17" t="str">
        <f>IF(SUM('Test Sample Data'!L$3:L$98)&gt;10,IF(AND(ISNUMBER('Test Sample Data'!L41),'Test Sample Data'!L41&lt;$B$1,'Test Sample Data'!L41&gt;0),'Test Sample Data'!L41,$B$1),"")</f>
        <v/>
      </c>
      <c r="M42" s="17" t="str">
        <f>IF(SUM('Test Sample Data'!M$3:M$98)&gt;10,IF(AND(ISNUMBER('Test Sample Data'!M41),'Test Sample Data'!M41&lt;$B$1,'Test Sample Data'!M41&gt;0),'Test Sample Data'!M41,$B$1),"")</f>
        <v/>
      </c>
      <c r="N42" s="17" t="str">
        <f>'Gene Table'!D41</f>
        <v>NM_000071</v>
      </c>
      <c r="O42" s="16" t="s">
        <v>161</v>
      </c>
      <c r="P42" s="17" t="str">
        <f>IF(SUM('Control Sample Data'!D$3:D$98)&gt;10,IF(AND(ISNUMBER('Control Sample Data'!D41),'Control Sample Data'!D41&lt;$B$1,'Control Sample Data'!D41&gt;0),'Control Sample Data'!D41,$B$1),"")</f>
        <v/>
      </c>
      <c r="Q42" s="17" t="str">
        <f>IF(SUM('Control Sample Data'!E$3:E$98)&gt;10,IF(AND(ISNUMBER('Control Sample Data'!E41),'Control Sample Data'!E41&lt;$B$1,'Control Sample Data'!E41&gt;0),'Control Sample Data'!E41,$B$1),"")</f>
        <v/>
      </c>
      <c r="R42" s="17" t="str">
        <f>IF(SUM('Control Sample Data'!F$3:F$98)&gt;10,IF(AND(ISNUMBER('Control Sample Data'!F41),'Control Sample Data'!F41&lt;$B$1,'Control Sample Data'!F41&gt;0),'Control Sample Data'!F41,$B$1),"")</f>
        <v/>
      </c>
      <c r="S42" s="17" t="str">
        <f>IF(SUM('Control Sample Data'!G$3:G$98)&gt;10,IF(AND(ISNUMBER('Control Sample Data'!G41),'Control Sample Data'!G41&lt;$B$1,'Control Sample Data'!G41&gt;0),'Control Sample Data'!G41,$B$1),"")</f>
        <v/>
      </c>
      <c r="T42" s="17" t="str">
        <f>IF(SUM('Control Sample Data'!H$3:H$98)&gt;10,IF(AND(ISNUMBER('Control Sample Data'!H41),'Control Sample Data'!H41&lt;$B$1,'Control Sample Data'!H41&gt;0),'Control Sample Data'!H41,$B$1),"")</f>
        <v/>
      </c>
      <c r="U42" s="17" t="str">
        <f>IF(SUM('Control Sample Data'!I$3:I$98)&gt;10,IF(AND(ISNUMBER('Control Sample Data'!I41),'Control Sample Data'!I41&lt;$B$1,'Control Sample Data'!I41&gt;0),'Control Sample Data'!I41,$B$1),"")</f>
        <v/>
      </c>
      <c r="V42" s="17" t="str">
        <f>IF(SUM('Control Sample Data'!J$3:J$98)&gt;10,IF(AND(ISNUMBER('Control Sample Data'!J41),'Control Sample Data'!J41&lt;$B$1,'Control Sample Data'!J41&gt;0),'Control Sample Data'!J41,$B$1),"")</f>
        <v/>
      </c>
      <c r="W42" s="17" t="str">
        <f>IF(SUM('Control Sample Data'!K$3:K$98)&gt;10,IF(AND(ISNUMBER('Control Sample Data'!K41),'Control Sample Data'!K41&lt;$B$1,'Control Sample Data'!K41&gt;0),'Control Sample Data'!K41,$B$1),"")</f>
        <v/>
      </c>
      <c r="X42" s="17" t="str">
        <f>IF(SUM('Control Sample Data'!L$3:L$98)&gt;10,IF(AND(ISNUMBER('Control Sample Data'!L41),'Control Sample Data'!L41&lt;$B$1,'Control Sample Data'!L41&gt;0),'Control Sample Data'!L41,$B$1),"")</f>
        <v/>
      </c>
      <c r="Y42" s="17" t="str">
        <f>IF(SUM('Control Sample Data'!M$3:M$98)&gt;10,IF(AND(ISNUMBER('Control Sample Data'!M41),'Control Sample Data'!M41&lt;$B$1,'Control Sample Data'!M41&gt;0),'Control Sample Data'!M41,$B$1),"")</f>
        <v/>
      </c>
      <c r="AT42" s="36" t="str">
        <f t="shared" si="44"/>
        <v/>
      </c>
      <c r="AU42" s="36" t="str">
        <f t="shared" si="45"/>
        <v/>
      </c>
      <c r="AV42" s="36" t="str">
        <f t="shared" si="46"/>
        <v/>
      </c>
      <c r="AW42" s="36" t="str">
        <f t="shared" si="47"/>
        <v/>
      </c>
      <c r="AX42" s="36" t="str">
        <f t="shared" si="48"/>
        <v/>
      </c>
      <c r="AY42" s="36" t="str">
        <f t="shared" si="49"/>
        <v/>
      </c>
      <c r="AZ42" s="36" t="str">
        <f t="shared" si="50"/>
        <v/>
      </c>
      <c r="BA42" s="36" t="str">
        <f t="shared" si="51"/>
        <v/>
      </c>
      <c r="BB42" s="36" t="str">
        <f t="shared" si="52"/>
        <v/>
      </c>
      <c r="BC42" s="36" t="str">
        <f t="shared" si="53"/>
        <v/>
      </c>
      <c r="BD42" s="36" t="str">
        <f t="shared" si="54"/>
        <v/>
      </c>
      <c r="BE42" s="36" t="str">
        <f t="shared" si="55"/>
        <v/>
      </c>
      <c r="BF42" s="36" t="str">
        <f t="shared" si="56"/>
        <v/>
      </c>
      <c r="BG42" s="36" t="str">
        <f t="shared" si="57"/>
        <v/>
      </c>
      <c r="BH42" s="36" t="str">
        <f t="shared" si="58"/>
        <v/>
      </c>
      <c r="BI42" s="36" t="str">
        <f t="shared" si="59"/>
        <v/>
      </c>
      <c r="BJ42" s="36" t="str">
        <f t="shared" si="60"/>
        <v/>
      </c>
      <c r="BK42" s="36" t="str">
        <f t="shared" si="61"/>
        <v/>
      </c>
      <c r="BL42" s="36" t="str">
        <f t="shared" si="62"/>
        <v/>
      </c>
      <c r="BM42" s="36" t="str">
        <f t="shared" si="63"/>
        <v/>
      </c>
      <c r="BN42" s="38" t="e">
        <f t="shared" si="21"/>
        <v>#DIV/0!</v>
      </c>
      <c r="BO42" s="38" t="e">
        <f t="shared" si="22"/>
        <v>#DIV/0!</v>
      </c>
      <c r="BP42" s="39" t="str">
        <f t="shared" si="23"/>
        <v/>
      </c>
      <c r="BQ42" s="39" t="str">
        <f t="shared" si="24"/>
        <v/>
      </c>
      <c r="BR42" s="39" t="str">
        <f t="shared" si="25"/>
        <v/>
      </c>
      <c r="BS42" s="39" t="str">
        <f t="shared" si="26"/>
        <v/>
      </c>
      <c r="BT42" s="39" t="str">
        <f t="shared" si="27"/>
        <v/>
      </c>
      <c r="BU42" s="39" t="str">
        <f t="shared" si="28"/>
        <v/>
      </c>
      <c r="BV42" s="39" t="str">
        <f t="shared" si="29"/>
        <v/>
      </c>
      <c r="BW42" s="39" t="str">
        <f t="shared" si="30"/>
        <v/>
      </c>
      <c r="BX42" s="39" t="str">
        <f t="shared" si="31"/>
        <v/>
      </c>
      <c r="BY42" s="39" t="str">
        <f t="shared" si="32"/>
        <v/>
      </c>
      <c r="BZ42" s="39" t="str">
        <f t="shared" si="33"/>
        <v/>
      </c>
      <c r="CA42" s="39" t="str">
        <f t="shared" si="34"/>
        <v/>
      </c>
      <c r="CB42" s="39" t="str">
        <f t="shared" si="35"/>
        <v/>
      </c>
      <c r="CC42" s="39" t="str">
        <f t="shared" si="36"/>
        <v/>
      </c>
      <c r="CD42" s="39" t="str">
        <f t="shared" si="37"/>
        <v/>
      </c>
      <c r="CE42" s="39" t="str">
        <f t="shared" si="38"/>
        <v/>
      </c>
      <c r="CF42" s="39" t="str">
        <f t="shared" si="39"/>
        <v/>
      </c>
      <c r="CG42" s="39" t="str">
        <f t="shared" si="40"/>
        <v/>
      </c>
      <c r="CH42" s="39" t="str">
        <f t="shared" si="41"/>
        <v/>
      </c>
      <c r="CI42" s="39" t="str">
        <f t="shared" si="42"/>
        <v/>
      </c>
    </row>
    <row r="43" spans="1:87" ht="12.75">
      <c r="A43" s="18"/>
      <c r="B43" s="16" t="str">
        <f>'Gene Table'!D42</f>
        <v>NM_000059</v>
      </c>
      <c r="C43" s="16" t="s">
        <v>165</v>
      </c>
      <c r="D43" s="17" t="str">
        <f>IF(SUM('Test Sample Data'!D$3:D$98)&gt;10,IF(AND(ISNUMBER('Test Sample Data'!D42),'Test Sample Data'!D42&lt;$B$1,'Test Sample Data'!D42&gt;0),'Test Sample Data'!D42,$B$1),"")</f>
        <v/>
      </c>
      <c r="E43" s="17" t="str">
        <f>IF(SUM('Test Sample Data'!E$3:E$98)&gt;10,IF(AND(ISNUMBER('Test Sample Data'!E42),'Test Sample Data'!E42&lt;$B$1,'Test Sample Data'!E42&gt;0),'Test Sample Data'!E42,$B$1),"")</f>
        <v/>
      </c>
      <c r="F43" s="17" t="str">
        <f>IF(SUM('Test Sample Data'!F$3:F$98)&gt;10,IF(AND(ISNUMBER('Test Sample Data'!F42),'Test Sample Data'!F42&lt;$B$1,'Test Sample Data'!F42&gt;0),'Test Sample Data'!F42,$B$1),"")</f>
        <v/>
      </c>
      <c r="G43" s="17" t="str">
        <f>IF(SUM('Test Sample Data'!G$3:G$98)&gt;10,IF(AND(ISNUMBER('Test Sample Data'!G42),'Test Sample Data'!G42&lt;$B$1,'Test Sample Data'!G42&gt;0),'Test Sample Data'!G42,$B$1),"")</f>
        <v/>
      </c>
      <c r="H43" s="17" t="str">
        <f>IF(SUM('Test Sample Data'!H$3:H$98)&gt;10,IF(AND(ISNUMBER('Test Sample Data'!H42),'Test Sample Data'!H42&lt;$B$1,'Test Sample Data'!H42&gt;0),'Test Sample Data'!H42,$B$1),"")</f>
        <v/>
      </c>
      <c r="I43" s="17" t="str">
        <f>IF(SUM('Test Sample Data'!I$3:I$98)&gt;10,IF(AND(ISNUMBER('Test Sample Data'!I42),'Test Sample Data'!I42&lt;$B$1,'Test Sample Data'!I42&gt;0),'Test Sample Data'!I42,$B$1),"")</f>
        <v/>
      </c>
      <c r="J43" s="17" t="str">
        <f>IF(SUM('Test Sample Data'!J$3:J$98)&gt;10,IF(AND(ISNUMBER('Test Sample Data'!J42),'Test Sample Data'!J42&lt;$B$1,'Test Sample Data'!J42&gt;0),'Test Sample Data'!J42,$B$1),"")</f>
        <v/>
      </c>
      <c r="K43" s="17" t="str">
        <f>IF(SUM('Test Sample Data'!K$3:K$98)&gt;10,IF(AND(ISNUMBER('Test Sample Data'!K42),'Test Sample Data'!K42&lt;$B$1,'Test Sample Data'!K42&gt;0),'Test Sample Data'!K42,$B$1),"")</f>
        <v/>
      </c>
      <c r="L43" s="17" t="str">
        <f>IF(SUM('Test Sample Data'!L$3:L$98)&gt;10,IF(AND(ISNUMBER('Test Sample Data'!L42),'Test Sample Data'!L42&lt;$B$1,'Test Sample Data'!L42&gt;0),'Test Sample Data'!L42,$B$1),"")</f>
        <v/>
      </c>
      <c r="M43" s="17" t="str">
        <f>IF(SUM('Test Sample Data'!M$3:M$98)&gt;10,IF(AND(ISNUMBER('Test Sample Data'!M42),'Test Sample Data'!M42&lt;$B$1,'Test Sample Data'!M42&gt;0),'Test Sample Data'!M42,$B$1),"")</f>
        <v/>
      </c>
      <c r="N43" s="17" t="str">
        <f>'Gene Table'!D42</f>
        <v>NM_000059</v>
      </c>
      <c r="O43" s="16" t="s">
        <v>165</v>
      </c>
      <c r="P43" s="17" t="str">
        <f>IF(SUM('Control Sample Data'!D$3:D$98)&gt;10,IF(AND(ISNUMBER('Control Sample Data'!D42),'Control Sample Data'!D42&lt;$B$1,'Control Sample Data'!D42&gt;0),'Control Sample Data'!D42,$B$1),"")</f>
        <v/>
      </c>
      <c r="Q43" s="17" t="str">
        <f>IF(SUM('Control Sample Data'!E$3:E$98)&gt;10,IF(AND(ISNUMBER('Control Sample Data'!E42),'Control Sample Data'!E42&lt;$B$1,'Control Sample Data'!E42&gt;0),'Control Sample Data'!E42,$B$1),"")</f>
        <v/>
      </c>
      <c r="R43" s="17" t="str">
        <f>IF(SUM('Control Sample Data'!F$3:F$98)&gt;10,IF(AND(ISNUMBER('Control Sample Data'!F42),'Control Sample Data'!F42&lt;$B$1,'Control Sample Data'!F42&gt;0),'Control Sample Data'!F42,$B$1),"")</f>
        <v/>
      </c>
      <c r="S43" s="17" t="str">
        <f>IF(SUM('Control Sample Data'!G$3:G$98)&gt;10,IF(AND(ISNUMBER('Control Sample Data'!G42),'Control Sample Data'!G42&lt;$B$1,'Control Sample Data'!G42&gt;0),'Control Sample Data'!G42,$B$1),"")</f>
        <v/>
      </c>
      <c r="T43" s="17" t="str">
        <f>IF(SUM('Control Sample Data'!H$3:H$98)&gt;10,IF(AND(ISNUMBER('Control Sample Data'!H42),'Control Sample Data'!H42&lt;$B$1,'Control Sample Data'!H42&gt;0),'Control Sample Data'!H42,$B$1),"")</f>
        <v/>
      </c>
      <c r="U43" s="17" t="str">
        <f>IF(SUM('Control Sample Data'!I$3:I$98)&gt;10,IF(AND(ISNUMBER('Control Sample Data'!I42),'Control Sample Data'!I42&lt;$B$1,'Control Sample Data'!I42&gt;0),'Control Sample Data'!I42,$B$1),"")</f>
        <v/>
      </c>
      <c r="V43" s="17" t="str">
        <f>IF(SUM('Control Sample Data'!J$3:J$98)&gt;10,IF(AND(ISNUMBER('Control Sample Data'!J42),'Control Sample Data'!J42&lt;$B$1,'Control Sample Data'!J42&gt;0),'Control Sample Data'!J42,$B$1),"")</f>
        <v/>
      </c>
      <c r="W43" s="17" t="str">
        <f>IF(SUM('Control Sample Data'!K$3:K$98)&gt;10,IF(AND(ISNUMBER('Control Sample Data'!K42),'Control Sample Data'!K42&lt;$B$1,'Control Sample Data'!K42&gt;0),'Control Sample Data'!K42,$B$1),"")</f>
        <v/>
      </c>
      <c r="X43" s="17" t="str">
        <f>IF(SUM('Control Sample Data'!L$3:L$98)&gt;10,IF(AND(ISNUMBER('Control Sample Data'!L42),'Control Sample Data'!L42&lt;$B$1,'Control Sample Data'!L42&gt;0),'Control Sample Data'!L42,$B$1),"")</f>
        <v/>
      </c>
      <c r="Y43" s="17" t="str">
        <f>IF(SUM('Control Sample Data'!M$3:M$98)&gt;10,IF(AND(ISNUMBER('Control Sample Data'!M42),'Control Sample Data'!M42&lt;$B$1,'Control Sample Data'!M42&gt;0),'Control Sample Data'!M42,$B$1),"")</f>
        <v/>
      </c>
      <c r="AT43" s="36" t="str">
        <f t="shared" si="44"/>
        <v/>
      </c>
      <c r="AU43" s="36" t="str">
        <f t="shared" si="45"/>
        <v/>
      </c>
      <c r="AV43" s="36" t="str">
        <f t="shared" si="46"/>
        <v/>
      </c>
      <c r="AW43" s="36" t="str">
        <f t="shared" si="47"/>
        <v/>
      </c>
      <c r="AX43" s="36" t="str">
        <f t="shared" si="48"/>
        <v/>
      </c>
      <c r="AY43" s="36" t="str">
        <f t="shared" si="49"/>
        <v/>
      </c>
      <c r="AZ43" s="36" t="str">
        <f t="shared" si="50"/>
        <v/>
      </c>
      <c r="BA43" s="36" t="str">
        <f t="shared" si="51"/>
        <v/>
      </c>
      <c r="BB43" s="36" t="str">
        <f t="shared" si="52"/>
        <v/>
      </c>
      <c r="BC43" s="36" t="str">
        <f t="shared" si="53"/>
        <v/>
      </c>
      <c r="BD43" s="36" t="str">
        <f t="shared" si="54"/>
        <v/>
      </c>
      <c r="BE43" s="36" t="str">
        <f t="shared" si="55"/>
        <v/>
      </c>
      <c r="BF43" s="36" t="str">
        <f t="shared" si="56"/>
        <v/>
      </c>
      <c r="BG43" s="36" t="str">
        <f t="shared" si="57"/>
        <v/>
      </c>
      <c r="BH43" s="36" t="str">
        <f t="shared" si="58"/>
        <v/>
      </c>
      <c r="BI43" s="36" t="str">
        <f t="shared" si="59"/>
        <v/>
      </c>
      <c r="BJ43" s="36" t="str">
        <f t="shared" si="60"/>
        <v/>
      </c>
      <c r="BK43" s="36" t="str">
        <f t="shared" si="61"/>
        <v/>
      </c>
      <c r="BL43" s="36" t="str">
        <f t="shared" si="62"/>
        <v/>
      </c>
      <c r="BM43" s="36" t="str">
        <f t="shared" si="63"/>
        <v/>
      </c>
      <c r="BN43" s="38" t="e">
        <f t="shared" si="21"/>
        <v>#DIV/0!</v>
      </c>
      <c r="BO43" s="38" t="e">
        <f t="shared" si="22"/>
        <v>#DIV/0!</v>
      </c>
      <c r="BP43" s="39" t="str">
        <f t="shared" si="23"/>
        <v/>
      </c>
      <c r="BQ43" s="39" t="str">
        <f t="shared" si="24"/>
        <v/>
      </c>
      <c r="BR43" s="39" t="str">
        <f t="shared" si="25"/>
        <v/>
      </c>
      <c r="BS43" s="39" t="str">
        <f t="shared" si="26"/>
        <v/>
      </c>
      <c r="BT43" s="39" t="str">
        <f t="shared" si="27"/>
        <v/>
      </c>
      <c r="BU43" s="39" t="str">
        <f t="shared" si="28"/>
        <v/>
      </c>
      <c r="BV43" s="39" t="str">
        <f t="shared" si="29"/>
        <v/>
      </c>
      <c r="BW43" s="39" t="str">
        <f t="shared" si="30"/>
        <v/>
      </c>
      <c r="BX43" s="39" t="str">
        <f t="shared" si="31"/>
        <v/>
      </c>
      <c r="BY43" s="39" t="str">
        <f t="shared" si="32"/>
        <v/>
      </c>
      <c r="BZ43" s="39" t="str">
        <f t="shared" si="33"/>
        <v/>
      </c>
      <c r="CA43" s="39" t="str">
        <f t="shared" si="34"/>
        <v/>
      </c>
      <c r="CB43" s="39" t="str">
        <f t="shared" si="35"/>
        <v/>
      </c>
      <c r="CC43" s="39" t="str">
        <f t="shared" si="36"/>
        <v/>
      </c>
      <c r="CD43" s="39" t="str">
        <f t="shared" si="37"/>
        <v/>
      </c>
      <c r="CE43" s="39" t="str">
        <f t="shared" si="38"/>
        <v/>
      </c>
      <c r="CF43" s="39" t="str">
        <f t="shared" si="39"/>
        <v/>
      </c>
      <c r="CG43" s="39" t="str">
        <f t="shared" si="40"/>
        <v/>
      </c>
      <c r="CH43" s="39" t="str">
        <f t="shared" si="41"/>
        <v/>
      </c>
      <c r="CI43" s="39" t="str">
        <f t="shared" si="42"/>
        <v/>
      </c>
    </row>
    <row r="44" spans="1:87" ht="12.75">
      <c r="A44" s="18"/>
      <c r="B44" s="16" t="str">
        <f>'Gene Table'!D43</f>
        <v>NM_018315</v>
      </c>
      <c r="C44" s="16" t="s">
        <v>169</v>
      </c>
      <c r="D44" s="17" t="str">
        <f>IF(SUM('Test Sample Data'!D$3:D$98)&gt;10,IF(AND(ISNUMBER('Test Sample Data'!D43),'Test Sample Data'!D43&lt;$B$1,'Test Sample Data'!D43&gt;0),'Test Sample Data'!D43,$B$1),"")</f>
        <v/>
      </c>
      <c r="E44" s="17" t="str">
        <f>IF(SUM('Test Sample Data'!E$3:E$98)&gt;10,IF(AND(ISNUMBER('Test Sample Data'!E43),'Test Sample Data'!E43&lt;$B$1,'Test Sample Data'!E43&gt;0),'Test Sample Data'!E43,$B$1),"")</f>
        <v/>
      </c>
      <c r="F44" s="17" t="str">
        <f>IF(SUM('Test Sample Data'!F$3:F$98)&gt;10,IF(AND(ISNUMBER('Test Sample Data'!F43),'Test Sample Data'!F43&lt;$B$1,'Test Sample Data'!F43&gt;0),'Test Sample Data'!F43,$B$1),"")</f>
        <v/>
      </c>
      <c r="G44" s="17" t="str">
        <f>IF(SUM('Test Sample Data'!G$3:G$98)&gt;10,IF(AND(ISNUMBER('Test Sample Data'!G43),'Test Sample Data'!G43&lt;$B$1,'Test Sample Data'!G43&gt;0),'Test Sample Data'!G43,$B$1),"")</f>
        <v/>
      </c>
      <c r="H44" s="17" t="str">
        <f>IF(SUM('Test Sample Data'!H$3:H$98)&gt;10,IF(AND(ISNUMBER('Test Sample Data'!H43),'Test Sample Data'!H43&lt;$B$1,'Test Sample Data'!H43&gt;0),'Test Sample Data'!H43,$B$1),"")</f>
        <v/>
      </c>
      <c r="I44" s="17" t="str">
        <f>IF(SUM('Test Sample Data'!I$3:I$98)&gt;10,IF(AND(ISNUMBER('Test Sample Data'!I43),'Test Sample Data'!I43&lt;$B$1,'Test Sample Data'!I43&gt;0),'Test Sample Data'!I43,$B$1),"")</f>
        <v/>
      </c>
      <c r="J44" s="17" t="str">
        <f>IF(SUM('Test Sample Data'!J$3:J$98)&gt;10,IF(AND(ISNUMBER('Test Sample Data'!J43),'Test Sample Data'!J43&lt;$B$1,'Test Sample Data'!J43&gt;0),'Test Sample Data'!J43,$B$1),"")</f>
        <v/>
      </c>
      <c r="K44" s="17" t="str">
        <f>IF(SUM('Test Sample Data'!K$3:K$98)&gt;10,IF(AND(ISNUMBER('Test Sample Data'!K43),'Test Sample Data'!K43&lt;$B$1,'Test Sample Data'!K43&gt;0),'Test Sample Data'!K43,$B$1),"")</f>
        <v/>
      </c>
      <c r="L44" s="17" t="str">
        <f>IF(SUM('Test Sample Data'!L$3:L$98)&gt;10,IF(AND(ISNUMBER('Test Sample Data'!L43),'Test Sample Data'!L43&lt;$B$1,'Test Sample Data'!L43&gt;0),'Test Sample Data'!L43,$B$1),"")</f>
        <v/>
      </c>
      <c r="M44" s="17" t="str">
        <f>IF(SUM('Test Sample Data'!M$3:M$98)&gt;10,IF(AND(ISNUMBER('Test Sample Data'!M43),'Test Sample Data'!M43&lt;$B$1,'Test Sample Data'!M43&gt;0),'Test Sample Data'!M43,$B$1),"")</f>
        <v/>
      </c>
      <c r="N44" s="17" t="str">
        <f>'Gene Table'!D43</f>
        <v>NM_018315</v>
      </c>
      <c r="O44" s="16" t="s">
        <v>169</v>
      </c>
      <c r="P44" s="17" t="str">
        <f>IF(SUM('Control Sample Data'!D$3:D$98)&gt;10,IF(AND(ISNUMBER('Control Sample Data'!D43),'Control Sample Data'!D43&lt;$B$1,'Control Sample Data'!D43&gt;0),'Control Sample Data'!D43,$B$1),"")</f>
        <v/>
      </c>
      <c r="Q44" s="17" t="str">
        <f>IF(SUM('Control Sample Data'!E$3:E$98)&gt;10,IF(AND(ISNUMBER('Control Sample Data'!E43),'Control Sample Data'!E43&lt;$B$1,'Control Sample Data'!E43&gt;0),'Control Sample Data'!E43,$B$1),"")</f>
        <v/>
      </c>
      <c r="R44" s="17" t="str">
        <f>IF(SUM('Control Sample Data'!F$3:F$98)&gt;10,IF(AND(ISNUMBER('Control Sample Data'!F43),'Control Sample Data'!F43&lt;$B$1,'Control Sample Data'!F43&gt;0),'Control Sample Data'!F43,$B$1),"")</f>
        <v/>
      </c>
      <c r="S44" s="17" t="str">
        <f>IF(SUM('Control Sample Data'!G$3:G$98)&gt;10,IF(AND(ISNUMBER('Control Sample Data'!G43),'Control Sample Data'!G43&lt;$B$1,'Control Sample Data'!G43&gt;0),'Control Sample Data'!G43,$B$1),"")</f>
        <v/>
      </c>
      <c r="T44" s="17" t="str">
        <f>IF(SUM('Control Sample Data'!H$3:H$98)&gt;10,IF(AND(ISNUMBER('Control Sample Data'!H43),'Control Sample Data'!H43&lt;$B$1,'Control Sample Data'!H43&gt;0),'Control Sample Data'!H43,$B$1),"")</f>
        <v/>
      </c>
      <c r="U44" s="17" t="str">
        <f>IF(SUM('Control Sample Data'!I$3:I$98)&gt;10,IF(AND(ISNUMBER('Control Sample Data'!I43),'Control Sample Data'!I43&lt;$B$1,'Control Sample Data'!I43&gt;0),'Control Sample Data'!I43,$B$1),"")</f>
        <v/>
      </c>
      <c r="V44" s="17" t="str">
        <f>IF(SUM('Control Sample Data'!J$3:J$98)&gt;10,IF(AND(ISNUMBER('Control Sample Data'!J43),'Control Sample Data'!J43&lt;$B$1,'Control Sample Data'!J43&gt;0),'Control Sample Data'!J43,$B$1),"")</f>
        <v/>
      </c>
      <c r="W44" s="17" t="str">
        <f>IF(SUM('Control Sample Data'!K$3:K$98)&gt;10,IF(AND(ISNUMBER('Control Sample Data'!K43),'Control Sample Data'!K43&lt;$B$1,'Control Sample Data'!K43&gt;0),'Control Sample Data'!K43,$B$1),"")</f>
        <v/>
      </c>
      <c r="X44" s="17" t="str">
        <f>IF(SUM('Control Sample Data'!L$3:L$98)&gt;10,IF(AND(ISNUMBER('Control Sample Data'!L43),'Control Sample Data'!L43&lt;$B$1,'Control Sample Data'!L43&gt;0),'Control Sample Data'!L43,$B$1),"")</f>
        <v/>
      </c>
      <c r="Y44" s="17" t="str">
        <f>IF(SUM('Control Sample Data'!M$3:M$98)&gt;10,IF(AND(ISNUMBER('Control Sample Data'!M43),'Control Sample Data'!M43&lt;$B$1,'Control Sample Data'!M43&gt;0),'Control Sample Data'!M43,$B$1),"")</f>
        <v/>
      </c>
      <c r="AT44" s="36" t="str">
        <f t="shared" si="44"/>
        <v/>
      </c>
      <c r="AU44" s="36" t="str">
        <f t="shared" si="45"/>
        <v/>
      </c>
      <c r="AV44" s="36" t="str">
        <f t="shared" si="46"/>
        <v/>
      </c>
      <c r="AW44" s="36" t="str">
        <f t="shared" si="47"/>
        <v/>
      </c>
      <c r="AX44" s="36" t="str">
        <f t="shared" si="48"/>
        <v/>
      </c>
      <c r="AY44" s="36" t="str">
        <f t="shared" si="49"/>
        <v/>
      </c>
      <c r="AZ44" s="36" t="str">
        <f t="shared" si="50"/>
        <v/>
      </c>
      <c r="BA44" s="36" t="str">
        <f t="shared" si="51"/>
        <v/>
      </c>
      <c r="BB44" s="36" t="str">
        <f t="shared" si="52"/>
        <v/>
      </c>
      <c r="BC44" s="36" t="str">
        <f t="shared" si="53"/>
        <v/>
      </c>
      <c r="BD44" s="36" t="str">
        <f t="shared" si="54"/>
        <v/>
      </c>
      <c r="BE44" s="36" t="str">
        <f t="shared" si="55"/>
        <v/>
      </c>
      <c r="BF44" s="36" t="str">
        <f t="shared" si="56"/>
        <v/>
      </c>
      <c r="BG44" s="36" t="str">
        <f t="shared" si="57"/>
        <v/>
      </c>
      <c r="BH44" s="36" t="str">
        <f t="shared" si="58"/>
        <v/>
      </c>
      <c r="BI44" s="36" t="str">
        <f t="shared" si="59"/>
        <v/>
      </c>
      <c r="BJ44" s="36" t="str">
        <f t="shared" si="60"/>
        <v/>
      </c>
      <c r="BK44" s="36" t="str">
        <f t="shared" si="61"/>
        <v/>
      </c>
      <c r="BL44" s="36" t="str">
        <f t="shared" si="62"/>
        <v/>
      </c>
      <c r="BM44" s="36" t="str">
        <f t="shared" si="63"/>
        <v/>
      </c>
      <c r="BN44" s="38" t="e">
        <f t="shared" si="21"/>
        <v>#DIV/0!</v>
      </c>
      <c r="BO44" s="38" t="e">
        <f t="shared" si="22"/>
        <v>#DIV/0!</v>
      </c>
      <c r="BP44" s="39" t="str">
        <f t="shared" si="23"/>
        <v/>
      </c>
      <c r="BQ44" s="39" t="str">
        <f t="shared" si="24"/>
        <v/>
      </c>
      <c r="BR44" s="39" t="str">
        <f t="shared" si="25"/>
        <v/>
      </c>
      <c r="BS44" s="39" t="str">
        <f t="shared" si="26"/>
        <v/>
      </c>
      <c r="BT44" s="39" t="str">
        <f t="shared" si="27"/>
        <v/>
      </c>
      <c r="BU44" s="39" t="str">
        <f t="shared" si="28"/>
        <v/>
      </c>
      <c r="BV44" s="39" t="str">
        <f t="shared" si="29"/>
        <v/>
      </c>
      <c r="BW44" s="39" t="str">
        <f t="shared" si="30"/>
        <v/>
      </c>
      <c r="BX44" s="39" t="str">
        <f t="shared" si="31"/>
        <v/>
      </c>
      <c r="BY44" s="39" t="str">
        <f t="shared" si="32"/>
        <v/>
      </c>
      <c r="BZ44" s="39" t="str">
        <f t="shared" si="33"/>
        <v/>
      </c>
      <c r="CA44" s="39" t="str">
        <f t="shared" si="34"/>
        <v/>
      </c>
      <c r="CB44" s="39" t="str">
        <f t="shared" si="35"/>
        <v/>
      </c>
      <c r="CC44" s="39" t="str">
        <f t="shared" si="36"/>
        <v/>
      </c>
      <c r="CD44" s="39" t="str">
        <f t="shared" si="37"/>
        <v/>
      </c>
      <c r="CE44" s="39" t="str">
        <f t="shared" si="38"/>
        <v/>
      </c>
      <c r="CF44" s="39" t="str">
        <f t="shared" si="39"/>
        <v/>
      </c>
      <c r="CG44" s="39" t="str">
        <f t="shared" si="40"/>
        <v/>
      </c>
      <c r="CH44" s="39" t="str">
        <f t="shared" si="41"/>
        <v/>
      </c>
      <c r="CI44" s="39" t="str">
        <f t="shared" si="42"/>
        <v/>
      </c>
    </row>
    <row r="45" spans="1:87" ht="12.75">
      <c r="A45" s="18"/>
      <c r="B45" s="16" t="str">
        <f>'Gene Table'!D44</f>
        <v>NM_000603</v>
      </c>
      <c r="C45" s="16" t="s">
        <v>173</v>
      </c>
      <c r="D45" s="17" t="str">
        <f>IF(SUM('Test Sample Data'!D$3:D$98)&gt;10,IF(AND(ISNUMBER('Test Sample Data'!D44),'Test Sample Data'!D44&lt;$B$1,'Test Sample Data'!D44&gt;0),'Test Sample Data'!D44,$B$1),"")</f>
        <v/>
      </c>
      <c r="E45" s="17" t="str">
        <f>IF(SUM('Test Sample Data'!E$3:E$98)&gt;10,IF(AND(ISNUMBER('Test Sample Data'!E44),'Test Sample Data'!E44&lt;$B$1,'Test Sample Data'!E44&gt;0),'Test Sample Data'!E44,$B$1),"")</f>
        <v/>
      </c>
      <c r="F45" s="17" t="str">
        <f>IF(SUM('Test Sample Data'!F$3:F$98)&gt;10,IF(AND(ISNUMBER('Test Sample Data'!F44),'Test Sample Data'!F44&lt;$B$1,'Test Sample Data'!F44&gt;0),'Test Sample Data'!F44,$B$1),"")</f>
        <v/>
      </c>
      <c r="G45" s="17" t="str">
        <f>IF(SUM('Test Sample Data'!G$3:G$98)&gt;10,IF(AND(ISNUMBER('Test Sample Data'!G44),'Test Sample Data'!G44&lt;$B$1,'Test Sample Data'!G44&gt;0),'Test Sample Data'!G44,$B$1),"")</f>
        <v/>
      </c>
      <c r="H45" s="17" t="str">
        <f>IF(SUM('Test Sample Data'!H$3:H$98)&gt;10,IF(AND(ISNUMBER('Test Sample Data'!H44),'Test Sample Data'!H44&lt;$B$1,'Test Sample Data'!H44&gt;0),'Test Sample Data'!H44,$B$1),"")</f>
        <v/>
      </c>
      <c r="I45" s="17" t="str">
        <f>IF(SUM('Test Sample Data'!I$3:I$98)&gt;10,IF(AND(ISNUMBER('Test Sample Data'!I44),'Test Sample Data'!I44&lt;$B$1,'Test Sample Data'!I44&gt;0),'Test Sample Data'!I44,$B$1),"")</f>
        <v/>
      </c>
      <c r="J45" s="17" t="str">
        <f>IF(SUM('Test Sample Data'!J$3:J$98)&gt;10,IF(AND(ISNUMBER('Test Sample Data'!J44),'Test Sample Data'!J44&lt;$B$1,'Test Sample Data'!J44&gt;0),'Test Sample Data'!J44,$B$1),"")</f>
        <v/>
      </c>
      <c r="K45" s="17" t="str">
        <f>IF(SUM('Test Sample Data'!K$3:K$98)&gt;10,IF(AND(ISNUMBER('Test Sample Data'!K44),'Test Sample Data'!K44&lt;$B$1,'Test Sample Data'!K44&gt;0),'Test Sample Data'!K44,$B$1),"")</f>
        <v/>
      </c>
      <c r="L45" s="17" t="str">
        <f>IF(SUM('Test Sample Data'!L$3:L$98)&gt;10,IF(AND(ISNUMBER('Test Sample Data'!L44),'Test Sample Data'!L44&lt;$B$1,'Test Sample Data'!L44&gt;0),'Test Sample Data'!L44,$B$1),"")</f>
        <v/>
      </c>
      <c r="M45" s="17" t="str">
        <f>IF(SUM('Test Sample Data'!M$3:M$98)&gt;10,IF(AND(ISNUMBER('Test Sample Data'!M44),'Test Sample Data'!M44&lt;$B$1,'Test Sample Data'!M44&gt;0),'Test Sample Data'!M44,$B$1),"")</f>
        <v/>
      </c>
      <c r="N45" s="17" t="str">
        <f>'Gene Table'!D44</f>
        <v>NM_000603</v>
      </c>
      <c r="O45" s="16" t="s">
        <v>173</v>
      </c>
      <c r="P45" s="17" t="str">
        <f>IF(SUM('Control Sample Data'!D$3:D$98)&gt;10,IF(AND(ISNUMBER('Control Sample Data'!D44),'Control Sample Data'!D44&lt;$B$1,'Control Sample Data'!D44&gt;0),'Control Sample Data'!D44,$B$1),"")</f>
        <v/>
      </c>
      <c r="Q45" s="17" t="str">
        <f>IF(SUM('Control Sample Data'!E$3:E$98)&gt;10,IF(AND(ISNUMBER('Control Sample Data'!E44),'Control Sample Data'!E44&lt;$B$1,'Control Sample Data'!E44&gt;0),'Control Sample Data'!E44,$B$1),"")</f>
        <v/>
      </c>
      <c r="R45" s="17" t="str">
        <f>IF(SUM('Control Sample Data'!F$3:F$98)&gt;10,IF(AND(ISNUMBER('Control Sample Data'!F44),'Control Sample Data'!F44&lt;$B$1,'Control Sample Data'!F44&gt;0),'Control Sample Data'!F44,$B$1),"")</f>
        <v/>
      </c>
      <c r="S45" s="17" t="str">
        <f>IF(SUM('Control Sample Data'!G$3:G$98)&gt;10,IF(AND(ISNUMBER('Control Sample Data'!G44),'Control Sample Data'!G44&lt;$B$1,'Control Sample Data'!G44&gt;0),'Control Sample Data'!G44,$B$1),"")</f>
        <v/>
      </c>
      <c r="T45" s="17" t="str">
        <f>IF(SUM('Control Sample Data'!H$3:H$98)&gt;10,IF(AND(ISNUMBER('Control Sample Data'!H44),'Control Sample Data'!H44&lt;$B$1,'Control Sample Data'!H44&gt;0),'Control Sample Data'!H44,$B$1),"")</f>
        <v/>
      </c>
      <c r="U45" s="17" t="str">
        <f>IF(SUM('Control Sample Data'!I$3:I$98)&gt;10,IF(AND(ISNUMBER('Control Sample Data'!I44),'Control Sample Data'!I44&lt;$B$1,'Control Sample Data'!I44&gt;0),'Control Sample Data'!I44,$B$1),"")</f>
        <v/>
      </c>
      <c r="V45" s="17" t="str">
        <f>IF(SUM('Control Sample Data'!J$3:J$98)&gt;10,IF(AND(ISNUMBER('Control Sample Data'!J44),'Control Sample Data'!J44&lt;$B$1,'Control Sample Data'!J44&gt;0),'Control Sample Data'!J44,$B$1),"")</f>
        <v/>
      </c>
      <c r="W45" s="17" t="str">
        <f>IF(SUM('Control Sample Data'!K$3:K$98)&gt;10,IF(AND(ISNUMBER('Control Sample Data'!K44),'Control Sample Data'!K44&lt;$B$1,'Control Sample Data'!K44&gt;0),'Control Sample Data'!K44,$B$1),"")</f>
        <v/>
      </c>
      <c r="X45" s="17" t="str">
        <f>IF(SUM('Control Sample Data'!L$3:L$98)&gt;10,IF(AND(ISNUMBER('Control Sample Data'!L44),'Control Sample Data'!L44&lt;$B$1,'Control Sample Data'!L44&gt;0),'Control Sample Data'!L44,$B$1),"")</f>
        <v/>
      </c>
      <c r="Y45" s="17" t="str">
        <f>IF(SUM('Control Sample Data'!M$3:M$98)&gt;10,IF(AND(ISNUMBER('Control Sample Data'!M44),'Control Sample Data'!M44&lt;$B$1,'Control Sample Data'!M44&gt;0),'Control Sample Data'!M44,$B$1),"")</f>
        <v/>
      </c>
      <c r="AT45" s="36" t="str">
        <f t="shared" si="44"/>
        <v/>
      </c>
      <c r="AU45" s="36" t="str">
        <f t="shared" si="45"/>
        <v/>
      </c>
      <c r="AV45" s="36" t="str">
        <f t="shared" si="46"/>
        <v/>
      </c>
      <c r="AW45" s="36" t="str">
        <f t="shared" si="47"/>
        <v/>
      </c>
      <c r="AX45" s="36" t="str">
        <f t="shared" si="48"/>
        <v/>
      </c>
      <c r="AY45" s="36" t="str">
        <f t="shared" si="49"/>
        <v/>
      </c>
      <c r="AZ45" s="36" t="str">
        <f t="shared" si="50"/>
        <v/>
      </c>
      <c r="BA45" s="36" t="str">
        <f t="shared" si="51"/>
        <v/>
      </c>
      <c r="BB45" s="36" t="str">
        <f t="shared" si="52"/>
        <v/>
      </c>
      <c r="BC45" s="36" t="str">
        <f t="shared" si="53"/>
        <v/>
      </c>
      <c r="BD45" s="36" t="str">
        <f t="shared" si="54"/>
        <v/>
      </c>
      <c r="BE45" s="36" t="str">
        <f t="shared" si="55"/>
        <v/>
      </c>
      <c r="BF45" s="36" t="str">
        <f t="shared" si="56"/>
        <v/>
      </c>
      <c r="BG45" s="36" t="str">
        <f t="shared" si="57"/>
        <v/>
      </c>
      <c r="BH45" s="36" t="str">
        <f t="shared" si="58"/>
        <v/>
      </c>
      <c r="BI45" s="36" t="str">
        <f t="shared" si="59"/>
        <v/>
      </c>
      <c r="BJ45" s="36" t="str">
        <f t="shared" si="60"/>
        <v/>
      </c>
      <c r="BK45" s="36" t="str">
        <f t="shared" si="61"/>
        <v/>
      </c>
      <c r="BL45" s="36" t="str">
        <f t="shared" si="62"/>
        <v/>
      </c>
      <c r="BM45" s="36" t="str">
        <f t="shared" si="63"/>
        <v/>
      </c>
      <c r="BN45" s="38" t="e">
        <f t="shared" si="21"/>
        <v>#DIV/0!</v>
      </c>
      <c r="BO45" s="38" t="e">
        <f t="shared" si="22"/>
        <v>#DIV/0!</v>
      </c>
      <c r="BP45" s="39" t="str">
        <f t="shared" si="23"/>
        <v/>
      </c>
      <c r="BQ45" s="39" t="str">
        <f t="shared" si="24"/>
        <v/>
      </c>
      <c r="BR45" s="39" t="str">
        <f t="shared" si="25"/>
        <v/>
      </c>
      <c r="BS45" s="39" t="str">
        <f t="shared" si="26"/>
        <v/>
      </c>
      <c r="BT45" s="39" t="str">
        <f t="shared" si="27"/>
        <v/>
      </c>
      <c r="BU45" s="39" t="str">
        <f t="shared" si="28"/>
        <v/>
      </c>
      <c r="BV45" s="39" t="str">
        <f t="shared" si="29"/>
        <v/>
      </c>
      <c r="BW45" s="39" t="str">
        <f t="shared" si="30"/>
        <v/>
      </c>
      <c r="BX45" s="39" t="str">
        <f t="shared" si="31"/>
        <v/>
      </c>
      <c r="BY45" s="39" t="str">
        <f t="shared" si="32"/>
        <v/>
      </c>
      <c r="BZ45" s="39" t="str">
        <f t="shared" si="33"/>
        <v/>
      </c>
      <c r="CA45" s="39" t="str">
        <f t="shared" si="34"/>
        <v/>
      </c>
      <c r="CB45" s="39" t="str">
        <f t="shared" si="35"/>
        <v/>
      </c>
      <c r="CC45" s="39" t="str">
        <f t="shared" si="36"/>
        <v/>
      </c>
      <c r="CD45" s="39" t="str">
        <f t="shared" si="37"/>
        <v/>
      </c>
      <c r="CE45" s="39" t="str">
        <f t="shared" si="38"/>
        <v/>
      </c>
      <c r="CF45" s="39" t="str">
        <f t="shared" si="39"/>
        <v/>
      </c>
      <c r="CG45" s="39" t="str">
        <f t="shared" si="40"/>
        <v/>
      </c>
      <c r="CH45" s="39" t="str">
        <f t="shared" si="41"/>
        <v/>
      </c>
      <c r="CI45" s="39" t="str">
        <f t="shared" si="42"/>
        <v/>
      </c>
    </row>
    <row r="46" spans="1:87" ht="12.75">
      <c r="A46" s="18"/>
      <c r="B46" s="16" t="str">
        <f>'Gene Table'!D45</f>
        <v>NM_000849</v>
      </c>
      <c r="C46" s="16" t="s">
        <v>177</v>
      </c>
      <c r="D46" s="17" t="str">
        <f>IF(SUM('Test Sample Data'!D$3:D$98)&gt;10,IF(AND(ISNUMBER('Test Sample Data'!D45),'Test Sample Data'!D45&lt;$B$1,'Test Sample Data'!D45&gt;0),'Test Sample Data'!D45,$B$1),"")</f>
        <v/>
      </c>
      <c r="E46" s="17" t="str">
        <f>IF(SUM('Test Sample Data'!E$3:E$98)&gt;10,IF(AND(ISNUMBER('Test Sample Data'!E45),'Test Sample Data'!E45&lt;$B$1,'Test Sample Data'!E45&gt;0),'Test Sample Data'!E45,$B$1),"")</f>
        <v/>
      </c>
      <c r="F46" s="17" t="str">
        <f>IF(SUM('Test Sample Data'!F$3:F$98)&gt;10,IF(AND(ISNUMBER('Test Sample Data'!F45),'Test Sample Data'!F45&lt;$B$1,'Test Sample Data'!F45&gt;0),'Test Sample Data'!F45,$B$1),"")</f>
        <v/>
      </c>
      <c r="G46" s="17" t="str">
        <f>IF(SUM('Test Sample Data'!G$3:G$98)&gt;10,IF(AND(ISNUMBER('Test Sample Data'!G45),'Test Sample Data'!G45&lt;$B$1,'Test Sample Data'!G45&gt;0),'Test Sample Data'!G45,$B$1),"")</f>
        <v/>
      </c>
      <c r="H46" s="17" t="str">
        <f>IF(SUM('Test Sample Data'!H$3:H$98)&gt;10,IF(AND(ISNUMBER('Test Sample Data'!H45),'Test Sample Data'!H45&lt;$B$1,'Test Sample Data'!H45&gt;0),'Test Sample Data'!H45,$B$1),"")</f>
        <v/>
      </c>
      <c r="I46" s="17" t="str">
        <f>IF(SUM('Test Sample Data'!I$3:I$98)&gt;10,IF(AND(ISNUMBER('Test Sample Data'!I45),'Test Sample Data'!I45&lt;$B$1,'Test Sample Data'!I45&gt;0),'Test Sample Data'!I45,$B$1),"")</f>
        <v/>
      </c>
      <c r="J46" s="17" t="str">
        <f>IF(SUM('Test Sample Data'!J$3:J$98)&gt;10,IF(AND(ISNUMBER('Test Sample Data'!J45),'Test Sample Data'!J45&lt;$B$1,'Test Sample Data'!J45&gt;0),'Test Sample Data'!J45,$B$1),"")</f>
        <v/>
      </c>
      <c r="K46" s="17" t="str">
        <f>IF(SUM('Test Sample Data'!K$3:K$98)&gt;10,IF(AND(ISNUMBER('Test Sample Data'!K45),'Test Sample Data'!K45&lt;$B$1,'Test Sample Data'!K45&gt;0),'Test Sample Data'!K45,$B$1),"")</f>
        <v/>
      </c>
      <c r="L46" s="17" t="str">
        <f>IF(SUM('Test Sample Data'!L$3:L$98)&gt;10,IF(AND(ISNUMBER('Test Sample Data'!L45),'Test Sample Data'!L45&lt;$B$1,'Test Sample Data'!L45&gt;0),'Test Sample Data'!L45,$B$1),"")</f>
        <v/>
      </c>
      <c r="M46" s="17" t="str">
        <f>IF(SUM('Test Sample Data'!M$3:M$98)&gt;10,IF(AND(ISNUMBER('Test Sample Data'!M45),'Test Sample Data'!M45&lt;$B$1,'Test Sample Data'!M45&gt;0),'Test Sample Data'!M45,$B$1),"")</f>
        <v/>
      </c>
      <c r="N46" s="17" t="str">
        <f>'Gene Table'!D45</f>
        <v>NM_000849</v>
      </c>
      <c r="O46" s="16" t="s">
        <v>177</v>
      </c>
      <c r="P46" s="17" t="str">
        <f>IF(SUM('Control Sample Data'!D$3:D$98)&gt;10,IF(AND(ISNUMBER('Control Sample Data'!D45),'Control Sample Data'!D45&lt;$B$1,'Control Sample Data'!D45&gt;0),'Control Sample Data'!D45,$B$1),"")</f>
        <v/>
      </c>
      <c r="Q46" s="17" t="str">
        <f>IF(SUM('Control Sample Data'!E$3:E$98)&gt;10,IF(AND(ISNUMBER('Control Sample Data'!E45),'Control Sample Data'!E45&lt;$B$1,'Control Sample Data'!E45&gt;0),'Control Sample Data'!E45,$B$1),"")</f>
        <v/>
      </c>
      <c r="R46" s="17" t="str">
        <f>IF(SUM('Control Sample Data'!F$3:F$98)&gt;10,IF(AND(ISNUMBER('Control Sample Data'!F45),'Control Sample Data'!F45&lt;$B$1,'Control Sample Data'!F45&gt;0),'Control Sample Data'!F45,$B$1),"")</f>
        <v/>
      </c>
      <c r="S46" s="17" t="str">
        <f>IF(SUM('Control Sample Data'!G$3:G$98)&gt;10,IF(AND(ISNUMBER('Control Sample Data'!G45),'Control Sample Data'!G45&lt;$B$1,'Control Sample Data'!G45&gt;0),'Control Sample Data'!G45,$B$1),"")</f>
        <v/>
      </c>
      <c r="T46" s="17" t="str">
        <f>IF(SUM('Control Sample Data'!H$3:H$98)&gt;10,IF(AND(ISNUMBER('Control Sample Data'!H45),'Control Sample Data'!H45&lt;$B$1,'Control Sample Data'!H45&gt;0),'Control Sample Data'!H45,$B$1),"")</f>
        <v/>
      </c>
      <c r="U46" s="17" t="str">
        <f>IF(SUM('Control Sample Data'!I$3:I$98)&gt;10,IF(AND(ISNUMBER('Control Sample Data'!I45),'Control Sample Data'!I45&lt;$B$1,'Control Sample Data'!I45&gt;0),'Control Sample Data'!I45,$B$1),"")</f>
        <v/>
      </c>
      <c r="V46" s="17" t="str">
        <f>IF(SUM('Control Sample Data'!J$3:J$98)&gt;10,IF(AND(ISNUMBER('Control Sample Data'!J45),'Control Sample Data'!J45&lt;$B$1,'Control Sample Data'!J45&gt;0),'Control Sample Data'!J45,$B$1),"")</f>
        <v/>
      </c>
      <c r="W46" s="17" t="str">
        <f>IF(SUM('Control Sample Data'!K$3:K$98)&gt;10,IF(AND(ISNUMBER('Control Sample Data'!K45),'Control Sample Data'!K45&lt;$B$1,'Control Sample Data'!K45&gt;0),'Control Sample Data'!K45,$B$1),"")</f>
        <v/>
      </c>
      <c r="X46" s="17" t="str">
        <f>IF(SUM('Control Sample Data'!L$3:L$98)&gt;10,IF(AND(ISNUMBER('Control Sample Data'!L45),'Control Sample Data'!L45&lt;$B$1,'Control Sample Data'!L45&gt;0),'Control Sample Data'!L45,$B$1),"")</f>
        <v/>
      </c>
      <c r="Y46" s="17" t="str">
        <f>IF(SUM('Control Sample Data'!M$3:M$98)&gt;10,IF(AND(ISNUMBER('Control Sample Data'!M45),'Control Sample Data'!M45&lt;$B$1,'Control Sample Data'!M45&gt;0),'Control Sample Data'!M45,$B$1),"")</f>
        <v/>
      </c>
      <c r="AT46" s="36" t="str">
        <f t="shared" si="44"/>
        <v/>
      </c>
      <c r="AU46" s="36" t="str">
        <f t="shared" si="45"/>
        <v/>
      </c>
      <c r="AV46" s="36" t="str">
        <f t="shared" si="46"/>
        <v/>
      </c>
      <c r="AW46" s="36" t="str">
        <f t="shared" si="47"/>
        <v/>
      </c>
      <c r="AX46" s="36" t="str">
        <f t="shared" si="48"/>
        <v/>
      </c>
      <c r="AY46" s="36" t="str">
        <f t="shared" si="49"/>
        <v/>
      </c>
      <c r="AZ46" s="36" t="str">
        <f t="shared" si="50"/>
        <v/>
      </c>
      <c r="BA46" s="36" t="str">
        <f t="shared" si="51"/>
        <v/>
      </c>
      <c r="BB46" s="36" t="str">
        <f t="shared" si="52"/>
        <v/>
      </c>
      <c r="BC46" s="36" t="str">
        <f t="shared" si="53"/>
        <v/>
      </c>
      <c r="BD46" s="36" t="str">
        <f t="shared" si="54"/>
        <v/>
      </c>
      <c r="BE46" s="36" t="str">
        <f t="shared" si="55"/>
        <v/>
      </c>
      <c r="BF46" s="36" t="str">
        <f t="shared" si="56"/>
        <v/>
      </c>
      <c r="BG46" s="36" t="str">
        <f t="shared" si="57"/>
        <v/>
      </c>
      <c r="BH46" s="36" t="str">
        <f t="shared" si="58"/>
        <v/>
      </c>
      <c r="BI46" s="36" t="str">
        <f t="shared" si="59"/>
        <v/>
      </c>
      <c r="BJ46" s="36" t="str">
        <f t="shared" si="60"/>
        <v/>
      </c>
      <c r="BK46" s="36" t="str">
        <f t="shared" si="61"/>
        <v/>
      </c>
      <c r="BL46" s="36" t="str">
        <f t="shared" si="62"/>
        <v/>
      </c>
      <c r="BM46" s="36" t="str">
        <f t="shared" si="63"/>
        <v/>
      </c>
      <c r="BN46" s="38" t="e">
        <f t="shared" si="21"/>
        <v>#DIV/0!</v>
      </c>
      <c r="BO46" s="38" t="e">
        <f t="shared" si="22"/>
        <v>#DIV/0!</v>
      </c>
      <c r="BP46" s="39" t="str">
        <f t="shared" si="23"/>
        <v/>
      </c>
      <c r="BQ46" s="39" t="str">
        <f t="shared" si="24"/>
        <v/>
      </c>
      <c r="BR46" s="39" t="str">
        <f t="shared" si="25"/>
        <v/>
      </c>
      <c r="BS46" s="39" t="str">
        <f t="shared" si="26"/>
        <v/>
      </c>
      <c r="BT46" s="39" t="str">
        <f t="shared" si="27"/>
        <v/>
      </c>
      <c r="BU46" s="39" t="str">
        <f t="shared" si="28"/>
        <v/>
      </c>
      <c r="BV46" s="39" t="str">
        <f t="shared" si="29"/>
        <v/>
      </c>
      <c r="BW46" s="39" t="str">
        <f t="shared" si="30"/>
        <v/>
      </c>
      <c r="BX46" s="39" t="str">
        <f t="shared" si="31"/>
        <v/>
      </c>
      <c r="BY46" s="39" t="str">
        <f t="shared" si="32"/>
        <v/>
      </c>
      <c r="BZ46" s="39" t="str">
        <f t="shared" si="33"/>
        <v/>
      </c>
      <c r="CA46" s="39" t="str">
        <f t="shared" si="34"/>
        <v/>
      </c>
      <c r="CB46" s="39" t="str">
        <f t="shared" si="35"/>
        <v/>
      </c>
      <c r="CC46" s="39" t="str">
        <f t="shared" si="36"/>
        <v/>
      </c>
      <c r="CD46" s="39" t="str">
        <f t="shared" si="37"/>
        <v/>
      </c>
      <c r="CE46" s="39" t="str">
        <f t="shared" si="38"/>
        <v/>
      </c>
      <c r="CF46" s="39" t="str">
        <f t="shared" si="39"/>
        <v/>
      </c>
      <c r="CG46" s="39" t="str">
        <f t="shared" si="40"/>
        <v/>
      </c>
      <c r="CH46" s="39" t="str">
        <f t="shared" si="41"/>
        <v/>
      </c>
      <c r="CI46" s="39" t="str">
        <f t="shared" si="42"/>
        <v/>
      </c>
    </row>
    <row r="47" spans="1:87" ht="12.75">
      <c r="A47" s="18"/>
      <c r="B47" s="16" t="str">
        <f>'Gene Table'!D46</f>
        <v>NM_000104</v>
      </c>
      <c r="C47" s="16" t="s">
        <v>181</v>
      </c>
      <c r="D47" s="17" t="str">
        <f>IF(SUM('Test Sample Data'!D$3:D$98)&gt;10,IF(AND(ISNUMBER('Test Sample Data'!D46),'Test Sample Data'!D46&lt;$B$1,'Test Sample Data'!D46&gt;0),'Test Sample Data'!D46,$B$1),"")</f>
        <v/>
      </c>
      <c r="E47" s="17" t="str">
        <f>IF(SUM('Test Sample Data'!E$3:E$98)&gt;10,IF(AND(ISNUMBER('Test Sample Data'!E46),'Test Sample Data'!E46&lt;$B$1,'Test Sample Data'!E46&gt;0),'Test Sample Data'!E46,$B$1),"")</f>
        <v/>
      </c>
      <c r="F47" s="17" t="str">
        <f>IF(SUM('Test Sample Data'!F$3:F$98)&gt;10,IF(AND(ISNUMBER('Test Sample Data'!F46),'Test Sample Data'!F46&lt;$B$1,'Test Sample Data'!F46&gt;0),'Test Sample Data'!F46,$B$1),"")</f>
        <v/>
      </c>
      <c r="G47" s="17" t="str">
        <f>IF(SUM('Test Sample Data'!G$3:G$98)&gt;10,IF(AND(ISNUMBER('Test Sample Data'!G46),'Test Sample Data'!G46&lt;$B$1,'Test Sample Data'!G46&gt;0),'Test Sample Data'!G46,$B$1),"")</f>
        <v/>
      </c>
      <c r="H47" s="17" t="str">
        <f>IF(SUM('Test Sample Data'!H$3:H$98)&gt;10,IF(AND(ISNUMBER('Test Sample Data'!H46),'Test Sample Data'!H46&lt;$B$1,'Test Sample Data'!H46&gt;0),'Test Sample Data'!H46,$B$1),"")</f>
        <v/>
      </c>
      <c r="I47" s="17" t="str">
        <f>IF(SUM('Test Sample Data'!I$3:I$98)&gt;10,IF(AND(ISNUMBER('Test Sample Data'!I46),'Test Sample Data'!I46&lt;$B$1,'Test Sample Data'!I46&gt;0),'Test Sample Data'!I46,$B$1),"")</f>
        <v/>
      </c>
      <c r="J47" s="17" t="str">
        <f>IF(SUM('Test Sample Data'!J$3:J$98)&gt;10,IF(AND(ISNUMBER('Test Sample Data'!J46),'Test Sample Data'!J46&lt;$B$1,'Test Sample Data'!J46&gt;0),'Test Sample Data'!J46,$B$1),"")</f>
        <v/>
      </c>
      <c r="K47" s="17" t="str">
        <f>IF(SUM('Test Sample Data'!K$3:K$98)&gt;10,IF(AND(ISNUMBER('Test Sample Data'!K46),'Test Sample Data'!K46&lt;$B$1,'Test Sample Data'!K46&gt;0),'Test Sample Data'!K46,$B$1),"")</f>
        <v/>
      </c>
      <c r="L47" s="17" t="str">
        <f>IF(SUM('Test Sample Data'!L$3:L$98)&gt;10,IF(AND(ISNUMBER('Test Sample Data'!L46),'Test Sample Data'!L46&lt;$B$1,'Test Sample Data'!L46&gt;0),'Test Sample Data'!L46,$B$1),"")</f>
        <v/>
      </c>
      <c r="M47" s="17" t="str">
        <f>IF(SUM('Test Sample Data'!M$3:M$98)&gt;10,IF(AND(ISNUMBER('Test Sample Data'!M46),'Test Sample Data'!M46&lt;$B$1,'Test Sample Data'!M46&gt;0),'Test Sample Data'!M46,$B$1),"")</f>
        <v/>
      </c>
      <c r="N47" s="17" t="str">
        <f>'Gene Table'!D46</f>
        <v>NM_000104</v>
      </c>
      <c r="O47" s="16" t="s">
        <v>181</v>
      </c>
      <c r="P47" s="17" t="str">
        <f>IF(SUM('Control Sample Data'!D$3:D$98)&gt;10,IF(AND(ISNUMBER('Control Sample Data'!D46),'Control Sample Data'!D46&lt;$B$1,'Control Sample Data'!D46&gt;0),'Control Sample Data'!D46,$B$1),"")</f>
        <v/>
      </c>
      <c r="Q47" s="17" t="str">
        <f>IF(SUM('Control Sample Data'!E$3:E$98)&gt;10,IF(AND(ISNUMBER('Control Sample Data'!E46),'Control Sample Data'!E46&lt;$B$1,'Control Sample Data'!E46&gt;0),'Control Sample Data'!E46,$B$1),"")</f>
        <v/>
      </c>
      <c r="R47" s="17" t="str">
        <f>IF(SUM('Control Sample Data'!F$3:F$98)&gt;10,IF(AND(ISNUMBER('Control Sample Data'!F46),'Control Sample Data'!F46&lt;$B$1,'Control Sample Data'!F46&gt;0),'Control Sample Data'!F46,$B$1),"")</f>
        <v/>
      </c>
      <c r="S47" s="17" t="str">
        <f>IF(SUM('Control Sample Data'!G$3:G$98)&gt;10,IF(AND(ISNUMBER('Control Sample Data'!G46),'Control Sample Data'!G46&lt;$B$1,'Control Sample Data'!G46&gt;0),'Control Sample Data'!G46,$B$1),"")</f>
        <v/>
      </c>
      <c r="T47" s="17" t="str">
        <f>IF(SUM('Control Sample Data'!H$3:H$98)&gt;10,IF(AND(ISNUMBER('Control Sample Data'!H46),'Control Sample Data'!H46&lt;$B$1,'Control Sample Data'!H46&gt;0),'Control Sample Data'!H46,$B$1),"")</f>
        <v/>
      </c>
      <c r="U47" s="17" t="str">
        <f>IF(SUM('Control Sample Data'!I$3:I$98)&gt;10,IF(AND(ISNUMBER('Control Sample Data'!I46),'Control Sample Data'!I46&lt;$B$1,'Control Sample Data'!I46&gt;0),'Control Sample Data'!I46,$B$1),"")</f>
        <v/>
      </c>
      <c r="V47" s="17" t="str">
        <f>IF(SUM('Control Sample Data'!J$3:J$98)&gt;10,IF(AND(ISNUMBER('Control Sample Data'!J46),'Control Sample Data'!J46&lt;$B$1,'Control Sample Data'!J46&gt;0),'Control Sample Data'!J46,$B$1),"")</f>
        <v/>
      </c>
      <c r="W47" s="17" t="str">
        <f>IF(SUM('Control Sample Data'!K$3:K$98)&gt;10,IF(AND(ISNUMBER('Control Sample Data'!K46),'Control Sample Data'!K46&lt;$B$1,'Control Sample Data'!K46&gt;0),'Control Sample Data'!K46,$B$1),"")</f>
        <v/>
      </c>
      <c r="X47" s="17" t="str">
        <f>IF(SUM('Control Sample Data'!L$3:L$98)&gt;10,IF(AND(ISNUMBER('Control Sample Data'!L46),'Control Sample Data'!L46&lt;$B$1,'Control Sample Data'!L46&gt;0),'Control Sample Data'!L46,$B$1),"")</f>
        <v/>
      </c>
      <c r="Y47" s="17" t="str">
        <f>IF(SUM('Control Sample Data'!M$3:M$98)&gt;10,IF(AND(ISNUMBER('Control Sample Data'!M46),'Control Sample Data'!M46&lt;$B$1,'Control Sample Data'!M46&gt;0),'Control Sample Data'!M46,$B$1),"")</f>
        <v/>
      </c>
      <c r="AT47" s="36" t="str">
        <f t="shared" si="44"/>
        <v/>
      </c>
      <c r="AU47" s="36" t="str">
        <f t="shared" si="45"/>
        <v/>
      </c>
      <c r="AV47" s="36" t="str">
        <f t="shared" si="46"/>
        <v/>
      </c>
      <c r="AW47" s="36" t="str">
        <f t="shared" si="47"/>
        <v/>
      </c>
      <c r="AX47" s="36" t="str">
        <f t="shared" si="48"/>
        <v/>
      </c>
      <c r="AY47" s="36" t="str">
        <f t="shared" si="49"/>
        <v/>
      </c>
      <c r="AZ47" s="36" t="str">
        <f t="shared" si="50"/>
        <v/>
      </c>
      <c r="BA47" s="36" t="str">
        <f t="shared" si="51"/>
        <v/>
      </c>
      <c r="BB47" s="36" t="str">
        <f t="shared" si="52"/>
        <v/>
      </c>
      <c r="BC47" s="36" t="str">
        <f t="shared" si="53"/>
        <v/>
      </c>
      <c r="BD47" s="36" t="str">
        <f t="shared" si="54"/>
        <v/>
      </c>
      <c r="BE47" s="36" t="str">
        <f t="shared" si="55"/>
        <v/>
      </c>
      <c r="BF47" s="36" t="str">
        <f t="shared" si="56"/>
        <v/>
      </c>
      <c r="BG47" s="36" t="str">
        <f t="shared" si="57"/>
        <v/>
      </c>
      <c r="BH47" s="36" t="str">
        <f t="shared" si="58"/>
        <v/>
      </c>
      <c r="BI47" s="36" t="str">
        <f t="shared" si="59"/>
        <v/>
      </c>
      <c r="BJ47" s="36" t="str">
        <f t="shared" si="60"/>
        <v/>
      </c>
      <c r="BK47" s="36" t="str">
        <f t="shared" si="61"/>
        <v/>
      </c>
      <c r="BL47" s="36" t="str">
        <f t="shared" si="62"/>
        <v/>
      </c>
      <c r="BM47" s="36" t="str">
        <f t="shared" si="63"/>
        <v/>
      </c>
      <c r="BN47" s="38" t="e">
        <f t="shared" si="21"/>
        <v>#DIV/0!</v>
      </c>
      <c r="BO47" s="38" t="e">
        <f t="shared" si="22"/>
        <v>#DIV/0!</v>
      </c>
      <c r="BP47" s="39" t="str">
        <f t="shared" si="23"/>
        <v/>
      </c>
      <c r="BQ47" s="39" t="str">
        <f t="shared" si="24"/>
        <v/>
      </c>
      <c r="BR47" s="39" t="str">
        <f t="shared" si="25"/>
        <v/>
      </c>
      <c r="BS47" s="39" t="str">
        <f t="shared" si="26"/>
        <v/>
      </c>
      <c r="BT47" s="39" t="str">
        <f t="shared" si="27"/>
        <v/>
      </c>
      <c r="BU47" s="39" t="str">
        <f t="shared" si="28"/>
        <v/>
      </c>
      <c r="BV47" s="39" t="str">
        <f t="shared" si="29"/>
        <v/>
      </c>
      <c r="BW47" s="39" t="str">
        <f t="shared" si="30"/>
        <v/>
      </c>
      <c r="BX47" s="39" t="str">
        <f t="shared" si="31"/>
        <v/>
      </c>
      <c r="BY47" s="39" t="str">
        <f t="shared" si="32"/>
        <v/>
      </c>
      <c r="BZ47" s="39" t="str">
        <f t="shared" si="33"/>
        <v/>
      </c>
      <c r="CA47" s="39" t="str">
        <f t="shared" si="34"/>
        <v/>
      </c>
      <c r="CB47" s="39" t="str">
        <f t="shared" si="35"/>
        <v/>
      </c>
      <c r="CC47" s="39" t="str">
        <f t="shared" si="36"/>
        <v/>
      </c>
      <c r="CD47" s="39" t="str">
        <f t="shared" si="37"/>
        <v/>
      </c>
      <c r="CE47" s="39" t="str">
        <f t="shared" si="38"/>
        <v/>
      </c>
      <c r="CF47" s="39" t="str">
        <f t="shared" si="39"/>
        <v/>
      </c>
      <c r="CG47" s="39" t="str">
        <f t="shared" si="40"/>
        <v/>
      </c>
      <c r="CH47" s="39" t="str">
        <f t="shared" si="41"/>
        <v/>
      </c>
      <c r="CI47" s="39" t="str">
        <f t="shared" si="42"/>
        <v/>
      </c>
    </row>
    <row r="48" spans="1:87" ht="12.75">
      <c r="A48" s="18"/>
      <c r="B48" s="16" t="str">
        <f>'Gene Table'!D47</f>
        <v>NM_058195</v>
      </c>
      <c r="C48" s="16" t="s">
        <v>185</v>
      </c>
      <c r="D48" s="17" t="str">
        <f>IF(SUM('Test Sample Data'!D$3:D$98)&gt;10,IF(AND(ISNUMBER('Test Sample Data'!D47),'Test Sample Data'!D47&lt;$B$1,'Test Sample Data'!D47&gt;0),'Test Sample Data'!D47,$B$1),"")</f>
        <v/>
      </c>
      <c r="E48" s="17" t="str">
        <f>IF(SUM('Test Sample Data'!E$3:E$98)&gt;10,IF(AND(ISNUMBER('Test Sample Data'!E47),'Test Sample Data'!E47&lt;$B$1,'Test Sample Data'!E47&gt;0),'Test Sample Data'!E47,$B$1),"")</f>
        <v/>
      </c>
      <c r="F48" s="17" t="str">
        <f>IF(SUM('Test Sample Data'!F$3:F$98)&gt;10,IF(AND(ISNUMBER('Test Sample Data'!F47),'Test Sample Data'!F47&lt;$B$1,'Test Sample Data'!F47&gt;0),'Test Sample Data'!F47,$B$1),"")</f>
        <v/>
      </c>
      <c r="G48" s="17" t="str">
        <f>IF(SUM('Test Sample Data'!G$3:G$98)&gt;10,IF(AND(ISNUMBER('Test Sample Data'!G47),'Test Sample Data'!G47&lt;$B$1,'Test Sample Data'!G47&gt;0),'Test Sample Data'!G47,$B$1),"")</f>
        <v/>
      </c>
      <c r="H48" s="17" t="str">
        <f>IF(SUM('Test Sample Data'!H$3:H$98)&gt;10,IF(AND(ISNUMBER('Test Sample Data'!H47),'Test Sample Data'!H47&lt;$B$1,'Test Sample Data'!H47&gt;0),'Test Sample Data'!H47,$B$1),"")</f>
        <v/>
      </c>
      <c r="I48" s="17" t="str">
        <f>IF(SUM('Test Sample Data'!I$3:I$98)&gt;10,IF(AND(ISNUMBER('Test Sample Data'!I47),'Test Sample Data'!I47&lt;$B$1,'Test Sample Data'!I47&gt;0),'Test Sample Data'!I47,$B$1),"")</f>
        <v/>
      </c>
      <c r="J48" s="17" t="str">
        <f>IF(SUM('Test Sample Data'!J$3:J$98)&gt;10,IF(AND(ISNUMBER('Test Sample Data'!J47),'Test Sample Data'!J47&lt;$B$1,'Test Sample Data'!J47&gt;0),'Test Sample Data'!J47,$B$1),"")</f>
        <v/>
      </c>
      <c r="K48" s="17" t="str">
        <f>IF(SUM('Test Sample Data'!K$3:K$98)&gt;10,IF(AND(ISNUMBER('Test Sample Data'!K47),'Test Sample Data'!K47&lt;$B$1,'Test Sample Data'!K47&gt;0),'Test Sample Data'!K47,$B$1),"")</f>
        <v/>
      </c>
      <c r="L48" s="17" t="str">
        <f>IF(SUM('Test Sample Data'!L$3:L$98)&gt;10,IF(AND(ISNUMBER('Test Sample Data'!L47),'Test Sample Data'!L47&lt;$B$1,'Test Sample Data'!L47&gt;0),'Test Sample Data'!L47,$B$1),"")</f>
        <v/>
      </c>
      <c r="M48" s="17" t="str">
        <f>IF(SUM('Test Sample Data'!M$3:M$98)&gt;10,IF(AND(ISNUMBER('Test Sample Data'!M47),'Test Sample Data'!M47&lt;$B$1,'Test Sample Data'!M47&gt;0),'Test Sample Data'!M47,$B$1),"")</f>
        <v/>
      </c>
      <c r="N48" s="17" t="str">
        <f>'Gene Table'!D47</f>
        <v>NM_058195</v>
      </c>
      <c r="O48" s="16" t="s">
        <v>185</v>
      </c>
      <c r="P48" s="17" t="str">
        <f>IF(SUM('Control Sample Data'!D$3:D$98)&gt;10,IF(AND(ISNUMBER('Control Sample Data'!D47),'Control Sample Data'!D47&lt;$B$1,'Control Sample Data'!D47&gt;0),'Control Sample Data'!D47,$B$1),"")</f>
        <v/>
      </c>
      <c r="Q48" s="17" t="str">
        <f>IF(SUM('Control Sample Data'!E$3:E$98)&gt;10,IF(AND(ISNUMBER('Control Sample Data'!E47),'Control Sample Data'!E47&lt;$B$1,'Control Sample Data'!E47&gt;0),'Control Sample Data'!E47,$B$1),"")</f>
        <v/>
      </c>
      <c r="R48" s="17" t="str">
        <f>IF(SUM('Control Sample Data'!F$3:F$98)&gt;10,IF(AND(ISNUMBER('Control Sample Data'!F47),'Control Sample Data'!F47&lt;$B$1,'Control Sample Data'!F47&gt;0),'Control Sample Data'!F47,$B$1),"")</f>
        <v/>
      </c>
      <c r="S48" s="17" t="str">
        <f>IF(SUM('Control Sample Data'!G$3:G$98)&gt;10,IF(AND(ISNUMBER('Control Sample Data'!G47),'Control Sample Data'!G47&lt;$B$1,'Control Sample Data'!G47&gt;0),'Control Sample Data'!G47,$B$1),"")</f>
        <v/>
      </c>
      <c r="T48" s="17" t="str">
        <f>IF(SUM('Control Sample Data'!H$3:H$98)&gt;10,IF(AND(ISNUMBER('Control Sample Data'!H47),'Control Sample Data'!H47&lt;$B$1,'Control Sample Data'!H47&gt;0),'Control Sample Data'!H47,$B$1),"")</f>
        <v/>
      </c>
      <c r="U48" s="17" t="str">
        <f>IF(SUM('Control Sample Data'!I$3:I$98)&gt;10,IF(AND(ISNUMBER('Control Sample Data'!I47),'Control Sample Data'!I47&lt;$B$1,'Control Sample Data'!I47&gt;0),'Control Sample Data'!I47,$B$1),"")</f>
        <v/>
      </c>
      <c r="V48" s="17" t="str">
        <f>IF(SUM('Control Sample Data'!J$3:J$98)&gt;10,IF(AND(ISNUMBER('Control Sample Data'!J47),'Control Sample Data'!J47&lt;$B$1,'Control Sample Data'!J47&gt;0),'Control Sample Data'!J47,$B$1),"")</f>
        <v/>
      </c>
      <c r="W48" s="17" t="str">
        <f>IF(SUM('Control Sample Data'!K$3:K$98)&gt;10,IF(AND(ISNUMBER('Control Sample Data'!K47),'Control Sample Data'!K47&lt;$B$1,'Control Sample Data'!K47&gt;0),'Control Sample Data'!K47,$B$1),"")</f>
        <v/>
      </c>
      <c r="X48" s="17" t="str">
        <f>IF(SUM('Control Sample Data'!L$3:L$98)&gt;10,IF(AND(ISNUMBER('Control Sample Data'!L47),'Control Sample Data'!L47&lt;$B$1,'Control Sample Data'!L47&gt;0),'Control Sample Data'!L47,$B$1),"")</f>
        <v/>
      </c>
      <c r="Y48" s="17" t="str">
        <f>IF(SUM('Control Sample Data'!M$3:M$98)&gt;10,IF(AND(ISNUMBER('Control Sample Data'!M47),'Control Sample Data'!M47&lt;$B$1,'Control Sample Data'!M47&gt;0),'Control Sample Data'!M47,$B$1),"")</f>
        <v/>
      </c>
      <c r="AT48" s="36" t="str">
        <f t="shared" si="44"/>
        <v/>
      </c>
      <c r="AU48" s="36" t="str">
        <f t="shared" si="45"/>
        <v/>
      </c>
      <c r="AV48" s="36" t="str">
        <f t="shared" si="46"/>
        <v/>
      </c>
      <c r="AW48" s="36" t="str">
        <f t="shared" si="47"/>
        <v/>
      </c>
      <c r="AX48" s="36" t="str">
        <f t="shared" si="48"/>
        <v/>
      </c>
      <c r="AY48" s="36" t="str">
        <f t="shared" si="49"/>
        <v/>
      </c>
      <c r="AZ48" s="36" t="str">
        <f t="shared" si="50"/>
        <v/>
      </c>
      <c r="BA48" s="36" t="str">
        <f t="shared" si="51"/>
        <v/>
      </c>
      <c r="BB48" s="36" t="str">
        <f t="shared" si="52"/>
        <v/>
      </c>
      <c r="BC48" s="36" t="str">
        <f t="shared" si="53"/>
        <v/>
      </c>
      <c r="BD48" s="36" t="str">
        <f t="shared" si="54"/>
        <v/>
      </c>
      <c r="BE48" s="36" t="str">
        <f t="shared" si="55"/>
        <v/>
      </c>
      <c r="BF48" s="36" t="str">
        <f t="shared" si="56"/>
        <v/>
      </c>
      <c r="BG48" s="36" t="str">
        <f t="shared" si="57"/>
        <v/>
      </c>
      <c r="BH48" s="36" t="str">
        <f t="shared" si="58"/>
        <v/>
      </c>
      <c r="BI48" s="36" t="str">
        <f t="shared" si="59"/>
        <v/>
      </c>
      <c r="BJ48" s="36" t="str">
        <f t="shared" si="60"/>
        <v/>
      </c>
      <c r="BK48" s="36" t="str">
        <f t="shared" si="61"/>
        <v/>
      </c>
      <c r="BL48" s="36" t="str">
        <f t="shared" si="62"/>
        <v/>
      </c>
      <c r="BM48" s="36" t="str">
        <f t="shared" si="63"/>
        <v/>
      </c>
      <c r="BN48" s="38" t="e">
        <f t="shared" si="21"/>
        <v>#DIV/0!</v>
      </c>
      <c r="BO48" s="38" t="e">
        <f t="shared" si="22"/>
        <v>#DIV/0!</v>
      </c>
      <c r="BP48" s="39" t="str">
        <f t="shared" si="23"/>
        <v/>
      </c>
      <c r="BQ48" s="39" t="str">
        <f t="shared" si="24"/>
        <v/>
      </c>
      <c r="BR48" s="39" t="str">
        <f t="shared" si="25"/>
        <v/>
      </c>
      <c r="BS48" s="39" t="str">
        <f t="shared" si="26"/>
        <v/>
      </c>
      <c r="BT48" s="39" t="str">
        <f t="shared" si="27"/>
        <v/>
      </c>
      <c r="BU48" s="39" t="str">
        <f t="shared" si="28"/>
        <v/>
      </c>
      <c r="BV48" s="39" t="str">
        <f t="shared" si="29"/>
        <v/>
      </c>
      <c r="BW48" s="39" t="str">
        <f t="shared" si="30"/>
        <v/>
      </c>
      <c r="BX48" s="39" t="str">
        <f t="shared" si="31"/>
        <v/>
      </c>
      <c r="BY48" s="39" t="str">
        <f t="shared" si="32"/>
        <v/>
      </c>
      <c r="BZ48" s="39" t="str">
        <f t="shared" si="33"/>
        <v/>
      </c>
      <c r="CA48" s="39" t="str">
        <f t="shared" si="34"/>
        <v/>
      </c>
      <c r="CB48" s="39" t="str">
        <f t="shared" si="35"/>
        <v/>
      </c>
      <c r="CC48" s="39" t="str">
        <f t="shared" si="36"/>
        <v/>
      </c>
      <c r="CD48" s="39" t="str">
        <f t="shared" si="37"/>
        <v/>
      </c>
      <c r="CE48" s="39" t="str">
        <f t="shared" si="38"/>
        <v/>
      </c>
      <c r="CF48" s="39" t="str">
        <f t="shared" si="39"/>
        <v/>
      </c>
      <c r="CG48" s="39" t="str">
        <f t="shared" si="40"/>
        <v/>
      </c>
      <c r="CH48" s="39" t="str">
        <f t="shared" si="41"/>
        <v/>
      </c>
      <c r="CI48" s="39" t="str">
        <f t="shared" si="42"/>
        <v/>
      </c>
    </row>
    <row r="49" spans="1:87" ht="12.75">
      <c r="A49" s="18"/>
      <c r="B49" s="16" t="str">
        <f>'Gene Table'!D48</f>
        <v>NM_002542</v>
      </c>
      <c r="C49" s="16" t="s">
        <v>189</v>
      </c>
      <c r="D49" s="17" t="str">
        <f>IF(SUM('Test Sample Data'!D$3:D$98)&gt;10,IF(AND(ISNUMBER('Test Sample Data'!D48),'Test Sample Data'!D48&lt;$B$1,'Test Sample Data'!D48&gt;0),'Test Sample Data'!D48,$B$1),"")</f>
        <v/>
      </c>
      <c r="E49" s="17" t="str">
        <f>IF(SUM('Test Sample Data'!E$3:E$98)&gt;10,IF(AND(ISNUMBER('Test Sample Data'!E48),'Test Sample Data'!E48&lt;$B$1,'Test Sample Data'!E48&gt;0),'Test Sample Data'!E48,$B$1),"")</f>
        <v/>
      </c>
      <c r="F49" s="17" t="str">
        <f>IF(SUM('Test Sample Data'!F$3:F$98)&gt;10,IF(AND(ISNUMBER('Test Sample Data'!F48),'Test Sample Data'!F48&lt;$B$1,'Test Sample Data'!F48&gt;0),'Test Sample Data'!F48,$B$1),"")</f>
        <v/>
      </c>
      <c r="G49" s="17" t="str">
        <f>IF(SUM('Test Sample Data'!G$3:G$98)&gt;10,IF(AND(ISNUMBER('Test Sample Data'!G48),'Test Sample Data'!G48&lt;$B$1,'Test Sample Data'!G48&gt;0),'Test Sample Data'!G48,$B$1),"")</f>
        <v/>
      </c>
      <c r="H49" s="17" t="str">
        <f>IF(SUM('Test Sample Data'!H$3:H$98)&gt;10,IF(AND(ISNUMBER('Test Sample Data'!H48),'Test Sample Data'!H48&lt;$B$1,'Test Sample Data'!H48&gt;0),'Test Sample Data'!H48,$B$1),"")</f>
        <v/>
      </c>
      <c r="I49" s="17" t="str">
        <f>IF(SUM('Test Sample Data'!I$3:I$98)&gt;10,IF(AND(ISNUMBER('Test Sample Data'!I48),'Test Sample Data'!I48&lt;$B$1,'Test Sample Data'!I48&gt;0),'Test Sample Data'!I48,$B$1),"")</f>
        <v/>
      </c>
      <c r="J49" s="17" t="str">
        <f>IF(SUM('Test Sample Data'!J$3:J$98)&gt;10,IF(AND(ISNUMBER('Test Sample Data'!J48),'Test Sample Data'!J48&lt;$B$1,'Test Sample Data'!J48&gt;0),'Test Sample Data'!J48,$B$1),"")</f>
        <v/>
      </c>
      <c r="K49" s="17" t="str">
        <f>IF(SUM('Test Sample Data'!K$3:K$98)&gt;10,IF(AND(ISNUMBER('Test Sample Data'!K48),'Test Sample Data'!K48&lt;$B$1,'Test Sample Data'!K48&gt;0),'Test Sample Data'!K48,$B$1),"")</f>
        <v/>
      </c>
      <c r="L49" s="17" t="str">
        <f>IF(SUM('Test Sample Data'!L$3:L$98)&gt;10,IF(AND(ISNUMBER('Test Sample Data'!L48),'Test Sample Data'!L48&lt;$B$1,'Test Sample Data'!L48&gt;0),'Test Sample Data'!L48,$B$1),"")</f>
        <v/>
      </c>
      <c r="M49" s="17" t="str">
        <f>IF(SUM('Test Sample Data'!M$3:M$98)&gt;10,IF(AND(ISNUMBER('Test Sample Data'!M48),'Test Sample Data'!M48&lt;$B$1,'Test Sample Data'!M48&gt;0),'Test Sample Data'!M48,$B$1),"")</f>
        <v/>
      </c>
      <c r="N49" s="17" t="str">
        <f>'Gene Table'!D48</f>
        <v>NM_002542</v>
      </c>
      <c r="O49" s="16" t="s">
        <v>189</v>
      </c>
      <c r="P49" s="17" t="str">
        <f>IF(SUM('Control Sample Data'!D$3:D$98)&gt;10,IF(AND(ISNUMBER('Control Sample Data'!D48),'Control Sample Data'!D48&lt;$B$1,'Control Sample Data'!D48&gt;0),'Control Sample Data'!D48,$B$1),"")</f>
        <v/>
      </c>
      <c r="Q49" s="17" t="str">
        <f>IF(SUM('Control Sample Data'!E$3:E$98)&gt;10,IF(AND(ISNUMBER('Control Sample Data'!E48),'Control Sample Data'!E48&lt;$B$1,'Control Sample Data'!E48&gt;0),'Control Sample Data'!E48,$B$1),"")</f>
        <v/>
      </c>
      <c r="R49" s="17" t="str">
        <f>IF(SUM('Control Sample Data'!F$3:F$98)&gt;10,IF(AND(ISNUMBER('Control Sample Data'!F48),'Control Sample Data'!F48&lt;$B$1,'Control Sample Data'!F48&gt;0),'Control Sample Data'!F48,$B$1),"")</f>
        <v/>
      </c>
      <c r="S49" s="17" t="str">
        <f>IF(SUM('Control Sample Data'!G$3:G$98)&gt;10,IF(AND(ISNUMBER('Control Sample Data'!G48),'Control Sample Data'!G48&lt;$B$1,'Control Sample Data'!G48&gt;0),'Control Sample Data'!G48,$B$1),"")</f>
        <v/>
      </c>
      <c r="T49" s="17" t="str">
        <f>IF(SUM('Control Sample Data'!H$3:H$98)&gt;10,IF(AND(ISNUMBER('Control Sample Data'!H48),'Control Sample Data'!H48&lt;$B$1,'Control Sample Data'!H48&gt;0),'Control Sample Data'!H48,$B$1),"")</f>
        <v/>
      </c>
      <c r="U49" s="17" t="str">
        <f>IF(SUM('Control Sample Data'!I$3:I$98)&gt;10,IF(AND(ISNUMBER('Control Sample Data'!I48),'Control Sample Data'!I48&lt;$B$1,'Control Sample Data'!I48&gt;0),'Control Sample Data'!I48,$B$1),"")</f>
        <v/>
      </c>
      <c r="V49" s="17" t="str">
        <f>IF(SUM('Control Sample Data'!J$3:J$98)&gt;10,IF(AND(ISNUMBER('Control Sample Data'!J48),'Control Sample Data'!J48&lt;$B$1,'Control Sample Data'!J48&gt;0),'Control Sample Data'!J48,$B$1),"")</f>
        <v/>
      </c>
      <c r="W49" s="17" t="str">
        <f>IF(SUM('Control Sample Data'!K$3:K$98)&gt;10,IF(AND(ISNUMBER('Control Sample Data'!K48),'Control Sample Data'!K48&lt;$B$1,'Control Sample Data'!K48&gt;0),'Control Sample Data'!K48,$B$1),"")</f>
        <v/>
      </c>
      <c r="X49" s="17" t="str">
        <f>IF(SUM('Control Sample Data'!L$3:L$98)&gt;10,IF(AND(ISNUMBER('Control Sample Data'!L48),'Control Sample Data'!L48&lt;$B$1,'Control Sample Data'!L48&gt;0),'Control Sample Data'!L48,$B$1),"")</f>
        <v/>
      </c>
      <c r="Y49" s="17" t="str">
        <f>IF(SUM('Control Sample Data'!M$3:M$98)&gt;10,IF(AND(ISNUMBER('Control Sample Data'!M48),'Control Sample Data'!M48&lt;$B$1,'Control Sample Data'!M48&gt;0),'Control Sample Data'!M48,$B$1),"")</f>
        <v/>
      </c>
      <c r="AT49" s="36" t="str">
        <f t="shared" si="44"/>
        <v/>
      </c>
      <c r="AU49" s="36" t="str">
        <f t="shared" si="45"/>
        <v/>
      </c>
      <c r="AV49" s="36" t="str">
        <f t="shared" si="46"/>
        <v/>
      </c>
      <c r="AW49" s="36" t="str">
        <f t="shared" si="47"/>
        <v/>
      </c>
      <c r="AX49" s="36" t="str">
        <f t="shared" si="48"/>
        <v/>
      </c>
      <c r="AY49" s="36" t="str">
        <f t="shared" si="49"/>
        <v/>
      </c>
      <c r="AZ49" s="36" t="str">
        <f t="shared" si="50"/>
        <v/>
      </c>
      <c r="BA49" s="36" t="str">
        <f t="shared" si="51"/>
        <v/>
      </c>
      <c r="BB49" s="36" t="str">
        <f t="shared" si="52"/>
        <v/>
      </c>
      <c r="BC49" s="36" t="str">
        <f t="shared" si="53"/>
        <v/>
      </c>
      <c r="BD49" s="36" t="str">
        <f t="shared" si="54"/>
        <v/>
      </c>
      <c r="BE49" s="36" t="str">
        <f t="shared" si="55"/>
        <v/>
      </c>
      <c r="BF49" s="36" t="str">
        <f t="shared" si="56"/>
        <v/>
      </c>
      <c r="BG49" s="36" t="str">
        <f t="shared" si="57"/>
        <v/>
      </c>
      <c r="BH49" s="36" t="str">
        <f t="shared" si="58"/>
        <v/>
      </c>
      <c r="BI49" s="36" t="str">
        <f t="shared" si="59"/>
        <v/>
      </c>
      <c r="BJ49" s="36" t="str">
        <f t="shared" si="60"/>
        <v/>
      </c>
      <c r="BK49" s="36" t="str">
        <f t="shared" si="61"/>
        <v/>
      </c>
      <c r="BL49" s="36" t="str">
        <f t="shared" si="62"/>
        <v/>
      </c>
      <c r="BM49" s="36" t="str">
        <f t="shared" si="63"/>
        <v/>
      </c>
      <c r="BN49" s="38" t="e">
        <f t="shared" si="21"/>
        <v>#DIV/0!</v>
      </c>
      <c r="BO49" s="38" t="e">
        <f t="shared" si="22"/>
        <v>#DIV/0!</v>
      </c>
      <c r="BP49" s="39" t="str">
        <f t="shared" si="23"/>
        <v/>
      </c>
      <c r="BQ49" s="39" t="str">
        <f t="shared" si="24"/>
        <v/>
      </c>
      <c r="BR49" s="39" t="str">
        <f t="shared" si="25"/>
        <v/>
      </c>
      <c r="BS49" s="39" t="str">
        <f t="shared" si="26"/>
        <v/>
      </c>
      <c r="BT49" s="39" t="str">
        <f t="shared" si="27"/>
        <v/>
      </c>
      <c r="BU49" s="39" t="str">
        <f t="shared" si="28"/>
        <v/>
      </c>
      <c r="BV49" s="39" t="str">
        <f t="shared" si="29"/>
        <v/>
      </c>
      <c r="BW49" s="39" t="str">
        <f t="shared" si="30"/>
        <v/>
      </c>
      <c r="BX49" s="39" t="str">
        <f t="shared" si="31"/>
        <v/>
      </c>
      <c r="BY49" s="39" t="str">
        <f t="shared" si="32"/>
        <v/>
      </c>
      <c r="BZ49" s="39" t="str">
        <f t="shared" si="33"/>
        <v/>
      </c>
      <c r="CA49" s="39" t="str">
        <f t="shared" si="34"/>
        <v/>
      </c>
      <c r="CB49" s="39" t="str">
        <f t="shared" si="35"/>
        <v/>
      </c>
      <c r="CC49" s="39" t="str">
        <f t="shared" si="36"/>
        <v/>
      </c>
      <c r="CD49" s="39" t="str">
        <f t="shared" si="37"/>
        <v/>
      </c>
      <c r="CE49" s="39" t="str">
        <f t="shared" si="38"/>
        <v/>
      </c>
      <c r="CF49" s="39" t="str">
        <f t="shared" si="39"/>
        <v/>
      </c>
      <c r="CG49" s="39" t="str">
        <f t="shared" si="40"/>
        <v/>
      </c>
      <c r="CH49" s="39" t="str">
        <f t="shared" si="41"/>
        <v/>
      </c>
      <c r="CI49" s="39" t="str">
        <f t="shared" si="42"/>
        <v/>
      </c>
    </row>
    <row r="50" spans="1:87" ht="12.75">
      <c r="A50" s="18"/>
      <c r="B50" s="16" t="str">
        <f>'Gene Table'!D49</f>
        <v>NM_000123</v>
      </c>
      <c r="C50" s="16" t="s">
        <v>193</v>
      </c>
      <c r="D50" s="17" t="str">
        <f>IF(SUM('Test Sample Data'!D$3:D$98)&gt;10,IF(AND(ISNUMBER('Test Sample Data'!D49),'Test Sample Data'!D49&lt;$B$1,'Test Sample Data'!D49&gt;0),'Test Sample Data'!D49,$B$1),"")</f>
        <v/>
      </c>
      <c r="E50" s="17" t="str">
        <f>IF(SUM('Test Sample Data'!E$3:E$98)&gt;10,IF(AND(ISNUMBER('Test Sample Data'!E49),'Test Sample Data'!E49&lt;$B$1,'Test Sample Data'!E49&gt;0),'Test Sample Data'!E49,$B$1),"")</f>
        <v/>
      </c>
      <c r="F50" s="17" t="str">
        <f>IF(SUM('Test Sample Data'!F$3:F$98)&gt;10,IF(AND(ISNUMBER('Test Sample Data'!F49),'Test Sample Data'!F49&lt;$B$1,'Test Sample Data'!F49&gt;0),'Test Sample Data'!F49,$B$1),"")</f>
        <v/>
      </c>
      <c r="G50" s="17" t="str">
        <f>IF(SUM('Test Sample Data'!G$3:G$98)&gt;10,IF(AND(ISNUMBER('Test Sample Data'!G49),'Test Sample Data'!G49&lt;$B$1,'Test Sample Data'!G49&gt;0),'Test Sample Data'!G49,$B$1),"")</f>
        <v/>
      </c>
      <c r="H50" s="17" t="str">
        <f>IF(SUM('Test Sample Data'!H$3:H$98)&gt;10,IF(AND(ISNUMBER('Test Sample Data'!H49),'Test Sample Data'!H49&lt;$B$1,'Test Sample Data'!H49&gt;0),'Test Sample Data'!H49,$B$1),"")</f>
        <v/>
      </c>
      <c r="I50" s="17" t="str">
        <f>IF(SUM('Test Sample Data'!I$3:I$98)&gt;10,IF(AND(ISNUMBER('Test Sample Data'!I49),'Test Sample Data'!I49&lt;$B$1,'Test Sample Data'!I49&gt;0),'Test Sample Data'!I49,$B$1),"")</f>
        <v/>
      </c>
      <c r="J50" s="17" t="str">
        <f>IF(SUM('Test Sample Data'!J$3:J$98)&gt;10,IF(AND(ISNUMBER('Test Sample Data'!J49),'Test Sample Data'!J49&lt;$B$1,'Test Sample Data'!J49&gt;0),'Test Sample Data'!J49,$B$1),"")</f>
        <v/>
      </c>
      <c r="K50" s="17" t="str">
        <f>IF(SUM('Test Sample Data'!K$3:K$98)&gt;10,IF(AND(ISNUMBER('Test Sample Data'!K49),'Test Sample Data'!K49&lt;$B$1,'Test Sample Data'!K49&gt;0),'Test Sample Data'!K49,$B$1),"")</f>
        <v/>
      </c>
      <c r="L50" s="17" t="str">
        <f>IF(SUM('Test Sample Data'!L$3:L$98)&gt;10,IF(AND(ISNUMBER('Test Sample Data'!L49),'Test Sample Data'!L49&lt;$B$1,'Test Sample Data'!L49&gt;0),'Test Sample Data'!L49,$B$1),"")</f>
        <v/>
      </c>
      <c r="M50" s="17" t="str">
        <f>IF(SUM('Test Sample Data'!M$3:M$98)&gt;10,IF(AND(ISNUMBER('Test Sample Data'!M49),'Test Sample Data'!M49&lt;$B$1,'Test Sample Data'!M49&gt;0),'Test Sample Data'!M49,$B$1),"")</f>
        <v/>
      </c>
      <c r="N50" s="17" t="str">
        <f>'Gene Table'!D49</f>
        <v>NM_000123</v>
      </c>
      <c r="O50" s="16" t="s">
        <v>193</v>
      </c>
      <c r="P50" s="17" t="str">
        <f>IF(SUM('Control Sample Data'!D$3:D$98)&gt;10,IF(AND(ISNUMBER('Control Sample Data'!D49),'Control Sample Data'!D49&lt;$B$1,'Control Sample Data'!D49&gt;0),'Control Sample Data'!D49,$B$1),"")</f>
        <v/>
      </c>
      <c r="Q50" s="17" t="str">
        <f>IF(SUM('Control Sample Data'!E$3:E$98)&gt;10,IF(AND(ISNUMBER('Control Sample Data'!E49),'Control Sample Data'!E49&lt;$B$1,'Control Sample Data'!E49&gt;0),'Control Sample Data'!E49,$B$1),"")</f>
        <v/>
      </c>
      <c r="R50" s="17" t="str">
        <f>IF(SUM('Control Sample Data'!F$3:F$98)&gt;10,IF(AND(ISNUMBER('Control Sample Data'!F49),'Control Sample Data'!F49&lt;$B$1,'Control Sample Data'!F49&gt;0),'Control Sample Data'!F49,$B$1),"")</f>
        <v/>
      </c>
      <c r="S50" s="17" t="str">
        <f>IF(SUM('Control Sample Data'!G$3:G$98)&gt;10,IF(AND(ISNUMBER('Control Sample Data'!G49),'Control Sample Data'!G49&lt;$B$1,'Control Sample Data'!G49&gt;0),'Control Sample Data'!G49,$B$1),"")</f>
        <v/>
      </c>
      <c r="T50" s="17" t="str">
        <f>IF(SUM('Control Sample Data'!H$3:H$98)&gt;10,IF(AND(ISNUMBER('Control Sample Data'!H49),'Control Sample Data'!H49&lt;$B$1,'Control Sample Data'!H49&gt;0),'Control Sample Data'!H49,$B$1),"")</f>
        <v/>
      </c>
      <c r="U50" s="17" t="str">
        <f>IF(SUM('Control Sample Data'!I$3:I$98)&gt;10,IF(AND(ISNUMBER('Control Sample Data'!I49),'Control Sample Data'!I49&lt;$B$1,'Control Sample Data'!I49&gt;0),'Control Sample Data'!I49,$B$1),"")</f>
        <v/>
      </c>
      <c r="V50" s="17" t="str">
        <f>IF(SUM('Control Sample Data'!J$3:J$98)&gt;10,IF(AND(ISNUMBER('Control Sample Data'!J49),'Control Sample Data'!J49&lt;$B$1,'Control Sample Data'!J49&gt;0),'Control Sample Data'!J49,$B$1),"")</f>
        <v/>
      </c>
      <c r="W50" s="17" t="str">
        <f>IF(SUM('Control Sample Data'!K$3:K$98)&gt;10,IF(AND(ISNUMBER('Control Sample Data'!K49),'Control Sample Data'!K49&lt;$B$1,'Control Sample Data'!K49&gt;0),'Control Sample Data'!K49,$B$1),"")</f>
        <v/>
      </c>
      <c r="X50" s="17" t="str">
        <f>IF(SUM('Control Sample Data'!L$3:L$98)&gt;10,IF(AND(ISNUMBER('Control Sample Data'!L49),'Control Sample Data'!L49&lt;$B$1,'Control Sample Data'!L49&gt;0),'Control Sample Data'!L49,$B$1),"")</f>
        <v/>
      </c>
      <c r="Y50" s="17" t="str">
        <f>IF(SUM('Control Sample Data'!M$3:M$98)&gt;10,IF(AND(ISNUMBER('Control Sample Data'!M49),'Control Sample Data'!M49&lt;$B$1,'Control Sample Data'!M49&gt;0),'Control Sample Data'!M49,$B$1),"")</f>
        <v/>
      </c>
      <c r="AT50" s="36" t="str">
        <f t="shared" si="44"/>
        <v/>
      </c>
      <c r="AU50" s="36" t="str">
        <f t="shared" si="45"/>
        <v/>
      </c>
      <c r="AV50" s="36" t="str">
        <f t="shared" si="46"/>
        <v/>
      </c>
      <c r="AW50" s="36" t="str">
        <f t="shared" si="47"/>
        <v/>
      </c>
      <c r="AX50" s="36" t="str">
        <f t="shared" si="48"/>
        <v/>
      </c>
      <c r="AY50" s="36" t="str">
        <f t="shared" si="49"/>
        <v/>
      </c>
      <c r="AZ50" s="36" t="str">
        <f t="shared" si="50"/>
        <v/>
      </c>
      <c r="BA50" s="36" t="str">
        <f t="shared" si="51"/>
        <v/>
      </c>
      <c r="BB50" s="36" t="str">
        <f t="shared" si="52"/>
        <v/>
      </c>
      <c r="BC50" s="36" t="str">
        <f t="shared" si="53"/>
        <v/>
      </c>
      <c r="BD50" s="36" t="str">
        <f t="shared" si="54"/>
        <v/>
      </c>
      <c r="BE50" s="36" t="str">
        <f t="shared" si="55"/>
        <v/>
      </c>
      <c r="BF50" s="36" t="str">
        <f t="shared" si="56"/>
        <v/>
      </c>
      <c r="BG50" s="36" t="str">
        <f t="shared" si="57"/>
        <v/>
      </c>
      <c r="BH50" s="36" t="str">
        <f t="shared" si="58"/>
        <v/>
      </c>
      <c r="BI50" s="36" t="str">
        <f t="shared" si="59"/>
        <v/>
      </c>
      <c r="BJ50" s="36" t="str">
        <f t="shared" si="60"/>
        <v/>
      </c>
      <c r="BK50" s="36" t="str">
        <f t="shared" si="61"/>
        <v/>
      </c>
      <c r="BL50" s="36" t="str">
        <f t="shared" si="62"/>
        <v/>
      </c>
      <c r="BM50" s="36" t="str">
        <f t="shared" si="63"/>
        <v/>
      </c>
      <c r="BN50" s="38" t="e">
        <f t="shared" si="21"/>
        <v>#DIV/0!</v>
      </c>
      <c r="BO50" s="38" t="e">
        <f t="shared" si="22"/>
        <v>#DIV/0!</v>
      </c>
      <c r="BP50" s="39" t="str">
        <f t="shared" si="23"/>
        <v/>
      </c>
      <c r="BQ50" s="39" t="str">
        <f t="shared" si="24"/>
        <v/>
      </c>
      <c r="BR50" s="39" t="str">
        <f t="shared" si="25"/>
        <v/>
      </c>
      <c r="BS50" s="39" t="str">
        <f t="shared" si="26"/>
        <v/>
      </c>
      <c r="BT50" s="39" t="str">
        <f t="shared" si="27"/>
        <v/>
      </c>
      <c r="BU50" s="39" t="str">
        <f t="shared" si="28"/>
        <v/>
      </c>
      <c r="BV50" s="39" t="str">
        <f t="shared" si="29"/>
        <v/>
      </c>
      <c r="BW50" s="39" t="str">
        <f t="shared" si="30"/>
        <v/>
      </c>
      <c r="BX50" s="39" t="str">
        <f t="shared" si="31"/>
        <v/>
      </c>
      <c r="BY50" s="39" t="str">
        <f t="shared" si="32"/>
        <v/>
      </c>
      <c r="BZ50" s="39" t="str">
        <f t="shared" si="33"/>
        <v/>
      </c>
      <c r="CA50" s="39" t="str">
        <f t="shared" si="34"/>
        <v/>
      </c>
      <c r="CB50" s="39" t="str">
        <f t="shared" si="35"/>
        <v/>
      </c>
      <c r="CC50" s="39" t="str">
        <f t="shared" si="36"/>
        <v/>
      </c>
      <c r="CD50" s="39" t="str">
        <f t="shared" si="37"/>
        <v/>
      </c>
      <c r="CE50" s="39" t="str">
        <f t="shared" si="38"/>
        <v/>
      </c>
      <c r="CF50" s="39" t="str">
        <f t="shared" si="39"/>
        <v/>
      </c>
      <c r="CG50" s="39" t="str">
        <f t="shared" si="40"/>
        <v/>
      </c>
      <c r="CH50" s="39" t="str">
        <f t="shared" si="41"/>
        <v/>
      </c>
      <c r="CI50" s="39" t="str">
        <f t="shared" si="42"/>
        <v/>
      </c>
    </row>
    <row r="51" spans="1:87" ht="12.75">
      <c r="A51" s="18"/>
      <c r="B51" s="16" t="str">
        <f>'Gene Table'!D50</f>
        <v>NM_001250</v>
      </c>
      <c r="C51" s="16" t="s">
        <v>197</v>
      </c>
      <c r="D51" s="17" t="str">
        <f>IF(SUM('Test Sample Data'!D$3:D$98)&gt;10,IF(AND(ISNUMBER('Test Sample Data'!D50),'Test Sample Data'!D50&lt;$B$1,'Test Sample Data'!D50&gt;0),'Test Sample Data'!D50,$B$1),"")</f>
        <v/>
      </c>
      <c r="E51" s="17" t="str">
        <f>IF(SUM('Test Sample Data'!E$3:E$98)&gt;10,IF(AND(ISNUMBER('Test Sample Data'!E50),'Test Sample Data'!E50&lt;$B$1,'Test Sample Data'!E50&gt;0),'Test Sample Data'!E50,$B$1),"")</f>
        <v/>
      </c>
      <c r="F51" s="17" t="str">
        <f>IF(SUM('Test Sample Data'!F$3:F$98)&gt;10,IF(AND(ISNUMBER('Test Sample Data'!F50),'Test Sample Data'!F50&lt;$B$1,'Test Sample Data'!F50&gt;0),'Test Sample Data'!F50,$B$1),"")</f>
        <v/>
      </c>
      <c r="G51" s="17" t="str">
        <f>IF(SUM('Test Sample Data'!G$3:G$98)&gt;10,IF(AND(ISNUMBER('Test Sample Data'!G50),'Test Sample Data'!G50&lt;$B$1,'Test Sample Data'!G50&gt;0),'Test Sample Data'!G50,$B$1),"")</f>
        <v/>
      </c>
      <c r="H51" s="17" t="str">
        <f>IF(SUM('Test Sample Data'!H$3:H$98)&gt;10,IF(AND(ISNUMBER('Test Sample Data'!H50),'Test Sample Data'!H50&lt;$B$1,'Test Sample Data'!H50&gt;0),'Test Sample Data'!H50,$B$1),"")</f>
        <v/>
      </c>
      <c r="I51" s="17" t="str">
        <f>IF(SUM('Test Sample Data'!I$3:I$98)&gt;10,IF(AND(ISNUMBER('Test Sample Data'!I50),'Test Sample Data'!I50&lt;$B$1,'Test Sample Data'!I50&gt;0),'Test Sample Data'!I50,$B$1),"")</f>
        <v/>
      </c>
      <c r="J51" s="17" t="str">
        <f>IF(SUM('Test Sample Data'!J$3:J$98)&gt;10,IF(AND(ISNUMBER('Test Sample Data'!J50),'Test Sample Data'!J50&lt;$B$1,'Test Sample Data'!J50&gt;0),'Test Sample Data'!J50,$B$1),"")</f>
        <v/>
      </c>
      <c r="K51" s="17" t="str">
        <f>IF(SUM('Test Sample Data'!K$3:K$98)&gt;10,IF(AND(ISNUMBER('Test Sample Data'!K50),'Test Sample Data'!K50&lt;$B$1,'Test Sample Data'!K50&gt;0),'Test Sample Data'!K50,$B$1),"")</f>
        <v/>
      </c>
      <c r="L51" s="17" t="str">
        <f>IF(SUM('Test Sample Data'!L$3:L$98)&gt;10,IF(AND(ISNUMBER('Test Sample Data'!L50),'Test Sample Data'!L50&lt;$B$1,'Test Sample Data'!L50&gt;0),'Test Sample Data'!L50,$B$1),"")</f>
        <v/>
      </c>
      <c r="M51" s="17" t="str">
        <f>IF(SUM('Test Sample Data'!M$3:M$98)&gt;10,IF(AND(ISNUMBER('Test Sample Data'!M50),'Test Sample Data'!M50&lt;$B$1,'Test Sample Data'!M50&gt;0),'Test Sample Data'!M50,$B$1),"")</f>
        <v/>
      </c>
      <c r="N51" s="17" t="str">
        <f>'Gene Table'!D50</f>
        <v>NM_001250</v>
      </c>
      <c r="O51" s="16" t="s">
        <v>197</v>
      </c>
      <c r="P51" s="17" t="str">
        <f>IF(SUM('Control Sample Data'!D$3:D$98)&gt;10,IF(AND(ISNUMBER('Control Sample Data'!D50),'Control Sample Data'!D50&lt;$B$1,'Control Sample Data'!D50&gt;0),'Control Sample Data'!D50,$B$1),"")</f>
        <v/>
      </c>
      <c r="Q51" s="17" t="str">
        <f>IF(SUM('Control Sample Data'!E$3:E$98)&gt;10,IF(AND(ISNUMBER('Control Sample Data'!E50),'Control Sample Data'!E50&lt;$B$1,'Control Sample Data'!E50&gt;0),'Control Sample Data'!E50,$B$1),"")</f>
        <v/>
      </c>
      <c r="R51" s="17" t="str">
        <f>IF(SUM('Control Sample Data'!F$3:F$98)&gt;10,IF(AND(ISNUMBER('Control Sample Data'!F50),'Control Sample Data'!F50&lt;$B$1,'Control Sample Data'!F50&gt;0),'Control Sample Data'!F50,$B$1),"")</f>
        <v/>
      </c>
      <c r="S51" s="17" t="str">
        <f>IF(SUM('Control Sample Data'!G$3:G$98)&gt;10,IF(AND(ISNUMBER('Control Sample Data'!G50),'Control Sample Data'!G50&lt;$B$1,'Control Sample Data'!G50&gt;0),'Control Sample Data'!G50,$B$1),"")</f>
        <v/>
      </c>
      <c r="T51" s="17" t="str">
        <f>IF(SUM('Control Sample Data'!H$3:H$98)&gt;10,IF(AND(ISNUMBER('Control Sample Data'!H50),'Control Sample Data'!H50&lt;$B$1,'Control Sample Data'!H50&gt;0),'Control Sample Data'!H50,$B$1),"")</f>
        <v/>
      </c>
      <c r="U51" s="17" t="str">
        <f>IF(SUM('Control Sample Data'!I$3:I$98)&gt;10,IF(AND(ISNUMBER('Control Sample Data'!I50),'Control Sample Data'!I50&lt;$B$1,'Control Sample Data'!I50&gt;0),'Control Sample Data'!I50,$B$1),"")</f>
        <v/>
      </c>
      <c r="V51" s="17" t="str">
        <f>IF(SUM('Control Sample Data'!J$3:J$98)&gt;10,IF(AND(ISNUMBER('Control Sample Data'!J50),'Control Sample Data'!J50&lt;$B$1,'Control Sample Data'!J50&gt;0),'Control Sample Data'!J50,$B$1),"")</f>
        <v/>
      </c>
      <c r="W51" s="17" t="str">
        <f>IF(SUM('Control Sample Data'!K$3:K$98)&gt;10,IF(AND(ISNUMBER('Control Sample Data'!K50),'Control Sample Data'!K50&lt;$B$1,'Control Sample Data'!K50&gt;0),'Control Sample Data'!K50,$B$1),"")</f>
        <v/>
      </c>
      <c r="X51" s="17" t="str">
        <f>IF(SUM('Control Sample Data'!L$3:L$98)&gt;10,IF(AND(ISNUMBER('Control Sample Data'!L50),'Control Sample Data'!L50&lt;$B$1,'Control Sample Data'!L50&gt;0),'Control Sample Data'!L50,$B$1),"")</f>
        <v/>
      </c>
      <c r="Y51" s="17" t="str">
        <f>IF(SUM('Control Sample Data'!M$3:M$98)&gt;10,IF(AND(ISNUMBER('Control Sample Data'!M50),'Control Sample Data'!M50&lt;$B$1,'Control Sample Data'!M50&gt;0),'Control Sample Data'!M50,$B$1),"")</f>
        <v/>
      </c>
      <c r="AT51" s="36" t="str">
        <f t="shared" si="44"/>
        <v/>
      </c>
      <c r="AU51" s="36" t="str">
        <f t="shared" si="45"/>
        <v/>
      </c>
      <c r="AV51" s="36" t="str">
        <f t="shared" si="46"/>
        <v/>
      </c>
      <c r="AW51" s="36" t="str">
        <f t="shared" si="47"/>
        <v/>
      </c>
      <c r="AX51" s="36" t="str">
        <f t="shared" si="48"/>
        <v/>
      </c>
      <c r="AY51" s="36" t="str">
        <f t="shared" si="49"/>
        <v/>
      </c>
      <c r="AZ51" s="36" t="str">
        <f t="shared" si="50"/>
        <v/>
      </c>
      <c r="BA51" s="36" t="str">
        <f t="shared" si="51"/>
        <v/>
      </c>
      <c r="BB51" s="36" t="str">
        <f t="shared" si="52"/>
        <v/>
      </c>
      <c r="BC51" s="36" t="str">
        <f t="shared" si="53"/>
        <v/>
      </c>
      <c r="BD51" s="36" t="str">
        <f t="shared" si="54"/>
        <v/>
      </c>
      <c r="BE51" s="36" t="str">
        <f t="shared" si="55"/>
        <v/>
      </c>
      <c r="BF51" s="36" t="str">
        <f t="shared" si="56"/>
        <v/>
      </c>
      <c r="BG51" s="36" t="str">
        <f t="shared" si="57"/>
        <v/>
      </c>
      <c r="BH51" s="36" t="str">
        <f t="shared" si="58"/>
        <v/>
      </c>
      <c r="BI51" s="36" t="str">
        <f t="shared" si="59"/>
        <v/>
      </c>
      <c r="BJ51" s="36" t="str">
        <f t="shared" si="60"/>
        <v/>
      </c>
      <c r="BK51" s="36" t="str">
        <f t="shared" si="61"/>
        <v/>
      </c>
      <c r="BL51" s="36" t="str">
        <f t="shared" si="62"/>
        <v/>
      </c>
      <c r="BM51" s="36" t="str">
        <f t="shared" si="63"/>
        <v/>
      </c>
      <c r="BN51" s="38" t="e">
        <f t="shared" si="21"/>
        <v>#DIV/0!</v>
      </c>
      <c r="BO51" s="38" t="e">
        <f t="shared" si="22"/>
        <v>#DIV/0!</v>
      </c>
      <c r="BP51" s="39" t="str">
        <f t="shared" si="23"/>
        <v/>
      </c>
      <c r="BQ51" s="39" t="str">
        <f t="shared" si="24"/>
        <v/>
      </c>
      <c r="BR51" s="39" t="str">
        <f t="shared" si="25"/>
        <v/>
      </c>
      <c r="BS51" s="39" t="str">
        <f t="shared" si="26"/>
        <v/>
      </c>
      <c r="BT51" s="39" t="str">
        <f t="shared" si="27"/>
        <v/>
      </c>
      <c r="BU51" s="39" t="str">
        <f t="shared" si="28"/>
        <v/>
      </c>
      <c r="BV51" s="39" t="str">
        <f t="shared" si="29"/>
        <v/>
      </c>
      <c r="BW51" s="39" t="str">
        <f t="shared" si="30"/>
        <v/>
      </c>
      <c r="BX51" s="39" t="str">
        <f t="shared" si="31"/>
        <v/>
      </c>
      <c r="BY51" s="39" t="str">
        <f t="shared" si="32"/>
        <v/>
      </c>
      <c r="BZ51" s="39" t="str">
        <f t="shared" si="33"/>
        <v/>
      </c>
      <c r="CA51" s="39" t="str">
        <f t="shared" si="34"/>
        <v/>
      </c>
      <c r="CB51" s="39" t="str">
        <f t="shared" si="35"/>
        <v/>
      </c>
      <c r="CC51" s="39" t="str">
        <f t="shared" si="36"/>
        <v/>
      </c>
      <c r="CD51" s="39" t="str">
        <f t="shared" si="37"/>
        <v/>
      </c>
      <c r="CE51" s="39" t="str">
        <f t="shared" si="38"/>
        <v/>
      </c>
      <c r="CF51" s="39" t="str">
        <f t="shared" si="39"/>
        <v/>
      </c>
      <c r="CG51" s="39" t="str">
        <f t="shared" si="40"/>
        <v/>
      </c>
      <c r="CH51" s="39" t="str">
        <f t="shared" si="41"/>
        <v/>
      </c>
      <c r="CI51" s="39" t="str">
        <f t="shared" si="42"/>
        <v/>
      </c>
    </row>
    <row r="52" spans="1:87" ht="12.75">
      <c r="A52" s="18"/>
      <c r="B52" s="16" t="str">
        <f>'Gene Table'!D51</f>
        <v>NM_005432</v>
      </c>
      <c r="C52" s="16" t="s">
        <v>201</v>
      </c>
      <c r="D52" s="17" t="str">
        <f>IF(SUM('Test Sample Data'!D$3:D$98)&gt;10,IF(AND(ISNUMBER('Test Sample Data'!D51),'Test Sample Data'!D51&lt;$B$1,'Test Sample Data'!D51&gt;0),'Test Sample Data'!D51,$B$1),"")</f>
        <v/>
      </c>
      <c r="E52" s="17" t="str">
        <f>IF(SUM('Test Sample Data'!E$3:E$98)&gt;10,IF(AND(ISNUMBER('Test Sample Data'!E51),'Test Sample Data'!E51&lt;$B$1,'Test Sample Data'!E51&gt;0),'Test Sample Data'!E51,$B$1),"")</f>
        <v/>
      </c>
      <c r="F52" s="17" t="str">
        <f>IF(SUM('Test Sample Data'!F$3:F$98)&gt;10,IF(AND(ISNUMBER('Test Sample Data'!F51),'Test Sample Data'!F51&lt;$B$1,'Test Sample Data'!F51&gt;0),'Test Sample Data'!F51,$B$1),"")</f>
        <v/>
      </c>
      <c r="G52" s="17" t="str">
        <f>IF(SUM('Test Sample Data'!G$3:G$98)&gt;10,IF(AND(ISNUMBER('Test Sample Data'!G51),'Test Sample Data'!G51&lt;$B$1,'Test Sample Data'!G51&gt;0),'Test Sample Data'!G51,$B$1),"")</f>
        <v/>
      </c>
      <c r="H52" s="17" t="str">
        <f>IF(SUM('Test Sample Data'!H$3:H$98)&gt;10,IF(AND(ISNUMBER('Test Sample Data'!H51),'Test Sample Data'!H51&lt;$B$1,'Test Sample Data'!H51&gt;0),'Test Sample Data'!H51,$B$1),"")</f>
        <v/>
      </c>
      <c r="I52" s="17" t="str">
        <f>IF(SUM('Test Sample Data'!I$3:I$98)&gt;10,IF(AND(ISNUMBER('Test Sample Data'!I51),'Test Sample Data'!I51&lt;$B$1,'Test Sample Data'!I51&gt;0),'Test Sample Data'!I51,$B$1),"")</f>
        <v/>
      </c>
      <c r="J52" s="17" t="str">
        <f>IF(SUM('Test Sample Data'!J$3:J$98)&gt;10,IF(AND(ISNUMBER('Test Sample Data'!J51),'Test Sample Data'!J51&lt;$B$1,'Test Sample Data'!J51&gt;0),'Test Sample Data'!J51,$B$1),"")</f>
        <v/>
      </c>
      <c r="K52" s="17" t="str">
        <f>IF(SUM('Test Sample Data'!K$3:K$98)&gt;10,IF(AND(ISNUMBER('Test Sample Data'!K51),'Test Sample Data'!K51&lt;$B$1,'Test Sample Data'!K51&gt;0),'Test Sample Data'!K51,$B$1),"")</f>
        <v/>
      </c>
      <c r="L52" s="17" t="str">
        <f>IF(SUM('Test Sample Data'!L$3:L$98)&gt;10,IF(AND(ISNUMBER('Test Sample Data'!L51),'Test Sample Data'!L51&lt;$B$1,'Test Sample Data'!L51&gt;0),'Test Sample Data'!L51,$B$1),"")</f>
        <v/>
      </c>
      <c r="M52" s="17" t="str">
        <f>IF(SUM('Test Sample Data'!M$3:M$98)&gt;10,IF(AND(ISNUMBER('Test Sample Data'!M51),'Test Sample Data'!M51&lt;$B$1,'Test Sample Data'!M51&gt;0),'Test Sample Data'!M51,$B$1),"")</f>
        <v/>
      </c>
      <c r="N52" s="17" t="str">
        <f>'Gene Table'!D51</f>
        <v>NM_005432</v>
      </c>
      <c r="O52" s="16" t="s">
        <v>201</v>
      </c>
      <c r="P52" s="17" t="str">
        <f>IF(SUM('Control Sample Data'!D$3:D$98)&gt;10,IF(AND(ISNUMBER('Control Sample Data'!D51),'Control Sample Data'!D51&lt;$B$1,'Control Sample Data'!D51&gt;0),'Control Sample Data'!D51,$B$1),"")</f>
        <v/>
      </c>
      <c r="Q52" s="17" t="str">
        <f>IF(SUM('Control Sample Data'!E$3:E$98)&gt;10,IF(AND(ISNUMBER('Control Sample Data'!E51),'Control Sample Data'!E51&lt;$B$1,'Control Sample Data'!E51&gt;0),'Control Sample Data'!E51,$B$1),"")</f>
        <v/>
      </c>
      <c r="R52" s="17" t="str">
        <f>IF(SUM('Control Sample Data'!F$3:F$98)&gt;10,IF(AND(ISNUMBER('Control Sample Data'!F51),'Control Sample Data'!F51&lt;$B$1,'Control Sample Data'!F51&gt;0),'Control Sample Data'!F51,$B$1),"")</f>
        <v/>
      </c>
      <c r="S52" s="17" t="str">
        <f>IF(SUM('Control Sample Data'!G$3:G$98)&gt;10,IF(AND(ISNUMBER('Control Sample Data'!G51),'Control Sample Data'!G51&lt;$B$1,'Control Sample Data'!G51&gt;0),'Control Sample Data'!G51,$B$1),"")</f>
        <v/>
      </c>
      <c r="T52" s="17" t="str">
        <f>IF(SUM('Control Sample Data'!H$3:H$98)&gt;10,IF(AND(ISNUMBER('Control Sample Data'!H51),'Control Sample Data'!H51&lt;$B$1,'Control Sample Data'!H51&gt;0),'Control Sample Data'!H51,$B$1),"")</f>
        <v/>
      </c>
      <c r="U52" s="17" t="str">
        <f>IF(SUM('Control Sample Data'!I$3:I$98)&gt;10,IF(AND(ISNUMBER('Control Sample Data'!I51),'Control Sample Data'!I51&lt;$B$1,'Control Sample Data'!I51&gt;0),'Control Sample Data'!I51,$B$1),"")</f>
        <v/>
      </c>
      <c r="V52" s="17" t="str">
        <f>IF(SUM('Control Sample Data'!J$3:J$98)&gt;10,IF(AND(ISNUMBER('Control Sample Data'!J51),'Control Sample Data'!J51&lt;$B$1,'Control Sample Data'!J51&gt;0),'Control Sample Data'!J51,$B$1),"")</f>
        <v/>
      </c>
      <c r="W52" s="17" t="str">
        <f>IF(SUM('Control Sample Data'!K$3:K$98)&gt;10,IF(AND(ISNUMBER('Control Sample Data'!K51),'Control Sample Data'!K51&lt;$B$1,'Control Sample Data'!K51&gt;0),'Control Sample Data'!K51,$B$1),"")</f>
        <v/>
      </c>
      <c r="X52" s="17" t="str">
        <f>IF(SUM('Control Sample Data'!L$3:L$98)&gt;10,IF(AND(ISNUMBER('Control Sample Data'!L51),'Control Sample Data'!L51&lt;$B$1,'Control Sample Data'!L51&gt;0),'Control Sample Data'!L51,$B$1),"")</f>
        <v/>
      </c>
      <c r="Y52" s="17" t="str">
        <f>IF(SUM('Control Sample Data'!M$3:M$98)&gt;10,IF(AND(ISNUMBER('Control Sample Data'!M51),'Control Sample Data'!M51&lt;$B$1,'Control Sample Data'!M51&gt;0),'Control Sample Data'!M51,$B$1),"")</f>
        <v/>
      </c>
      <c r="AT52" s="36" t="str">
        <f t="shared" si="44"/>
        <v/>
      </c>
      <c r="AU52" s="36" t="str">
        <f t="shared" si="45"/>
        <v/>
      </c>
      <c r="AV52" s="36" t="str">
        <f t="shared" si="46"/>
        <v/>
      </c>
      <c r="AW52" s="36" t="str">
        <f t="shared" si="47"/>
        <v/>
      </c>
      <c r="AX52" s="36" t="str">
        <f t="shared" si="48"/>
        <v/>
      </c>
      <c r="AY52" s="36" t="str">
        <f t="shared" si="49"/>
        <v/>
      </c>
      <c r="AZ52" s="36" t="str">
        <f t="shared" si="50"/>
        <v/>
      </c>
      <c r="BA52" s="36" t="str">
        <f t="shared" si="51"/>
        <v/>
      </c>
      <c r="BB52" s="36" t="str">
        <f t="shared" si="52"/>
        <v/>
      </c>
      <c r="BC52" s="36" t="str">
        <f t="shared" si="53"/>
        <v/>
      </c>
      <c r="BD52" s="36" t="str">
        <f t="shared" si="54"/>
        <v/>
      </c>
      <c r="BE52" s="36" t="str">
        <f t="shared" si="55"/>
        <v/>
      </c>
      <c r="BF52" s="36" t="str">
        <f t="shared" si="56"/>
        <v/>
      </c>
      <c r="BG52" s="36" t="str">
        <f t="shared" si="57"/>
        <v/>
      </c>
      <c r="BH52" s="36" t="str">
        <f t="shared" si="58"/>
        <v/>
      </c>
      <c r="BI52" s="36" t="str">
        <f t="shared" si="59"/>
        <v/>
      </c>
      <c r="BJ52" s="36" t="str">
        <f t="shared" si="60"/>
        <v/>
      </c>
      <c r="BK52" s="36" t="str">
        <f t="shared" si="61"/>
        <v/>
      </c>
      <c r="BL52" s="36" t="str">
        <f t="shared" si="62"/>
        <v/>
      </c>
      <c r="BM52" s="36" t="str">
        <f t="shared" si="63"/>
        <v/>
      </c>
      <c r="BN52" s="38" t="e">
        <f t="shared" si="21"/>
        <v>#DIV/0!</v>
      </c>
      <c r="BO52" s="38" t="e">
        <f t="shared" si="22"/>
        <v>#DIV/0!</v>
      </c>
      <c r="BP52" s="39" t="str">
        <f t="shared" si="23"/>
        <v/>
      </c>
      <c r="BQ52" s="39" t="str">
        <f t="shared" si="24"/>
        <v/>
      </c>
      <c r="BR52" s="39" t="str">
        <f t="shared" si="25"/>
        <v/>
      </c>
      <c r="BS52" s="39" t="str">
        <f t="shared" si="26"/>
        <v/>
      </c>
      <c r="BT52" s="39" t="str">
        <f t="shared" si="27"/>
        <v/>
      </c>
      <c r="BU52" s="39" t="str">
        <f t="shared" si="28"/>
        <v/>
      </c>
      <c r="BV52" s="39" t="str">
        <f t="shared" si="29"/>
        <v/>
      </c>
      <c r="BW52" s="39" t="str">
        <f t="shared" si="30"/>
        <v/>
      </c>
      <c r="BX52" s="39" t="str">
        <f t="shared" si="31"/>
        <v/>
      </c>
      <c r="BY52" s="39" t="str">
        <f t="shared" si="32"/>
        <v/>
      </c>
      <c r="BZ52" s="39" t="str">
        <f t="shared" si="33"/>
        <v/>
      </c>
      <c r="CA52" s="39" t="str">
        <f t="shared" si="34"/>
        <v/>
      </c>
      <c r="CB52" s="39" t="str">
        <f t="shared" si="35"/>
        <v/>
      </c>
      <c r="CC52" s="39" t="str">
        <f t="shared" si="36"/>
        <v/>
      </c>
      <c r="CD52" s="39" t="str">
        <f t="shared" si="37"/>
        <v/>
      </c>
      <c r="CE52" s="39" t="str">
        <f t="shared" si="38"/>
        <v/>
      </c>
      <c r="CF52" s="39" t="str">
        <f t="shared" si="39"/>
        <v/>
      </c>
      <c r="CG52" s="39" t="str">
        <f t="shared" si="40"/>
        <v/>
      </c>
      <c r="CH52" s="39" t="str">
        <f t="shared" si="41"/>
        <v/>
      </c>
      <c r="CI52" s="39" t="str">
        <f t="shared" si="42"/>
        <v/>
      </c>
    </row>
    <row r="53" spans="1:87" ht="12.75">
      <c r="A53" s="18"/>
      <c r="B53" s="16" t="str">
        <f>'Gene Table'!D52</f>
        <v>NM_001025366</v>
      </c>
      <c r="C53" s="16" t="s">
        <v>205</v>
      </c>
      <c r="D53" s="17" t="str">
        <f>IF(SUM('Test Sample Data'!D$3:D$98)&gt;10,IF(AND(ISNUMBER('Test Sample Data'!D52),'Test Sample Data'!D52&lt;$B$1,'Test Sample Data'!D52&gt;0),'Test Sample Data'!D52,$B$1),"")</f>
        <v/>
      </c>
      <c r="E53" s="17" t="str">
        <f>IF(SUM('Test Sample Data'!E$3:E$98)&gt;10,IF(AND(ISNUMBER('Test Sample Data'!E52),'Test Sample Data'!E52&lt;$B$1,'Test Sample Data'!E52&gt;0),'Test Sample Data'!E52,$B$1),"")</f>
        <v/>
      </c>
      <c r="F53" s="17" t="str">
        <f>IF(SUM('Test Sample Data'!F$3:F$98)&gt;10,IF(AND(ISNUMBER('Test Sample Data'!F52),'Test Sample Data'!F52&lt;$B$1,'Test Sample Data'!F52&gt;0),'Test Sample Data'!F52,$B$1),"")</f>
        <v/>
      </c>
      <c r="G53" s="17" t="str">
        <f>IF(SUM('Test Sample Data'!G$3:G$98)&gt;10,IF(AND(ISNUMBER('Test Sample Data'!G52),'Test Sample Data'!G52&lt;$B$1,'Test Sample Data'!G52&gt;0),'Test Sample Data'!G52,$B$1),"")</f>
        <v/>
      </c>
      <c r="H53" s="17" t="str">
        <f>IF(SUM('Test Sample Data'!H$3:H$98)&gt;10,IF(AND(ISNUMBER('Test Sample Data'!H52),'Test Sample Data'!H52&lt;$B$1,'Test Sample Data'!H52&gt;0),'Test Sample Data'!H52,$B$1),"")</f>
        <v/>
      </c>
      <c r="I53" s="17" t="str">
        <f>IF(SUM('Test Sample Data'!I$3:I$98)&gt;10,IF(AND(ISNUMBER('Test Sample Data'!I52),'Test Sample Data'!I52&lt;$B$1,'Test Sample Data'!I52&gt;0),'Test Sample Data'!I52,$B$1),"")</f>
        <v/>
      </c>
      <c r="J53" s="17" t="str">
        <f>IF(SUM('Test Sample Data'!J$3:J$98)&gt;10,IF(AND(ISNUMBER('Test Sample Data'!J52),'Test Sample Data'!J52&lt;$B$1,'Test Sample Data'!J52&gt;0),'Test Sample Data'!J52,$B$1),"")</f>
        <v/>
      </c>
      <c r="K53" s="17" t="str">
        <f>IF(SUM('Test Sample Data'!K$3:K$98)&gt;10,IF(AND(ISNUMBER('Test Sample Data'!K52),'Test Sample Data'!K52&lt;$B$1,'Test Sample Data'!K52&gt;0),'Test Sample Data'!K52,$B$1),"")</f>
        <v/>
      </c>
      <c r="L53" s="17" t="str">
        <f>IF(SUM('Test Sample Data'!L$3:L$98)&gt;10,IF(AND(ISNUMBER('Test Sample Data'!L52),'Test Sample Data'!L52&lt;$B$1,'Test Sample Data'!L52&gt;0),'Test Sample Data'!L52,$B$1),"")</f>
        <v/>
      </c>
      <c r="M53" s="17" t="str">
        <f>IF(SUM('Test Sample Data'!M$3:M$98)&gt;10,IF(AND(ISNUMBER('Test Sample Data'!M52),'Test Sample Data'!M52&lt;$B$1,'Test Sample Data'!M52&gt;0),'Test Sample Data'!M52,$B$1),"")</f>
        <v/>
      </c>
      <c r="N53" s="17" t="str">
        <f>'Gene Table'!D52</f>
        <v>NM_001025366</v>
      </c>
      <c r="O53" s="16" t="s">
        <v>205</v>
      </c>
      <c r="P53" s="17" t="str">
        <f>IF(SUM('Control Sample Data'!D$3:D$98)&gt;10,IF(AND(ISNUMBER('Control Sample Data'!D52),'Control Sample Data'!D52&lt;$B$1,'Control Sample Data'!D52&gt;0),'Control Sample Data'!D52,$B$1),"")</f>
        <v/>
      </c>
      <c r="Q53" s="17" t="str">
        <f>IF(SUM('Control Sample Data'!E$3:E$98)&gt;10,IF(AND(ISNUMBER('Control Sample Data'!E52),'Control Sample Data'!E52&lt;$B$1,'Control Sample Data'!E52&gt;0),'Control Sample Data'!E52,$B$1),"")</f>
        <v/>
      </c>
      <c r="R53" s="17" t="str">
        <f>IF(SUM('Control Sample Data'!F$3:F$98)&gt;10,IF(AND(ISNUMBER('Control Sample Data'!F52),'Control Sample Data'!F52&lt;$B$1,'Control Sample Data'!F52&gt;0),'Control Sample Data'!F52,$B$1),"")</f>
        <v/>
      </c>
      <c r="S53" s="17" t="str">
        <f>IF(SUM('Control Sample Data'!G$3:G$98)&gt;10,IF(AND(ISNUMBER('Control Sample Data'!G52),'Control Sample Data'!G52&lt;$B$1,'Control Sample Data'!G52&gt;0),'Control Sample Data'!G52,$B$1),"")</f>
        <v/>
      </c>
      <c r="T53" s="17" t="str">
        <f>IF(SUM('Control Sample Data'!H$3:H$98)&gt;10,IF(AND(ISNUMBER('Control Sample Data'!H52),'Control Sample Data'!H52&lt;$B$1,'Control Sample Data'!H52&gt;0),'Control Sample Data'!H52,$B$1),"")</f>
        <v/>
      </c>
      <c r="U53" s="17" t="str">
        <f>IF(SUM('Control Sample Data'!I$3:I$98)&gt;10,IF(AND(ISNUMBER('Control Sample Data'!I52),'Control Sample Data'!I52&lt;$B$1,'Control Sample Data'!I52&gt;0),'Control Sample Data'!I52,$B$1),"")</f>
        <v/>
      </c>
      <c r="V53" s="17" t="str">
        <f>IF(SUM('Control Sample Data'!J$3:J$98)&gt;10,IF(AND(ISNUMBER('Control Sample Data'!J52),'Control Sample Data'!J52&lt;$B$1,'Control Sample Data'!J52&gt;0),'Control Sample Data'!J52,$B$1),"")</f>
        <v/>
      </c>
      <c r="W53" s="17" t="str">
        <f>IF(SUM('Control Sample Data'!K$3:K$98)&gt;10,IF(AND(ISNUMBER('Control Sample Data'!K52),'Control Sample Data'!K52&lt;$B$1,'Control Sample Data'!K52&gt;0),'Control Sample Data'!K52,$B$1),"")</f>
        <v/>
      </c>
      <c r="X53" s="17" t="str">
        <f>IF(SUM('Control Sample Data'!L$3:L$98)&gt;10,IF(AND(ISNUMBER('Control Sample Data'!L52),'Control Sample Data'!L52&lt;$B$1,'Control Sample Data'!L52&gt;0),'Control Sample Data'!L52,$B$1),"")</f>
        <v/>
      </c>
      <c r="Y53" s="17" t="str">
        <f>IF(SUM('Control Sample Data'!M$3:M$98)&gt;10,IF(AND(ISNUMBER('Control Sample Data'!M52),'Control Sample Data'!M52&lt;$B$1,'Control Sample Data'!M52&gt;0),'Control Sample Data'!M52,$B$1),"")</f>
        <v/>
      </c>
      <c r="AT53" s="36" t="str">
        <f t="shared" si="44"/>
        <v/>
      </c>
      <c r="AU53" s="36" t="str">
        <f t="shared" si="45"/>
        <v/>
      </c>
      <c r="AV53" s="36" t="str">
        <f t="shared" si="46"/>
        <v/>
      </c>
      <c r="AW53" s="36" t="str">
        <f t="shared" si="47"/>
        <v/>
      </c>
      <c r="AX53" s="36" t="str">
        <f t="shared" si="48"/>
        <v/>
      </c>
      <c r="AY53" s="36" t="str">
        <f t="shared" si="49"/>
        <v/>
      </c>
      <c r="AZ53" s="36" t="str">
        <f t="shared" si="50"/>
        <v/>
      </c>
      <c r="BA53" s="36" t="str">
        <f t="shared" si="51"/>
        <v/>
      </c>
      <c r="BB53" s="36" t="str">
        <f t="shared" si="52"/>
        <v/>
      </c>
      <c r="BC53" s="36" t="str">
        <f t="shared" si="53"/>
        <v/>
      </c>
      <c r="BD53" s="36" t="str">
        <f t="shared" si="54"/>
        <v/>
      </c>
      <c r="BE53" s="36" t="str">
        <f t="shared" si="55"/>
        <v/>
      </c>
      <c r="BF53" s="36" t="str">
        <f t="shared" si="56"/>
        <v/>
      </c>
      <c r="BG53" s="36" t="str">
        <f t="shared" si="57"/>
        <v/>
      </c>
      <c r="BH53" s="36" t="str">
        <f t="shared" si="58"/>
        <v/>
      </c>
      <c r="BI53" s="36" t="str">
        <f t="shared" si="59"/>
        <v/>
      </c>
      <c r="BJ53" s="36" t="str">
        <f t="shared" si="60"/>
        <v/>
      </c>
      <c r="BK53" s="36" t="str">
        <f t="shared" si="61"/>
        <v/>
      </c>
      <c r="BL53" s="36" t="str">
        <f t="shared" si="62"/>
        <v/>
      </c>
      <c r="BM53" s="36" t="str">
        <f t="shared" si="63"/>
        <v/>
      </c>
      <c r="BN53" s="38" t="e">
        <f t="shared" si="21"/>
        <v>#DIV/0!</v>
      </c>
      <c r="BO53" s="38" t="e">
        <f t="shared" si="22"/>
        <v>#DIV/0!</v>
      </c>
      <c r="BP53" s="39" t="str">
        <f t="shared" si="23"/>
        <v/>
      </c>
      <c r="BQ53" s="39" t="str">
        <f t="shared" si="24"/>
        <v/>
      </c>
      <c r="BR53" s="39" t="str">
        <f t="shared" si="25"/>
        <v/>
      </c>
      <c r="BS53" s="39" t="str">
        <f t="shared" si="26"/>
        <v/>
      </c>
      <c r="BT53" s="39" t="str">
        <f t="shared" si="27"/>
        <v/>
      </c>
      <c r="BU53" s="39" t="str">
        <f t="shared" si="28"/>
        <v/>
      </c>
      <c r="BV53" s="39" t="str">
        <f t="shared" si="29"/>
        <v/>
      </c>
      <c r="BW53" s="39" t="str">
        <f t="shared" si="30"/>
        <v/>
      </c>
      <c r="BX53" s="39" t="str">
        <f t="shared" si="31"/>
        <v/>
      </c>
      <c r="BY53" s="39" t="str">
        <f t="shared" si="32"/>
        <v/>
      </c>
      <c r="BZ53" s="39" t="str">
        <f t="shared" si="33"/>
        <v/>
      </c>
      <c r="CA53" s="39" t="str">
        <f t="shared" si="34"/>
        <v/>
      </c>
      <c r="CB53" s="39" t="str">
        <f t="shared" si="35"/>
        <v/>
      </c>
      <c r="CC53" s="39" t="str">
        <f t="shared" si="36"/>
        <v/>
      </c>
      <c r="CD53" s="39" t="str">
        <f t="shared" si="37"/>
        <v/>
      </c>
      <c r="CE53" s="39" t="str">
        <f t="shared" si="38"/>
        <v/>
      </c>
      <c r="CF53" s="39" t="str">
        <f t="shared" si="39"/>
        <v/>
      </c>
      <c r="CG53" s="39" t="str">
        <f t="shared" si="40"/>
        <v/>
      </c>
      <c r="CH53" s="39" t="str">
        <f t="shared" si="41"/>
        <v/>
      </c>
      <c r="CI53" s="39" t="str">
        <f t="shared" si="42"/>
        <v/>
      </c>
    </row>
    <row r="54" spans="1:87" ht="12.75">
      <c r="A54" s="18"/>
      <c r="B54" s="16" t="str">
        <f>'Gene Table'!D53</f>
        <v>NM_000660</v>
      </c>
      <c r="C54" s="16" t="s">
        <v>209</v>
      </c>
      <c r="D54" s="17" t="str">
        <f>IF(SUM('Test Sample Data'!D$3:D$98)&gt;10,IF(AND(ISNUMBER('Test Sample Data'!D53),'Test Sample Data'!D53&lt;$B$1,'Test Sample Data'!D53&gt;0),'Test Sample Data'!D53,$B$1),"")</f>
        <v/>
      </c>
      <c r="E54" s="17" t="str">
        <f>IF(SUM('Test Sample Data'!E$3:E$98)&gt;10,IF(AND(ISNUMBER('Test Sample Data'!E53),'Test Sample Data'!E53&lt;$B$1,'Test Sample Data'!E53&gt;0),'Test Sample Data'!E53,$B$1),"")</f>
        <v/>
      </c>
      <c r="F54" s="17" t="str">
        <f>IF(SUM('Test Sample Data'!F$3:F$98)&gt;10,IF(AND(ISNUMBER('Test Sample Data'!F53),'Test Sample Data'!F53&lt;$B$1,'Test Sample Data'!F53&gt;0),'Test Sample Data'!F53,$B$1),"")</f>
        <v/>
      </c>
      <c r="G54" s="17" t="str">
        <f>IF(SUM('Test Sample Data'!G$3:G$98)&gt;10,IF(AND(ISNUMBER('Test Sample Data'!G53),'Test Sample Data'!G53&lt;$B$1,'Test Sample Data'!G53&gt;0),'Test Sample Data'!G53,$B$1),"")</f>
        <v/>
      </c>
      <c r="H54" s="17" t="str">
        <f>IF(SUM('Test Sample Data'!H$3:H$98)&gt;10,IF(AND(ISNUMBER('Test Sample Data'!H53),'Test Sample Data'!H53&lt;$B$1,'Test Sample Data'!H53&gt;0),'Test Sample Data'!H53,$B$1),"")</f>
        <v/>
      </c>
      <c r="I54" s="17" t="str">
        <f>IF(SUM('Test Sample Data'!I$3:I$98)&gt;10,IF(AND(ISNUMBER('Test Sample Data'!I53),'Test Sample Data'!I53&lt;$B$1,'Test Sample Data'!I53&gt;0),'Test Sample Data'!I53,$B$1),"")</f>
        <v/>
      </c>
      <c r="J54" s="17" t="str">
        <f>IF(SUM('Test Sample Data'!J$3:J$98)&gt;10,IF(AND(ISNUMBER('Test Sample Data'!J53),'Test Sample Data'!J53&lt;$B$1,'Test Sample Data'!J53&gt;0),'Test Sample Data'!J53,$B$1),"")</f>
        <v/>
      </c>
      <c r="K54" s="17" t="str">
        <f>IF(SUM('Test Sample Data'!K$3:K$98)&gt;10,IF(AND(ISNUMBER('Test Sample Data'!K53),'Test Sample Data'!K53&lt;$B$1,'Test Sample Data'!K53&gt;0),'Test Sample Data'!K53,$B$1),"")</f>
        <v/>
      </c>
      <c r="L54" s="17" t="str">
        <f>IF(SUM('Test Sample Data'!L$3:L$98)&gt;10,IF(AND(ISNUMBER('Test Sample Data'!L53),'Test Sample Data'!L53&lt;$B$1,'Test Sample Data'!L53&gt;0),'Test Sample Data'!L53,$B$1),"")</f>
        <v/>
      </c>
      <c r="M54" s="17" t="str">
        <f>IF(SUM('Test Sample Data'!M$3:M$98)&gt;10,IF(AND(ISNUMBER('Test Sample Data'!M53),'Test Sample Data'!M53&lt;$B$1,'Test Sample Data'!M53&gt;0),'Test Sample Data'!M53,$B$1),"")</f>
        <v/>
      </c>
      <c r="N54" s="17" t="str">
        <f>'Gene Table'!D53</f>
        <v>NM_000660</v>
      </c>
      <c r="O54" s="16" t="s">
        <v>209</v>
      </c>
      <c r="P54" s="17" t="str">
        <f>IF(SUM('Control Sample Data'!D$3:D$98)&gt;10,IF(AND(ISNUMBER('Control Sample Data'!D53),'Control Sample Data'!D53&lt;$B$1,'Control Sample Data'!D53&gt;0),'Control Sample Data'!D53,$B$1),"")</f>
        <v/>
      </c>
      <c r="Q54" s="17" t="str">
        <f>IF(SUM('Control Sample Data'!E$3:E$98)&gt;10,IF(AND(ISNUMBER('Control Sample Data'!E53),'Control Sample Data'!E53&lt;$B$1,'Control Sample Data'!E53&gt;0),'Control Sample Data'!E53,$B$1),"")</f>
        <v/>
      </c>
      <c r="R54" s="17" t="str">
        <f>IF(SUM('Control Sample Data'!F$3:F$98)&gt;10,IF(AND(ISNUMBER('Control Sample Data'!F53),'Control Sample Data'!F53&lt;$B$1,'Control Sample Data'!F53&gt;0),'Control Sample Data'!F53,$B$1),"")</f>
        <v/>
      </c>
      <c r="S54" s="17" t="str">
        <f>IF(SUM('Control Sample Data'!G$3:G$98)&gt;10,IF(AND(ISNUMBER('Control Sample Data'!G53),'Control Sample Data'!G53&lt;$B$1,'Control Sample Data'!G53&gt;0),'Control Sample Data'!G53,$B$1),"")</f>
        <v/>
      </c>
      <c r="T54" s="17" t="str">
        <f>IF(SUM('Control Sample Data'!H$3:H$98)&gt;10,IF(AND(ISNUMBER('Control Sample Data'!H53),'Control Sample Data'!H53&lt;$B$1,'Control Sample Data'!H53&gt;0),'Control Sample Data'!H53,$B$1),"")</f>
        <v/>
      </c>
      <c r="U54" s="17" t="str">
        <f>IF(SUM('Control Sample Data'!I$3:I$98)&gt;10,IF(AND(ISNUMBER('Control Sample Data'!I53),'Control Sample Data'!I53&lt;$B$1,'Control Sample Data'!I53&gt;0),'Control Sample Data'!I53,$B$1),"")</f>
        <v/>
      </c>
      <c r="V54" s="17" t="str">
        <f>IF(SUM('Control Sample Data'!J$3:J$98)&gt;10,IF(AND(ISNUMBER('Control Sample Data'!J53),'Control Sample Data'!J53&lt;$B$1,'Control Sample Data'!J53&gt;0),'Control Sample Data'!J53,$B$1),"")</f>
        <v/>
      </c>
      <c r="W54" s="17" t="str">
        <f>IF(SUM('Control Sample Data'!K$3:K$98)&gt;10,IF(AND(ISNUMBER('Control Sample Data'!K53),'Control Sample Data'!K53&lt;$B$1,'Control Sample Data'!K53&gt;0),'Control Sample Data'!K53,$B$1),"")</f>
        <v/>
      </c>
      <c r="X54" s="17" t="str">
        <f>IF(SUM('Control Sample Data'!L$3:L$98)&gt;10,IF(AND(ISNUMBER('Control Sample Data'!L53),'Control Sample Data'!L53&lt;$B$1,'Control Sample Data'!L53&gt;0),'Control Sample Data'!L53,$B$1),"")</f>
        <v/>
      </c>
      <c r="Y54" s="17" t="str">
        <f>IF(SUM('Control Sample Data'!M$3:M$98)&gt;10,IF(AND(ISNUMBER('Control Sample Data'!M53),'Control Sample Data'!M53&lt;$B$1,'Control Sample Data'!M53&gt;0),'Control Sample Data'!M53,$B$1),"")</f>
        <v/>
      </c>
      <c r="AT54" s="36" t="str">
        <f t="shared" si="44"/>
        <v/>
      </c>
      <c r="AU54" s="36" t="str">
        <f t="shared" si="45"/>
        <v/>
      </c>
      <c r="AV54" s="36" t="str">
        <f t="shared" si="46"/>
        <v/>
      </c>
      <c r="AW54" s="36" t="str">
        <f t="shared" si="47"/>
        <v/>
      </c>
      <c r="AX54" s="36" t="str">
        <f t="shared" si="48"/>
        <v/>
      </c>
      <c r="AY54" s="36" t="str">
        <f t="shared" si="49"/>
        <v/>
      </c>
      <c r="AZ54" s="36" t="str">
        <f t="shared" si="50"/>
        <v/>
      </c>
      <c r="BA54" s="36" t="str">
        <f t="shared" si="51"/>
        <v/>
      </c>
      <c r="BB54" s="36" t="str">
        <f t="shared" si="52"/>
        <v/>
      </c>
      <c r="BC54" s="36" t="str">
        <f t="shared" si="53"/>
        <v/>
      </c>
      <c r="BD54" s="36" t="str">
        <f t="shared" si="54"/>
        <v/>
      </c>
      <c r="BE54" s="36" t="str">
        <f t="shared" si="55"/>
        <v/>
      </c>
      <c r="BF54" s="36" t="str">
        <f t="shared" si="56"/>
        <v/>
      </c>
      <c r="BG54" s="36" t="str">
        <f t="shared" si="57"/>
        <v/>
      </c>
      <c r="BH54" s="36" t="str">
        <f t="shared" si="58"/>
        <v/>
      </c>
      <c r="BI54" s="36" t="str">
        <f t="shared" si="59"/>
        <v/>
      </c>
      <c r="BJ54" s="36" t="str">
        <f t="shared" si="60"/>
        <v/>
      </c>
      <c r="BK54" s="36" t="str">
        <f t="shared" si="61"/>
        <v/>
      </c>
      <c r="BL54" s="36" t="str">
        <f t="shared" si="62"/>
        <v/>
      </c>
      <c r="BM54" s="36" t="str">
        <f t="shared" si="63"/>
        <v/>
      </c>
      <c r="BN54" s="38" t="e">
        <f t="shared" si="21"/>
        <v>#DIV/0!</v>
      </c>
      <c r="BO54" s="38" t="e">
        <f t="shared" si="22"/>
        <v>#DIV/0!</v>
      </c>
      <c r="BP54" s="39" t="str">
        <f t="shared" si="23"/>
        <v/>
      </c>
      <c r="BQ54" s="39" t="str">
        <f t="shared" si="24"/>
        <v/>
      </c>
      <c r="BR54" s="39" t="str">
        <f t="shared" si="25"/>
        <v/>
      </c>
      <c r="BS54" s="39" t="str">
        <f t="shared" si="26"/>
        <v/>
      </c>
      <c r="BT54" s="39" t="str">
        <f t="shared" si="27"/>
        <v/>
      </c>
      <c r="BU54" s="39" t="str">
        <f t="shared" si="28"/>
        <v/>
      </c>
      <c r="BV54" s="39" t="str">
        <f t="shared" si="29"/>
        <v/>
      </c>
      <c r="BW54" s="39" t="str">
        <f t="shared" si="30"/>
        <v/>
      </c>
      <c r="BX54" s="39" t="str">
        <f t="shared" si="31"/>
        <v/>
      </c>
      <c r="BY54" s="39" t="str">
        <f t="shared" si="32"/>
        <v/>
      </c>
      <c r="BZ54" s="39" t="str">
        <f t="shared" si="33"/>
        <v/>
      </c>
      <c r="CA54" s="39" t="str">
        <f t="shared" si="34"/>
        <v/>
      </c>
      <c r="CB54" s="39" t="str">
        <f t="shared" si="35"/>
        <v/>
      </c>
      <c r="CC54" s="39" t="str">
        <f t="shared" si="36"/>
        <v/>
      </c>
      <c r="CD54" s="39" t="str">
        <f t="shared" si="37"/>
        <v/>
      </c>
      <c r="CE54" s="39" t="str">
        <f t="shared" si="38"/>
        <v/>
      </c>
      <c r="CF54" s="39" t="str">
        <f t="shared" si="39"/>
        <v/>
      </c>
      <c r="CG54" s="39" t="str">
        <f t="shared" si="40"/>
        <v/>
      </c>
      <c r="CH54" s="39" t="str">
        <f t="shared" si="41"/>
        <v/>
      </c>
      <c r="CI54" s="39" t="str">
        <f t="shared" si="42"/>
        <v/>
      </c>
    </row>
    <row r="55" spans="1:87" ht="12.75">
      <c r="A55" s="18"/>
      <c r="B55" s="16" t="str">
        <f>'Gene Table'!D54</f>
        <v>NM_002985</v>
      </c>
      <c r="C55" s="16" t="s">
        <v>213</v>
      </c>
      <c r="D55" s="17" t="str">
        <f>IF(SUM('Test Sample Data'!D$3:D$98)&gt;10,IF(AND(ISNUMBER('Test Sample Data'!D54),'Test Sample Data'!D54&lt;$B$1,'Test Sample Data'!D54&gt;0),'Test Sample Data'!D54,$B$1),"")</f>
        <v/>
      </c>
      <c r="E55" s="17" t="str">
        <f>IF(SUM('Test Sample Data'!E$3:E$98)&gt;10,IF(AND(ISNUMBER('Test Sample Data'!E54),'Test Sample Data'!E54&lt;$B$1,'Test Sample Data'!E54&gt;0),'Test Sample Data'!E54,$B$1),"")</f>
        <v/>
      </c>
      <c r="F55" s="17" t="str">
        <f>IF(SUM('Test Sample Data'!F$3:F$98)&gt;10,IF(AND(ISNUMBER('Test Sample Data'!F54),'Test Sample Data'!F54&lt;$B$1,'Test Sample Data'!F54&gt;0),'Test Sample Data'!F54,$B$1),"")</f>
        <v/>
      </c>
      <c r="G55" s="17" t="str">
        <f>IF(SUM('Test Sample Data'!G$3:G$98)&gt;10,IF(AND(ISNUMBER('Test Sample Data'!G54),'Test Sample Data'!G54&lt;$B$1,'Test Sample Data'!G54&gt;0),'Test Sample Data'!G54,$B$1),"")</f>
        <v/>
      </c>
      <c r="H55" s="17" t="str">
        <f>IF(SUM('Test Sample Data'!H$3:H$98)&gt;10,IF(AND(ISNUMBER('Test Sample Data'!H54),'Test Sample Data'!H54&lt;$B$1,'Test Sample Data'!H54&gt;0),'Test Sample Data'!H54,$B$1),"")</f>
        <v/>
      </c>
      <c r="I55" s="17" t="str">
        <f>IF(SUM('Test Sample Data'!I$3:I$98)&gt;10,IF(AND(ISNUMBER('Test Sample Data'!I54),'Test Sample Data'!I54&lt;$B$1,'Test Sample Data'!I54&gt;0),'Test Sample Data'!I54,$B$1),"")</f>
        <v/>
      </c>
      <c r="J55" s="17" t="str">
        <f>IF(SUM('Test Sample Data'!J$3:J$98)&gt;10,IF(AND(ISNUMBER('Test Sample Data'!J54),'Test Sample Data'!J54&lt;$B$1,'Test Sample Data'!J54&gt;0),'Test Sample Data'!J54,$B$1),"")</f>
        <v/>
      </c>
      <c r="K55" s="17" t="str">
        <f>IF(SUM('Test Sample Data'!K$3:K$98)&gt;10,IF(AND(ISNUMBER('Test Sample Data'!K54),'Test Sample Data'!K54&lt;$B$1,'Test Sample Data'!K54&gt;0),'Test Sample Data'!K54,$B$1),"")</f>
        <v/>
      </c>
      <c r="L55" s="17" t="str">
        <f>IF(SUM('Test Sample Data'!L$3:L$98)&gt;10,IF(AND(ISNUMBER('Test Sample Data'!L54),'Test Sample Data'!L54&lt;$B$1,'Test Sample Data'!L54&gt;0),'Test Sample Data'!L54,$B$1),"")</f>
        <v/>
      </c>
      <c r="M55" s="17" t="str">
        <f>IF(SUM('Test Sample Data'!M$3:M$98)&gt;10,IF(AND(ISNUMBER('Test Sample Data'!M54),'Test Sample Data'!M54&lt;$B$1,'Test Sample Data'!M54&gt;0),'Test Sample Data'!M54,$B$1),"")</f>
        <v/>
      </c>
      <c r="N55" s="17" t="str">
        <f>'Gene Table'!D54</f>
        <v>NM_002985</v>
      </c>
      <c r="O55" s="16" t="s">
        <v>213</v>
      </c>
      <c r="P55" s="17" t="str">
        <f>IF(SUM('Control Sample Data'!D$3:D$98)&gt;10,IF(AND(ISNUMBER('Control Sample Data'!D54),'Control Sample Data'!D54&lt;$B$1,'Control Sample Data'!D54&gt;0),'Control Sample Data'!D54,$B$1),"")</f>
        <v/>
      </c>
      <c r="Q55" s="17" t="str">
        <f>IF(SUM('Control Sample Data'!E$3:E$98)&gt;10,IF(AND(ISNUMBER('Control Sample Data'!E54),'Control Sample Data'!E54&lt;$B$1,'Control Sample Data'!E54&gt;0),'Control Sample Data'!E54,$B$1),"")</f>
        <v/>
      </c>
      <c r="R55" s="17" t="str">
        <f>IF(SUM('Control Sample Data'!F$3:F$98)&gt;10,IF(AND(ISNUMBER('Control Sample Data'!F54),'Control Sample Data'!F54&lt;$B$1,'Control Sample Data'!F54&gt;0),'Control Sample Data'!F54,$B$1),"")</f>
        <v/>
      </c>
      <c r="S55" s="17" t="str">
        <f>IF(SUM('Control Sample Data'!G$3:G$98)&gt;10,IF(AND(ISNUMBER('Control Sample Data'!G54),'Control Sample Data'!G54&lt;$B$1,'Control Sample Data'!G54&gt;0),'Control Sample Data'!G54,$B$1),"")</f>
        <v/>
      </c>
      <c r="T55" s="17" t="str">
        <f>IF(SUM('Control Sample Data'!H$3:H$98)&gt;10,IF(AND(ISNUMBER('Control Sample Data'!H54),'Control Sample Data'!H54&lt;$B$1,'Control Sample Data'!H54&gt;0),'Control Sample Data'!H54,$B$1),"")</f>
        <v/>
      </c>
      <c r="U55" s="17" t="str">
        <f>IF(SUM('Control Sample Data'!I$3:I$98)&gt;10,IF(AND(ISNUMBER('Control Sample Data'!I54),'Control Sample Data'!I54&lt;$B$1,'Control Sample Data'!I54&gt;0),'Control Sample Data'!I54,$B$1),"")</f>
        <v/>
      </c>
      <c r="V55" s="17" t="str">
        <f>IF(SUM('Control Sample Data'!J$3:J$98)&gt;10,IF(AND(ISNUMBER('Control Sample Data'!J54),'Control Sample Data'!J54&lt;$B$1,'Control Sample Data'!J54&gt;0),'Control Sample Data'!J54,$B$1),"")</f>
        <v/>
      </c>
      <c r="W55" s="17" t="str">
        <f>IF(SUM('Control Sample Data'!K$3:K$98)&gt;10,IF(AND(ISNUMBER('Control Sample Data'!K54),'Control Sample Data'!K54&lt;$B$1,'Control Sample Data'!K54&gt;0),'Control Sample Data'!K54,$B$1),"")</f>
        <v/>
      </c>
      <c r="X55" s="17" t="str">
        <f>IF(SUM('Control Sample Data'!L$3:L$98)&gt;10,IF(AND(ISNUMBER('Control Sample Data'!L54),'Control Sample Data'!L54&lt;$B$1,'Control Sample Data'!L54&gt;0),'Control Sample Data'!L54,$B$1),"")</f>
        <v/>
      </c>
      <c r="Y55" s="17" t="str">
        <f>IF(SUM('Control Sample Data'!M$3:M$98)&gt;10,IF(AND(ISNUMBER('Control Sample Data'!M54),'Control Sample Data'!M54&lt;$B$1,'Control Sample Data'!M54&gt;0),'Control Sample Data'!M54,$B$1),"")</f>
        <v/>
      </c>
      <c r="AT55" s="36" t="str">
        <f t="shared" si="44"/>
        <v/>
      </c>
      <c r="AU55" s="36" t="str">
        <f t="shared" si="45"/>
        <v/>
      </c>
      <c r="AV55" s="36" t="str">
        <f t="shared" si="46"/>
        <v/>
      </c>
      <c r="AW55" s="36" t="str">
        <f t="shared" si="47"/>
        <v/>
      </c>
      <c r="AX55" s="36" t="str">
        <f t="shared" si="48"/>
        <v/>
      </c>
      <c r="AY55" s="36" t="str">
        <f t="shared" si="49"/>
        <v/>
      </c>
      <c r="AZ55" s="36" t="str">
        <f t="shared" si="50"/>
        <v/>
      </c>
      <c r="BA55" s="36" t="str">
        <f t="shared" si="51"/>
        <v/>
      </c>
      <c r="BB55" s="36" t="str">
        <f t="shared" si="52"/>
        <v/>
      </c>
      <c r="BC55" s="36" t="str">
        <f t="shared" si="53"/>
        <v/>
      </c>
      <c r="BD55" s="36" t="str">
        <f t="shared" si="54"/>
        <v/>
      </c>
      <c r="BE55" s="36" t="str">
        <f t="shared" si="55"/>
        <v/>
      </c>
      <c r="BF55" s="36" t="str">
        <f t="shared" si="56"/>
        <v/>
      </c>
      <c r="BG55" s="36" t="str">
        <f t="shared" si="57"/>
        <v/>
      </c>
      <c r="BH55" s="36" t="str">
        <f t="shared" si="58"/>
        <v/>
      </c>
      <c r="BI55" s="36" t="str">
        <f t="shared" si="59"/>
        <v/>
      </c>
      <c r="BJ55" s="36" t="str">
        <f t="shared" si="60"/>
        <v/>
      </c>
      <c r="BK55" s="36" t="str">
        <f t="shared" si="61"/>
        <v/>
      </c>
      <c r="BL55" s="36" t="str">
        <f t="shared" si="62"/>
        <v/>
      </c>
      <c r="BM55" s="36" t="str">
        <f t="shared" si="63"/>
        <v/>
      </c>
      <c r="BN55" s="38" t="e">
        <f t="shared" si="21"/>
        <v>#DIV/0!</v>
      </c>
      <c r="BO55" s="38" t="e">
        <f t="shared" si="22"/>
        <v>#DIV/0!</v>
      </c>
      <c r="BP55" s="39" t="str">
        <f t="shared" si="23"/>
        <v/>
      </c>
      <c r="BQ55" s="39" t="str">
        <f t="shared" si="24"/>
        <v/>
      </c>
      <c r="BR55" s="39" t="str">
        <f t="shared" si="25"/>
        <v/>
      </c>
      <c r="BS55" s="39" t="str">
        <f t="shared" si="26"/>
        <v/>
      </c>
      <c r="BT55" s="39" t="str">
        <f t="shared" si="27"/>
        <v/>
      </c>
      <c r="BU55" s="39" t="str">
        <f t="shared" si="28"/>
        <v/>
      </c>
      <c r="BV55" s="39" t="str">
        <f t="shared" si="29"/>
        <v/>
      </c>
      <c r="BW55" s="39" t="str">
        <f t="shared" si="30"/>
        <v/>
      </c>
      <c r="BX55" s="39" t="str">
        <f t="shared" si="31"/>
        <v/>
      </c>
      <c r="BY55" s="39" t="str">
        <f t="shared" si="32"/>
        <v/>
      </c>
      <c r="BZ55" s="39" t="str">
        <f t="shared" si="33"/>
        <v/>
      </c>
      <c r="CA55" s="39" t="str">
        <f t="shared" si="34"/>
        <v/>
      </c>
      <c r="CB55" s="39" t="str">
        <f t="shared" si="35"/>
        <v/>
      </c>
      <c r="CC55" s="39" t="str">
        <f t="shared" si="36"/>
        <v/>
      </c>
      <c r="CD55" s="39" t="str">
        <f t="shared" si="37"/>
        <v/>
      </c>
      <c r="CE55" s="39" t="str">
        <f t="shared" si="38"/>
        <v/>
      </c>
      <c r="CF55" s="39" t="str">
        <f t="shared" si="39"/>
        <v/>
      </c>
      <c r="CG55" s="39" t="str">
        <f t="shared" si="40"/>
        <v/>
      </c>
      <c r="CH55" s="39" t="str">
        <f t="shared" si="41"/>
        <v/>
      </c>
      <c r="CI55" s="39" t="str">
        <f t="shared" si="42"/>
        <v/>
      </c>
    </row>
    <row r="56" spans="1:87" ht="12.75">
      <c r="A56" s="18"/>
      <c r="B56" s="16" t="str">
        <f>'Gene Table'!D55</f>
        <v>NM_053056</v>
      </c>
      <c r="C56" s="16" t="s">
        <v>217</v>
      </c>
      <c r="D56" s="17" t="str">
        <f>IF(SUM('Test Sample Data'!D$3:D$98)&gt;10,IF(AND(ISNUMBER('Test Sample Data'!D55),'Test Sample Data'!D55&lt;$B$1,'Test Sample Data'!D55&gt;0),'Test Sample Data'!D55,$B$1),"")</f>
        <v/>
      </c>
      <c r="E56" s="17" t="str">
        <f>IF(SUM('Test Sample Data'!E$3:E$98)&gt;10,IF(AND(ISNUMBER('Test Sample Data'!E55),'Test Sample Data'!E55&lt;$B$1,'Test Sample Data'!E55&gt;0),'Test Sample Data'!E55,$B$1),"")</f>
        <v/>
      </c>
      <c r="F56" s="17" t="str">
        <f>IF(SUM('Test Sample Data'!F$3:F$98)&gt;10,IF(AND(ISNUMBER('Test Sample Data'!F55),'Test Sample Data'!F55&lt;$B$1,'Test Sample Data'!F55&gt;0),'Test Sample Data'!F55,$B$1),"")</f>
        <v/>
      </c>
      <c r="G56" s="17" t="str">
        <f>IF(SUM('Test Sample Data'!G$3:G$98)&gt;10,IF(AND(ISNUMBER('Test Sample Data'!G55),'Test Sample Data'!G55&lt;$B$1,'Test Sample Data'!G55&gt;0),'Test Sample Data'!G55,$B$1),"")</f>
        <v/>
      </c>
      <c r="H56" s="17" t="str">
        <f>IF(SUM('Test Sample Data'!H$3:H$98)&gt;10,IF(AND(ISNUMBER('Test Sample Data'!H55),'Test Sample Data'!H55&lt;$B$1,'Test Sample Data'!H55&gt;0),'Test Sample Data'!H55,$B$1),"")</f>
        <v/>
      </c>
      <c r="I56" s="17" t="str">
        <f>IF(SUM('Test Sample Data'!I$3:I$98)&gt;10,IF(AND(ISNUMBER('Test Sample Data'!I55),'Test Sample Data'!I55&lt;$B$1,'Test Sample Data'!I55&gt;0),'Test Sample Data'!I55,$B$1),"")</f>
        <v/>
      </c>
      <c r="J56" s="17" t="str">
        <f>IF(SUM('Test Sample Data'!J$3:J$98)&gt;10,IF(AND(ISNUMBER('Test Sample Data'!J55),'Test Sample Data'!J55&lt;$B$1,'Test Sample Data'!J55&gt;0),'Test Sample Data'!J55,$B$1),"")</f>
        <v/>
      </c>
      <c r="K56" s="17" t="str">
        <f>IF(SUM('Test Sample Data'!K$3:K$98)&gt;10,IF(AND(ISNUMBER('Test Sample Data'!K55),'Test Sample Data'!K55&lt;$B$1,'Test Sample Data'!K55&gt;0),'Test Sample Data'!K55,$B$1),"")</f>
        <v/>
      </c>
      <c r="L56" s="17" t="str">
        <f>IF(SUM('Test Sample Data'!L$3:L$98)&gt;10,IF(AND(ISNUMBER('Test Sample Data'!L55),'Test Sample Data'!L55&lt;$B$1,'Test Sample Data'!L55&gt;0),'Test Sample Data'!L55,$B$1),"")</f>
        <v/>
      </c>
      <c r="M56" s="17" t="str">
        <f>IF(SUM('Test Sample Data'!M$3:M$98)&gt;10,IF(AND(ISNUMBER('Test Sample Data'!M55),'Test Sample Data'!M55&lt;$B$1,'Test Sample Data'!M55&gt;0),'Test Sample Data'!M55,$B$1),"")</f>
        <v/>
      </c>
      <c r="N56" s="17" t="str">
        <f>'Gene Table'!D55</f>
        <v>NM_053056</v>
      </c>
      <c r="O56" s="16" t="s">
        <v>217</v>
      </c>
      <c r="P56" s="17" t="str">
        <f>IF(SUM('Control Sample Data'!D$3:D$98)&gt;10,IF(AND(ISNUMBER('Control Sample Data'!D55),'Control Sample Data'!D55&lt;$B$1,'Control Sample Data'!D55&gt;0),'Control Sample Data'!D55,$B$1),"")</f>
        <v/>
      </c>
      <c r="Q56" s="17" t="str">
        <f>IF(SUM('Control Sample Data'!E$3:E$98)&gt;10,IF(AND(ISNUMBER('Control Sample Data'!E55),'Control Sample Data'!E55&lt;$B$1,'Control Sample Data'!E55&gt;0),'Control Sample Data'!E55,$B$1),"")</f>
        <v/>
      </c>
      <c r="R56" s="17" t="str">
        <f>IF(SUM('Control Sample Data'!F$3:F$98)&gt;10,IF(AND(ISNUMBER('Control Sample Data'!F55),'Control Sample Data'!F55&lt;$B$1,'Control Sample Data'!F55&gt;0),'Control Sample Data'!F55,$B$1),"")</f>
        <v/>
      </c>
      <c r="S56" s="17" t="str">
        <f>IF(SUM('Control Sample Data'!G$3:G$98)&gt;10,IF(AND(ISNUMBER('Control Sample Data'!G55),'Control Sample Data'!G55&lt;$B$1,'Control Sample Data'!G55&gt;0),'Control Sample Data'!G55,$B$1),"")</f>
        <v/>
      </c>
      <c r="T56" s="17" t="str">
        <f>IF(SUM('Control Sample Data'!H$3:H$98)&gt;10,IF(AND(ISNUMBER('Control Sample Data'!H55),'Control Sample Data'!H55&lt;$B$1,'Control Sample Data'!H55&gt;0),'Control Sample Data'!H55,$B$1),"")</f>
        <v/>
      </c>
      <c r="U56" s="17" t="str">
        <f>IF(SUM('Control Sample Data'!I$3:I$98)&gt;10,IF(AND(ISNUMBER('Control Sample Data'!I55),'Control Sample Data'!I55&lt;$B$1,'Control Sample Data'!I55&gt;0),'Control Sample Data'!I55,$B$1),"")</f>
        <v/>
      </c>
      <c r="V56" s="17" t="str">
        <f>IF(SUM('Control Sample Data'!J$3:J$98)&gt;10,IF(AND(ISNUMBER('Control Sample Data'!J55),'Control Sample Data'!J55&lt;$B$1,'Control Sample Data'!J55&gt;0),'Control Sample Data'!J55,$B$1),"")</f>
        <v/>
      </c>
      <c r="W56" s="17" t="str">
        <f>IF(SUM('Control Sample Data'!K$3:K$98)&gt;10,IF(AND(ISNUMBER('Control Sample Data'!K55),'Control Sample Data'!K55&lt;$B$1,'Control Sample Data'!K55&gt;0),'Control Sample Data'!K55,$B$1),"")</f>
        <v/>
      </c>
      <c r="X56" s="17" t="str">
        <f>IF(SUM('Control Sample Data'!L$3:L$98)&gt;10,IF(AND(ISNUMBER('Control Sample Data'!L55),'Control Sample Data'!L55&lt;$B$1,'Control Sample Data'!L55&gt;0),'Control Sample Data'!L55,$B$1),"")</f>
        <v/>
      </c>
      <c r="Y56" s="17" t="str">
        <f>IF(SUM('Control Sample Data'!M$3:M$98)&gt;10,IF(AND(ISNUMBER('Control Sample Data'!M55),'Control Sample Data'!M55&lt;$B$1,'Control Sample Data'!M55&gt;0),'Control Sample Data'!M55,$B$1),"")</f>
        <v/>
      </c>
      <c r="AT56" s="36" t="str">
        <f t="shared" si="44"/>
        <v/>
      </c>
      <c r="AU56" s="36" t="str">
        <f t="shared" si="45"/>
        <v/>
      </c>
      <c r="AV56" s="36" t="str">
        <f t="shared" si="46"/>
        <v/>
      </c>
      <c r="AW56" s="36" t="str">
        <f t="shared" si="47"/>
        <v/>
      </c>
      <c r="AX56" s="36" t="str">
        <f t="shared" si="48"/>
        <v/>
      </c>
      <c r="AY56" s="36" t="str">
        <f t="shared" si="49"/>
        <v/>
      </c>
      <c r="AZ56" s="36" t="str">
        <f t="shared" si="50"/>
        <v/>
      </c>
      <c r="BA56" s="36" t="str">
        <f t="shared" si="51"/>
        <v/>
      </c>
      <c r="BB56" s="36" t="str">
        <f t="shared" si="52"/>
        <v/>
      </c>
      <c r="BC56" s="36" t="str">
        <f t="shared" si="53"/>
        <v/>
      </c>
      <c r="BD56" s="36" t="str">
        <f t="shared" si="54"/>
        <v/>
      </c>
      <c r="BE56" s="36" t="str">
        <f t="shared" si="55"/>
        <v/>
      </c>
      <c r="BF56" s="36" t="str">
        <f t="shared" si="56"/>
        <v/>
      </c>
      <c r="BG56" s="36" t="str">
        <f t="shared" si="57"/>
        <v/>
      </c>
      <c r="BH56" s="36" t="str">
        <f t="shared" si="58"/>
        <v/>
      </c>
      <c r="BI56" s="36" t="str">
        <f t="shared" si="59"/>
        <v/>
      </c>
      <c r="BJ56" s="36" t="str">
        <f t="shared" si="60"/>
        <v/>
      </c>
      <c r="BK56" s="36" t="str">
        <f t="shared" si="61"/>
        <v/>
      </c>
      <c r="BL56" s="36" t="str">
        <f t="shared" si="62"/>
        <v/>
      </c>
      <c r="BM56" s="36" t="str">
        <f t="shared" si="63"/>
        <v/>
      </c>
      <c r="BN56" s="38" t="e">
        <f t="shared" si="21"/>
        <v>#DIV/0!</v>
      </c>
      <c r="BO56" s="38" t="e">
        <f t="shared" si="22"/>
        <v>#DIV/0!</v>
      </c>
      <c r="BP56" s="39" t="str">
        <f t="shared" si="23"/>
        <v/>
      </c>
      <c r="BQ56" s="39" t="str">
        <f t="shared" si="24"/>
        <v/>
      </c>
      <c r="BR56" s="39" t="str">
        <f t="shared" si="25"/>
        <v/>
      </c>
      <c r="BS56" s="39" t="str">
        <f t="shared" si="26"/>
        <v/>
      </c>
      <c r="BT56" s="39" t="str">
        <f t="shared" si="27"/>
        <v/>
      </c>
      <c r="BU56" s="39" t="str">
        <f t="shared" si="28"/>
        <v/>
      </c>
      <c r="BV56" s="39" t="str">
        <f t="shared" si="29"/>
        <v/>
      </c>
      <c r="BW56" s="39" t="str">
        <f t="shared" si="30"/>
        <v/>
      </c>
      <c r="BX56" s="39" t="str">
        <f t="shared" si="31"/>
        <v/>
      </c>
      <c r="BY56" s="39" t="str">
        <f t="shared" si="32"/>
        <v/>
      </c>
      <c r="BZ56" s="39" t="str">
        <f t="shared" si="33"/>
        <v/>
      </c>
      <c r="CA56" s="39" t="str">
        <f t="shared" si="34"/>
        <v/>
      </c>
      <c r="CB56" s="39" t="str">
        <f t="shared" si="35"/>
        <v/>
      </c>
      <c r="CC56" s="39" t="str">
        <f t="shared" si="36"/>
        <v/>
      </c>
      <c r="CD56" s="39" t="str">
        <f t="shared" si="37"/>
        <v/>
      </c>
      <c r="CE56" s="39" t="str">
        <f t="shared" si="38"/>
        <v/>
      </c>
      <c r="CF56" s="39" t="str">
        <f t="shared" si="39"/>
        <v/>
      </c>
      <c r="CG56" s="39" t="str">
        <f t="shared" si="40"/>
        <v/>
      </c>
      <c r="CH56" s="39" t="str">
        <f t="shared" si="41"/>
        <v/>
      </c>
      <c r="CI56" s="39" t="str">
        <f t="shared" si="42"/>
        <v/>
      </c>
    </row>
    <row r="57" spans="1:87" ht="12.75">
      <c r="A57" s="18"/>
      <c r="B57" s="16" t="str">
        <f>'Gene Table'!D56</f>
        <v>NM_000625</v>
      </c>
      <c r="C57" s="16" t="s">
        <v>221</v>
      </c>
      <c r="D57" s="17" t="str">
        <f>IF(SUM('Test Sample Data'!D$3:D$98)&gt;10,IF(AND(ISNUMBER('Test Sample Data'!D56),'Test Sample Data'!D56&lt;$B$1,'Test Sample Data'!D56&gt;0),'Test Sample Data'!D56,$B$1),"")</f>
        <v/>
      </c>
      <c r="E57" s="17" t="str">
        <f>IF(SUM('Test Sample Data'!E$3:E$98)&gt;10,IF(AND(ISNUMBER('Test Sample Data'!E56),'Test Sample Data'!E56&lt;$B$1,'Test Sample Data'!E56&gt;0),'Test Sample Data'!E56,$B$1),"")</f>
        <v/>
      </c>
      <c r="F57" s="17" t="str">
        <f>IF(SUM('Test Sample Data'!F$3:F$98)&gt;10,IF(AND(ISNUMBER('Test Sample Data'!F56),'Test Sample Data'!F56&lt;$B$1,'Test Sample Data'!F56&gt;0),'Test Sample Data'!F56,$B$1),"")</f>
        <v/>
      </c>
      <c r="G57" s="17" t="str">
        <f>IF(SUM('Test Sample Data'!G$3:G$98)&gt;10,IF(AND(ISNUMBER('Test Sample Data'!G56),'Test Sample Data'!G56&lt;$B$1,'Test Sample Data'!G56&gt;0),'Test Sample Data'!G56,$B$1),"")</f>
        <v/>
      </c>
      <c r="H57" s="17" t="str">
        <f>IF(SUM('Test Sample Data'!H$3:H$98)&gt;10,IF(AND(ISNUMBER('Test Sample Data'!H56),'Test Sample Data'!H56&lt;$B$1,'Test Sample Data'!H56&gt;0),'Test Sample Data'!H56,$B$1),"")</f>
        <v/>
      </c>
      <c r="I57" s="17" t="str">
        <f>IF(SUM('Test Sample Data'!I$3:I$98)&gt;10,IF(AND(ISNUMBER('Test Sample Data'!I56),'Test Sample Data'!I56&lt;$B$1,'Test Sample Data'!I56&gt;0),'Test Sample Data'!I56,$B$1),"")</f>
        <v/>
      </c>
      <c r="J57" s="17" t="str">
        <f>IF(SUM('Test Sample Data'!J$3:J$98)&gt;10,IF(AND(ISNUMBER('Test Sample Data'!J56),'Test Sample Data'!J56&lt;$B$1,'Test Sample Data'!J56&gt;0),'Test Sample Data'!J56,$B$1),"")</f>
        <v/>
      </c>
      <c r="K57" s="17" t="str">
        <f>IF(SUM('Test Sample Data'!K$3:K$98)&gt;10,IF(AND(ISNUMBER('Test Sample Data'!K56),'Test Sample Data'!K56&lt;$B$1,'Test Sample Data'!K56&gt;0),'Test Sample Data'!K56,$B$1),"")</f>
        <v/>
      </c>
      <c r="L57" s="17" t="str">
        <f>IF(SUM('Test Sample Data'!L$3:L$98)&gt;10,IF(AND(ISNUMBER('Test Sample Data'!L56),'Test Sample Data'!L56&lt;$B$1,'Test Sample Data'!L56&gt;0),'Test Sample Data'!L56,$B$1),"")</f>
        <v/>
      </c>
      <c r="M57" s="17" t="str">
        <f>IF(SUM('Test Sample Data'!M$3:M$98)&gt;10,IF(AND(ISNUMBER('Test Sample Data'!M56),'Test Sample Data'!M56&lt;$B$1,'Test Sample Data'!M56&gt;0),'Test Sample Data'!M56,$B$1),"")</f>
        <v/>
      </c>
      <c r="N57" s="17" t="str">
        <f>'Gene Table'!D56</f>
        <v>NM_000625</v>
      </c>
      <c r="O57" s="16" t="s">
        <v>221</v>
      </c>
      <c r="P57" s="17" t="str">
        <f>IF(SUM('Control Sample Data'!D$3:D$98)&gt;10,IF(AND(ISNUMBER('Control Sample Data'!D56),'Control Sample Data'!D56&lt;$B$1,'Control Sample Data'!D56&gt;0),'Control Sample Data'!D56,$B$1),"")</f>
        <v/>
      </c>
      <c r="Q57" s="17" t="str">
        <f>IF(SUM('Control Sample Data'!E$3:E$98)&gt;10,IF(AND(ISNUMBER('Control Sample Data'!E56),'Control Sample Data'!E56&lt;$B$1,'Control Sample Data'!E56&gt;0),'Control Sample Data'!E56,$B$1),"")</f>
        <v/>
      </c>
      <c r="R57" s="17" t="str">
        <f>IF(SUM('Control Sample Data'!F$3:F$98)&gt;10,IF(AND(ISNUMBER('Control Sample Data'!F56),'Control Sample Data'!F56&lt;$B$1,'Control Sample Data'!F56&gt;0),'Control Sample Data'!F56,$B$1),"")</f>
        <v/>
      </c>
      <c r="S57" s="17" t="str">
        <f>IF(SUM('Control Sample Data'!G$3:G$98)&gt;10,IF(AND(ISNUMBER('Control Sample Data'!G56),'Control Sample Data'!G56&lt;$B$1,'Control Sample Data'!G56&gt;0),'Control Sample Data'!G56,$B$1),"")</f>
        <v/>
      </c>
      <c r="T57" s="17" t="str">
        <f>IF(SUM('Control Sample Data'!H$3:H$98)&gt;10,IF(AND(ISNUMBER('Control Sample Data'!H56),'Control Sample Data'!H56&lt;$B$1,'Control Sample Data'!H56&gt;0),'Control Sample Data'!H56,$B$1),"")</f>
        <v/>
      </c>
      <c r="U57" s="17" t="str">
        <f>IF(SUM('Control Sample Data'!I$3:I$98)&gt;10,IF(AND(ISNUMBER('Control Sample Data'!I56),'Control Sample Data'!I56&lt;$B$1,'Control Sample Data'!I56&gt;0),'Control Sample Data'!I56,$B$1),"")</f>
        <v/>
      </c>
      <c r="V57" s="17" t="str">
        <f>IF(SUM('Control Sample Data'!J$3:J$98)&gt;10,IF(AND(ISNUMBER('Control Sample Data'!J56),'Control Sample Data'!J56&lt;$B$1,'Control Sample Data'!J56&gt;0),'Control Sample Data'!J56,$B$1),"")</f>
        <v/>
      </c>
      <c r="W57" s="17" t="str">
        <f>IF(SUM('Control Sample Data'!K$3:K$98)&gt;10,IF(AND(ISNUMBER('Control Sample Data'!K56),'Control Sample Data'!K56&lt;$B$1,'Control Sample Data'!K56&gt;0),'Control Sample Data'!K56,$B$1),"")</f>
        <v/>
      </c>
      <c r="X57" s="17" t="str">
        <f>IF(SUM('Control Sample Data'!L$3:L$98)&gt;10,IF(AND(ISNUMBER('Control Sample Data'!L56),'Control Sample Data'!L56&lt;$B$1,'Control Sample Data'!L56&gt;0),'Control Sample Data'!L56,$B$1),"")</f>
        <v/>
      </c>
      <c r="Y57" s="17" t="str">
        <f>IF(SUM('Control Sample Data'!M$3:M$98)&gt;10,IF(AND(ISNUMBER('Control Sample Data'!M56),'Control Sample Data'!M56&lt;$B$1,'Control Sample Data'!M56&gt;0),'Control Sample Data'!M56,$B$1),"")</f>
        <v/>
      </c>
      <c r="AT57" s="36" t="str">
        <f t="shared" si="44"/>
        <v/>
      </c>
      <c r="AU57" s="36" t="str">
        <f t="shared" si="45"/>
        <v/>
      </c>
      <c r="AV57" s="36" t="str">
        <f t="shared" si="46"/>
        <v/>
      </c>
      <c r="AW57" s="36" t="str">
        <f t="shared" si="47"/>
        <v/>
      </c>
      <c r="AX57" s="36" t="str">
        <f t="shared" si="48"/>
        <v/>
      </c>
      <c r="AY57" s="36" t="str">
        <f t="shared" si="49"/>
        <v/>
      </c>
      <c r="AZ57" s="36" t="str">
        <f t="shared" si="50"/>
        <v/>
      </c>
      <c r="BA57" s="36" t="str">
        <f t="shared" si="51"/>
        <v/>
      </c>
      <c r="BB57" s="36" t="str">
        <f t="shared" si="52"/>
        <v/>
      </c>
      <c r="BC57" s="36" t="str">
        <f t="shared" si="53"/>
        <v/>
      </c>
      <c r="BD57" s="36" t="str">
        <f t="shared" si="54"/>
        <v/>
      </c>
      <c r="BE57" s="36" t="str">
        <f t="shared" si="55"/>
        <v/>
      </c>
      <c r="BF57" s="36" t="str">
        <f t="shared" si="56"/>
        <v/>
      </c>
      <c r="BG57" s="36" t="str">
        <f t="shared" si="57"/>
        <v/>
      </c>
      <c r="BH57" s="36" t="str">
        <f t="shared" si="58"/>
        <v/>
      </c>
      <c r="BI57" s="36" t="str">
        <f t="shared" si="59"/>
        <v/>
      </c>
      <c r="BJ57" s="36" t="str">
        <f t="shared" si="60"/>
        <v/>
      </c>
      <c r="BK57" s="36" t="str">
        <f t="shared" si="61"/>
        <v/>
      </c>
      <c r="BL57" s="36" t="str">
        <f t="shared" si="62"/>
        <v/>
      </c>
      <c r="BM57" s="36" t="str">
        <f t="shared" si="63"/>
        <v/>
      </c>
      <c r="BN57" s="38" t="e">
        <f t="shared" si="21"/>
        <v>#DIV/0!</v>
      </c>
      <c r="BO57" s="38" t="e">
        <f t="shared" si="22"/>
        <v>#DIV/0!</v>
      </c>
      <c r="BP57" s="39" t="str">
        <f t="shared" si="23"/>
        <v/>
      </c>
      <c r="BQ57" s="39" t="str">
        <f t="shared" si="24"/>
        <v/>
      </c>
      <c r="BR57" s="39" t="str">
        <f t="shared" si="25"/>
        <v/>
      </c>
      <c r="BS57" s="39" t="str">
        <f t="shared" si="26"/>
        <v/>
      </c>
      <c r="BT57" s="39" t="str">
        <f t="shared" si="27"/>
        <v/>
      </c>
      <c r="BU57" s="39" t="str">
        <f t="shared" si="28"/>
        <v/>
      </c>
      <c r="BV57" s="39" t="str">
        <f t="shared" si="29"/>
        <v/>
      </c>
      <c r="BW57" s="39" t="str">
        <f t="shared" si="30"/>
        <v/>
      </c>
      <c r="BX57" s="39" t="str">
        <f t="shared" si="31"/>
        <v/>
      </c>
      <c r="BY57" s="39" t="str">
        <f t="shared" si="32"/>
        <v/>
      </c>
      <c r="BZ57" s="39" t="str">
        <f t="shared" si="33"/>
        <v/>
      </c>
      <c r="CA57" s="39" t="str">
        <f t="shared" si="34"/>
        <v/>
      </c>
      <c r="CB57" s="39" t="str">
        <f t="shared" si="35"/>
        <v/>
      </c>
      <c r="CC57" s="39" t="str">
        <f t="shared" si="36"/>
        <v/>
      </c>
      <c r="CD57" s="39" t="str">
        <f t="shared" si="37"/>
        <v/>
      </c>
      <c r="CE57" s="39" t="str">
        <f t="shared" si="38"/>
        <v/>
      </c>
      <c r="CF57" s="39" t="str">
        <f t="shared" si="39"/>
        <v/>
      </c>
      <c r="CG57" s="39" t="str">
        <f t="shared" si="40"/>
        <v/>
      </c>
      <c r="CH57" s="39" t="str">
        <f t="shared" si="41"/>
        <v/>
      </c>
      <c r="CI57" s="39" t="str">
        <f t="shared" si="42"/>
        <v/>
      </c>
    </row>
    <row r="58" spans="1:87" ht="12.75">
      <c r="A58" s="18"/>
      <c r="B58" s="16" t="str">
        <f>'Gene Table'!D57</f>
        <v>NM_003998</v>
      </c>
      <c r="C58" s="16" t="s">
        <v>225</v>
      </c>
      <c r="D58" s="17" t="str">
        <f>IF(SUM('Test Sample Data'!D$3:D$98)&gt;10,IF(AND(ISNUMBER('Test Sample Data'!D57),'Test Sample Data'!D57&lt;$B$1,'Test Sample Data'!D57&gt;0),'Test Sample Data'!D57,$B$1),"")</f>
        <v/>
      </c>
      <c r="E58" s="17" t="str">
        <f>IF(SUM('Test Sample Data'!E$3:E$98)&gt;10,IF(AND(ISNUMBER('Test Sample Data'!E57),'Test Sample Data'!E57&lt;$B$1,'Test Sample Data'!E57&gt;0),'Test Sample Data'!E57,$B$1),"")</f>
        <v/>
      </c>
      <c r="F58" s="17" t="str">
        <f>IF(SUM('Test Sample Data'!F$3:F$98)&gt;10,IF(AND(ISNUMBER('Test Sample Data'!F57),'Test Sample Data'!F57&lt;$B$1,'Test Sample Data'!F57&gt;0),'Test Sample Data'!F57,$B$1),"")</f>
        <v/>
      </c>
      <c r="G58" s="17" t="str">
        <f>IF(SUM('Test Sample Data'!G$3:G$98)&gt;10,IF(AND(ISNUMBER('Test Sample Data'!G57),'Test Sample Data'!G57&lt;$B$1,'Test Sample Data'!G57&gt;0),'Test Sample Data'!G57,$B$1),"")</f>
        <v/>
      </c>
      <c r="H58" s="17" t="str">
        <f>IF(SUM('Test Sample Data'!H$3:H$98)&gt;10,IF(AND(ISNUMBER('Test Sample Data'!H57),'Test Sample Data'!H57&lt;$B$1,'Test Sample Data'!H57&gt;0),'Test Sample Data'!H57,$B$1),"")</f>
        <v/>
      </c>
      <c r="I58" s="17" t="str">
        <f>IF(SUM('Test Sample Data'!I$3:I$98)&gt;10,IF(AND(ISNUMBER('Test Sample Data'!I57),'Test Sample Data'!I57&lt;$B$1,'Test Sample Data'!I57&gt;0),'Test Sample Data'!I57,$B$1),"")</f>
        <v/>
      </c>
      <c r="J58" s="17" t="str">
        <f>IF(SUM('Test Sample Data'!J$3:J$98)&gt;10,IF(AND(ISNUMBER('Test Sample Data'!J57),'Test Sample Data'!J57&lt;$B$1,'Test Sample Data'!J57&gt;0),'Test Sample Data'!J57,$B$1),"")</f>
        <v/>
      </c>
      <c r="K58" s="17" t="str">
        <f>IF(SUM('Test Sample Data'!K$3:K$98)&gt;10,IF(AND(ISNUMBER('Test Sample Data'!K57),'Test Sample Data'!K57&lt;$B$1,'Test Sample Data'!K57&gt;0),'Test Sample Data'!K57,$B$1),"")</f>
        <v/>
      </c>
      <c r="L58" s="17" t="str">
        <f>IF(SUM('Test Sample Data'!L$3:L$98)&gt;10,IF(AND(ISNUMBER('Test Sample Data'!L57),'Test Sample Data'!L57&lt;$B$1,'Test Sample Data'!L57&gt;0),'Test Sample Data'!L57,$B$1),"")</f>
        <v/>
      </c>
      <c r="M58" s="17" t="str">
        <f>IF(SUM('Test Sample Data'!M$3:M$98)&gt;10,IF(AND(ISNUMBER('Test Sample Data'!M57),'Test Sample Data'!M57&lt;$B$1,'Test Sample Data'!M57&gt;0),'Test Sample Data'!M57,$B$1),"")</f>
        <v/>
      </c>
      <c r="N58" s="17" t="str">
        <f>'Gene Table'!D57</f>
        <v>NM_003998</v>
      </c>
      <c r="O58" s="16" t="s">
        <v>225</v>
      </c>
      <c r="P58" s="17" t="str">
        <f>IF(SUM('Control Sample Data'!D$3:D$98)&gt;10,IF(AND(ISNUMBER('Control Sample Data'!D57),'Control Sample Data'!D57&lt;$B$1,'Control Sample Data'!D57&gt;0),'Control Sample Data'!D57,$B$1),"")</f>
        <v/>
      </c>
      <c r="Q58" s="17" t="str">
        <f>IF(SUM('Control Sample Data'!E$3:E$98)&gt;10,IF(AND(ISNUMBER('Control Sample Data'!E57),'Control Sample Data'!E57&lt;$B$1,'Control Sample Data'!E57&gt;0),'Control Sample Data'!E57,$B$1),"")</f>
        <v/>
      </c>
      <c r="R58" s="17" t="str">
        <f>IF(SUM('Control Sample Data'!F$3:F$98)&gt;10,IF(AND(ISNUMBER('Control Sample Data'!F57),'Control Sample Data'!F57&lt;$B$1,'Control Sample Data'!F57&gt;0),'Control Sample Data'!F57,$B$1),"")</f>
        <v/>
      </c>
      <c r="S58" s="17" t="str">
        <f>IF(SUM('Control Sample Data'!G$3:G$98)&gt;10,IF(AND(ISNUMBER('Control Sample Data'!G57),'Control Sample Data'!G57&lt;$B$1,'Control Sample Data'!G57&gt;0),'Control Sample Data'!G57,$B$1),"")</f>
        <v/>
      </c>
      <c r="T58" s="17" t="str">
        <f>IF(SUM('Control Sample Data'!H$3:H$98)&gt;10,IF(AND(ISNUMBER('Control Sample Data'!H57),'Control Sample Data'!H57&lt;$B$1,'Control Sample Data'!H57&gt;0),'Control Sample Data'!H57,$B$1),"")</f>
        <v/>
      </c>
      <c r="U58" s="17" t="str">
        <f>IF(SUM('Control Sample Data'!I$3:I$98)&gt;10,IF(AND(ISNUMBER('Control Sample Data'!I57),'Control Sample Data'!I57&lt;$B$1,'Control Sample Data'!I57&gt;0),'Control Sample Data'!I57,$B$1),"")</f>
        <v/>
      </c>
      <c r="V58" s="17" t="str">
        <f>IF(SUM('Control Sample Data'!J$3:J$98)&gt;10,IF(AND(ISNUMBER('Control Sample Data'!J57),'Control Sample Data'!J57&lt;$B$1,'Control Sample Data'!J57&gt;0),'Control Sample Data'!J57,$B$1),"")</f>
        <v/>
      </c>
      <c r="W58" s="17" t="str">
        <f>IF(SUM('Control Sample Data'!K$3:K$98)&gt;10,IF(AND(ISNUMBER('Control Sample Data'!K57),'Control Sample Data'!K57&lt;$B$1,'Control Sample Data'!K57&gt;0),'Control Sample Data'!K57,$B$1),"")</f>
        <v/>
      </c>
      <c r="X58" s="17" t="str">
        <f>IF(SUM('Control Sample Data'!L$3:L$98)&gt;10,IF(AND(ISNUMBER('Control Sample Data'!L57),'Control Sample Data'!L57&lt;$B$1,'Control Sample Data'!L57&gt;0),'Control Sample Data'!L57,$B$1),"")</f>
        <v/>
      </c>
      <c r="Y58" s="17" t="str">
        <f>IF(SUM('Control Sample Data'!M$3:M$98)&gt;10,IF(AND(ISNUMBER('Control Sample Data'!M57),'Control Sample Data'!M57&lt;$B$1,'Control Sample Data'!M57&gt;0),'Control Sample Data'!M57,$B$1),"")</f>
        <v/>
      </c>
      <c r="AT58" s="36" t="str">
        <f t="shared" si="44"/>
        <v/>
      </c>
      <c r="AU58" s="36" t="str">
        <f t="shared" si="45"/>
        <v/>
      </c>
      <c r="AV58" s="36" t="str">
        <f t="shared" si="46"/>
        <v/>
      </c>
      <c r="AW58" s="36" t="str">
        <f t="shared" si="47"/>
        <v/>
      </c>
      <c r="AX58" s="36" t="str">
        <f t="shared" si="48"/>
        <v/>
      </c>
      <c r="AY58" s="36" t="str">
        <f t="shared" si="49"/>
        <v/>
      </c>
      <c r="AZ58" s="36" t="str">
        <f t="shared" si="50"/>
        <v/>
      </c>
      <c r="BA58" s="36" t="str">
        <f t="shared" si="51"/>
        <v/>
      </c>
      <c r="BB58" s="36" t="str">
        <f t="shared" si="52"/>
        <v/>
      </c>
      <c r="BC58" s="36" t="str">
        <f t="shared" si="53"/>
        <v/>
      </c>
      <c r="BD58" s="36" t="str">
        <f t="shared" si="54"/>
        <v/>
      </c>
      <c r="BE58" s="36" t="str">
        <f t="shared" si="55"/>
        <v/>
      </c>
      <c r="BF58" s="36" t="str">
        <f t="shared" si="56"/>
        <v/>
      </c>
      <c r="BG58" s="36" t="str">
        <f t="shared" si="57"/>
        <v/>
      </c>
      <c r="BH58" s="36" t="str">
        <f t="shared" si="58"/>
        <v/>
      </c>
      <c r="BI58" s="36" t="str">
        <f t="shared" si="59"/>
        <v/>
      </c>
      <c r="BJ58" s="36" t="str">
        <f t="shared" si="60"/>
        <v/>
      </c>
      <c r="BK58" s="36" t="str">
        <f t="shared" si="61"/>
        <v/>
      </c>
      <c r="BL58" s="36" t="str">
        <f t="shared" si="62"/>
        <v/>
      </c>
      <c r="BM58" s="36" t="str">
        <f t="shared" si="63"/>
        <v/>
      </c>
      <c r="BN58" s="38" t="e">
        <f t="shared" si="21"/>
        <v>#DIV/0!</v>
      </c>
      <c r="BO58" s="38" t="e">
        <f t="shared" si="22"/>
        <v>#DIV/0!</v>
      </c>
      <c r="BP58" s="39" t="str">
        <f t="shared" si="23"/>
        <v/>
      </c>
      <c r="BQ58" s="39" t="str">
        <f t="shared" si="24"/>
        <v/>
      </c>
      <c r="BR58" s="39" t="str">
        <f t="shared" si="25"/>
        <v/>
      </c>
      <c r="BS58" s="39" t="str">
        <f t="shared" si="26"/>
        <v/>
      </c>
      <c r="BT58" s="39" t="str">
        <f t="shared" si="27"/>
        <v/>
      </c>
      <c r="BU58" s="39" t="str">
        <f t="shared" si="28"/>
        <v/>
      </c>
      <c r="BV58" s="39" t="str">
        <f t="shared" si="29"/>
        <v/>
      </c>
      <c r="BW58" s="39" t="str">
        <f t="shared" si="30"/>
        <v/>
      </c>
      <c r="BX58" s="39" t="str">
        <f t="shared" si="31"/>
        <v/>
      </c>
      <c r="BY58" s="39" t="str">
        <f t="shared" si="32"/>
        <v/>
      </c>
      <c r="BZ58" s="39" t="str">
        <f t="shared" si="33"/>
        <v/>
      </c>
      <c r="CA58" s="39" t="str">
        <f t="shared" si="34"/>
        <v/>
      </c>
      <c r="CB58" s="39" t="str">
        <f t="shared" si="35"/>
        <v/>
      </c>
      <c r="CC58" s="39" t="str">
        <f t="shared" si="36"/>
        <v/>
      </c>
      <c r="CD58" s="39" t="str">
        <f t="shared" si="37"/>
        <v/>
      </c>
      <c r="CE58" s="39" t="str">
        <f t="shared" si="38"/>
        <v/>
      </c>
      <c r="CF58" s="39" t="str">
        <f t="shared" si="39"/>
        <v/>
      </c>
      <c r="CG58" s="39" t="str">
        <f t="shared" si="40"/>
        <v/>
      </c>
      <c r="CH58" s="39" t="str">
        <f t="shared" si="41"/>
        <v/>
      </c>
      <c r="CI58" s="39" t="str">
        <f t="shared" si="42"/>
        <v/>
      </c>
    </row>
    <row r="59" spans="1:87" ht="12.75">
      <c r="A59" s="18"/>
      <c r="B59" s="16" t="str">
        <f>'Gene Table'!D58</f>
        <v>NM_000230</v>
      </c>
      <c r="C59" s="16" t="s">
        <v>229</v>
      </c>
      <c r="D59" s="17" t="str">
        <f>IF(SUM('Test Sample Data'!D$3:D$98)&gt;10,IF(AND(ISNUMBER('Test Sample Data'!D58),'Test Sample Data'!D58&lt;$B$1,'Test Sample Data'!D58&gt;0),'Test Sample Data'!D58,$B$1),"")</f>
        <v/>
      </c>
      <c r="E59" s="17" t="str">
        <f>IF(SUM('Test Sample Data'!E$3:E$98)&gt;10,IF(AND(ISNUMBER('Test Sample Data'!E58),'Test Sample Data'!E58&lt;$B$1,'Test Sample Data'!E58&gt;0),'Test Sample Data'!E58,$B$1),"")</f>
        <v/>
      </c>
      <c r="F59" s="17" t="str">
        <f>IF(SUM('Test Sample Data'!F$3:F$98)&gt;10,IF(AND(ISNUMBER('Test Sample Data'!F58),'Test Sample Data'!F58&lt;$B$1,'Test Sample Data'!F58&gt;0),'Test Sample Data'!F58,$B$1),"")</f>
        <v/>
      </c>
      <c r="G59" s="17" t="str">
        <f>IF(SUM('Test Sample Data'!G$3:G$98)&gt;10,IF(AND(ISNUMBER('Test Sample Data'!G58),'Test Sample Data'!G58&lt;$B$1,'Test Sample Data'!G58&gt;0),'Test Sample Data'!G58,$B$1),"")</f>
        <v/>
      </c>
      <c r="H59" s="17" t="str">
        <f>IF(SUM('Test Sample Data'!H$3:H$98)&gt;10,IF(AND(ISNUMBER('Test Sample Data'!H58),'Test Sample Data'!H58&lt;$B$1,'Test Sample Data'!H58&gt;0),'Test Sample Data'!H58,$B$1),"")</f>
        <v/>
      </c>
      <c r="I59" s="17" t="str">
        <f>IF(SUM('Test Sample Data'!I$3:I$98)&gt;10,IF(AND(ISNUMBER('Test Sample Data'!I58),'Test Sample Data'!I58&lt;$B$1,'Test Sample Data'!I58&gt;0),'Test Sample Data'!I58,$B$1),"")</f>
        <v/>
      </c>
      <c r="J59" s="17" t="str">
        <f>IF(SUM('Test Sample Data'!J$3:J$98)&gt;10,IF(AND(ISNUMBER('Test Sample Data'!J58),'Test Sample Data'!J58&lt;$B$1,'Test Sample Data'!J58&gt;0),'Test Sample Data'!J58,$B$1),"")</f>
        <v/>
      </c>
      <c r="K59" s="17" t="str">
        <f>IF(SUM('Test Sample Data'!K$3:K$98)&gt;10,IF(AND(ISNUMBER('Test Sample Data'!K58),'Test Sample Data'!K58&lt;$B$1,'Test Sample Data'!K58&gt;0),'Test Sample Data'!K58,$B$1),"")</f>
        <v/>
      </c>
      <c r="L59" s="17" t="str">
        <f>IF(SUM('Test Sample Data'!L$3:L$98)&gt;10,IF(AND(ISNUMBER('Test Sample Data'!L58),'Test Sample Data'!L58&lt;$B$1,'Test Sample Data'!L58&gt;0),'Test Sample Data'!L58,$B$1),"")</f>
        <v/>
      </c>
      <c r="M59" s="17" t="str">
        <f>IF(SUM('Test Sample Data'!M$3:M$98)&gt;10,IF(AND(ISNUMBER('Test Sample Data'!M58),'Test Sample Data'!M58&lt;$B$1,'Test Sample Data'!M58&gt;0),'Test Sample Data'!M58,$B$1),"")</f>
        <v/>
      </c>
      <c r="N59" s="17" t="str">
        <f>'Gene Table'!D58</f>
        <v>NM_000230</v>
      </c>
      <c r="O59" s="16" t="s">
        <v>229</v>
      </c>
      <c r="P59" s="17" t="str">
        <f>IF(SUM('Control Sample Data'!D$3:D$98)&gt;10,IF(AND(ISNUMBER('Control Sample Data'!D58),'Control Sample Data'!D58&lt;$B$1,'Control Sample Data'!D58&gt;0),'Control Sample Data'!D58,$B$1),"")</f>
        <v/>
      </c>
      <c r="Q59" s="17" t="str">
        <f>IF(SUM('Control Sample Data'!E$3:E$98)&gt;10,IF(AND(ISNUMBER('Control Sample Data'!E58),'Control Sample Data'!E58&lt;$B$1,'Control Sample Data'!E58&gt;0),'Control Sample Data'!E58,$B$1),"")</f>
        <v/>
      </c>
      <c r="R59" s="17" t="str">
        <f>IF(SUM('Control Sample Data'!F$3:F$98)&gt;10,IF(AND(ISNUMBER('Control Sample Data'!F58),'Control Sample Data'!F58&lt;$B$1,'Control Sample Data'!F58&gt;0),'Control Sample Data'!F58,$B$1),"")</f>
        <v/>
      </c>
      <c r="S59" s="17" t="str">
        <f>IF(SUM('Control Sample Data'!G$3:G$98)&gt;10,IF(AND(ISNUMBER('Control Sample Data'!G58),'Control Sample Data'!G58&lt;$B$1,'Control Sample Data'!G58&gt;0),'Control Sample Data'!G58,$B$1),"")</f>
        <v/>
      </c>
      <c r="T59" s="17" t="str">
        <f>IF(SUM('Control Sample Data'!H$3:H$98)&gt;10,IF(AND(ISNUMBER('Control Sample Data'!H58),'Control Sample Data'!H58&lt;$B$1,'Control Sample Data'!H58&gt;0),'Control Sample Data'!H58,$B$1),"")</f>
        <v/>
      </c>
      <c r="U59" s="17" t="str">
        <f>IF(SUM('Control Sample Data'!I$3:I$98)&gt;10,IF(AND(ISNUMBER('Control Sample Data'!I58),'Control Sample Data'!I58&lt;$B$1,'Control Sample Data'!I58&gt;0),'Control Sample Data'!I58,$B$1),"")</f>
        <v/>
      </c>
      <c r="V59" s="17" t="str">
        <f>IF(SUM('Control Sample Data'!J$3:J$98)&gt;10,IF(AND(ISNUMBER('Control Sample Data'!J58),'Control Sample Data'!J58&lt;$B$1,'Control Sample Data'!J58&gt;0),'Control Sample Data'!J58,$B$1),"")</f>
        <v/>
      </c>
      <c r="W59" s="17" t="str">
        <f>IF(SUM('Control Sample Data'!K$3:K$98)&gt;10,IF(AND(ISNUMBER('Control Sample Data'!K58),'Control Sample Data'!K58&lt;$B$1,'Control Sample Data'!K58&gt;0),'Control Sample Data'!K58,$B$1),"")</f>
        <v/>
      </c>
      <c r="X59" s="17" t="str">
        <f>IF(SUM('Control Sample Data'!L$3:L$98)&gt;10,IF(AND(ISNUMBER('Control Sample Data'!L58),'Control Sample Data'!L58&lt;$B$1,'Control Sample Data'!L58&gt;0),'Control Sample Data'!L58,$B$1),"")</f>
        <v/>
      </c>
      <c r="Y59" s="17" t="str">
        <f>IF(SUM('Control Sample Data'!M$3:M$98)&gt;10,IF(AND(ISNUMBER('Control Sample Data'!M58),'Control Sample Data'!M58&lt;$B$1,'Control Sample Data'!M58&gt;0),'Control Sample Data'!M58,$B$1),"")</f>
        <v/>
      </c>
      <c r="AT59" s="36" t="str">
        <f t="shared" si="44"/>
        <v/>
      </c>
      <c r="AU59" s="36" t="str">
        <f t="shared" si="45"/>
        <v/>
      </c>
      <c r="AV59" s="36" t="str">
        <f t="shared" si="46"/>
        <v/>
      </c>
      <c r="AW59" s="36" t="str">
        <f t="shared" si="47"/>
        <v/>
      </c>
      <c r="AX59" s="36" t="str">
        <f t="shared" si="48"/>
        <v/>
      </c>
      <c r="AY59" s="36" t="str">
        <f t="shared" si="49"/>
        <v/>
      </c>
      <c r="AZ59" s="36" t="str">
        <f t="shared" si="50"/>
        <v/>
      </c>
      <c r="BA59" s="36" t="str">
        <f t="shared" si="51"/>
        <v/>
      </c>
      <c r="BB59" s="36" t="str">
        <f t="shared" si="52"/>
        <v/>
      </c>
      <c r="BC59" s="36" t="str">
        <f t="shared" si="53"/>
        <v/>
      </c>
      <c r="BD59" s="36" t="str">
        <f t="shared" si="54"/>
        <v/>
      </c>
      <c r="BE59" s="36" t="str">
        <f t="shared" si="55"/>
        <v/>
      </c>
      <c r="BF59" s="36" t="str">
        <f t="shared" si="56"/>
        <v/>
      </c>
      <c r="BG59" s="36" t="str">
        <f t="shared" si="57"/>
        <v/>
      </c>
      <c r="BH59" s="36" t="str">
        <f t="shared" si="58"/>
        <v/>
      </c>
      <c r="BI59" s="36" t="str">
        <f t="shared" si="59"/>
        <v/>
      </c>
      <c r="BJ59" s="36" t="str">
        <f t="shared" si="60"/>
        <v/>
      </c>
      <c r="BK59" s="36" t="str">
        <f t="shared" si="61"/>
        <v/>
      </c>
      <c r="BL59" s="36" t="str">
        <f t="shared" si="62"/>
        <v/>
      </c>
      <c r="BM59" s="36" t="str">
        <f t="shared" si="63"/>
        <v/>
      </c>
      <c r="BN59" s="38" t="e">
        <f t="shared" si="21"/>
        <v>#DIV/0!</v>
      </c>
      <c r="BO59" s="38" t="e">
        <f t="shared" si="22"/>
        <v>#DIV/0!</v>
      </c>
      <c r="BP59" s="39" t="str">
        <f t="shared" si="23"/>
        <v/>
      </c>
      <c r="BQ59" s="39" t="str">
        <f t="shared" si="24"/>
        <v/>
      </c>
      <c r="BR59" s="39" t="str">
        <f t="shared" si="25"/>
        <v/>
      </c>
      <c r="BS59" s="39" t="str">
        <f t="shared" si="26"/>
        <v/>
      </c>
      <c r="BT59" s="39" t="str">
        <f t="shared" si="27"/>
        <v/>
      </c>
      <c r="BU59" s="39" t="str">
        <f t="shared" si="28"/>
        <v/>
      </c>
      <c r="BV59" s="39" t="str">
        <f t="shared" si="29"/>
        <v/>
      </c>
      <c r="BW59" s="39" t="str">
        <f t="shared" si="30"/>
        <v/>
      </c>
      <c r="BX59" s="39" t="str">
        <f t="shared" si="31"/>
        <v/>
      </c>
      <c r="BY59" s="39" t="str">
        <f t="shared" si="32"/>
        <v/>
      </c>
      <c r="BZ59" s="39" t="str">
        <f t="shared" si="33"/>
        <v/>
      </c>
      <c r="CA59" s="39" t="str">
        <f t="shared" si="34"/>
        <v/>
      </c>
      <c r="CB59" s="39" t="str">
        <f t="shared" si="35"/>
        <v/>
      </c>
      <c r="CC59" s="39" t="str">
        <f t="shared" si="36"/>
        <v/>
      </c>
      <c r="CD59" s="39" t="str">
        <f t="shared" si="37"/>
        <v/>
      </c>
      <c r="CE59" s="39" t="str">
        <f t="shared" si="38"/>
        <v/>
      </c>
      <c r="CF59" s="39" t="str">
        <f t="shared" si="39"/>
        <v/>
      </c>
      <c r="CG59" s="39" t="str">
        <f t="shared" si="40"/>
        <v/>
      </c>
      <c r="CH59" s="39" t="str">
        <f t="shared" si="41"/>
        <v/>
      </c>
      <c r="CI59" s="39" t="str">
        <f t="shared" si="42"/>
        <v/>
      </c>
    </row>
    <row r="60" spans="1:87" ht="12.75">
      <c r="A60" s="18"/>
      <c r="B60" s="16" t="str">
        <f>'Gene Table'!D59</f>
        <v>NM_002187</v>
      </c>
      <c r="C60" s="16" t="s">
        <v>233</v>
      </c>
      <c r="D60" s="17" t="str">
        <f>IF(SUM('Test Sample Data'!D$3:D$98)&gt;10,IF(AND(ISNUMBER('Test Sample Data'!D59),'Test Sample Data'!D59&lt;$B$1,'Test Sample Data'!D59&gt;0),'Test Sample Data'!D59,$B$1),"")</f>
        <v/>
      </c>
      <c r="E60" s="17" t="str">
        <f>IF(SUM('Test Sample Data'!E$3:E$98)&gt;10,IF(AND(ISNUMBER('Test Sample Data'!E59),'Test Sample Data'!E59&lt;$B$1,'Test Sample Data'!E59&gt;0),'Test Sample Data'!E59,$B$1),"")</f>
        <v/>
      </c>
      <c r="F60" s="17" t="str">
        <f>IF(SUM('Test Sample Data'!F$3:F$98)&gt;10,IF(AND(ISNUMBER('Test Sample Data'!F59),'Test Sample Data'!F59&lt;$B$1,'Test Sample Data'!F59&gt;0),'Test Sample Data'!F59,$B$1),"")</f>
        <v/>
      </c>
      <c r="G60" s="17" t="str">
        <f>IF(SUM('Test Sample Data'!G$3:G$98)&gt;10,IF(AND(ISNUMBER('Test Sample Data'!G59),'Test Sample Data'!G59&lt;$B$1,'Test Sample Data'!G59&gt;0),'Test Sample Data'!G59,$B$1),"")</f>
        <v/>
      </c>
      <c r="H60" s="17" t="str">
        <f>IF(SUM('Test Sample Data'!H$3:H$98)&gt;10,IF(AND(ISNUMBER('Test Sample Data'!H59),'Test Sample Data'!H59&lt;$B$1,'Test Sample Data'!H59&gt;0),'Test Sample Data'!H59,$B$1),"")</f>
        <v/>
      </c>
      <c r="I60" s="17" t="str">
        <f>IF(SUM('Test Sample Data'!I$3:I$98)&gt;10,IF(AND(ISNUMBER('Test Sample Data'!I59),'Test Sample Data'!I59&lt;$B$1,'Test Sample Data'!I59&gt;0),'Test Sample Data'!I59,$B$1),"")</f>
        <v/>
      </c>
      <c r="J60" s="17" t="str">
        <f>IF(SUM('Test Sample Data'!J$3:J$98)&gt;10,IF(AND(ISNUMBER('Test Sample Data'!J59),'Test Sample Data'!J59&lt;$B$1,'Test Sample Data'!J59&gt;0),'Test Sample Data'!J59,$B$1),"")</f>
        <v/>
      </c>
      <c r="K60" s="17" t="str">
        <f>IF(SUM('Test Sample Data'!K$3:K$98)&gt;10,IF(AND(ISNUMBER('Test Sample Data'!K59),'Test Sample Data'!K59&lt;$B$1,'Test Sample Data'!K59&gt;0),'Test Sample Data'!K59,$B$1),"")</f>
        <v/>
      </c>
      <c r="L60" s="17" t="str">
        <f>IF(SUM('Test Sample Data'!L$3:L$98)&gt;10,IF(AND(ISNUMBER('Test Sample Data'!L59),'Test Sample Data'!L59&lt;$B$1,'Test Sample Data'!L59&gt;0),'Test Sample Data'!L59,$B$1),"")</f>
        <v/>
      </c>
      <c r="M60" s="17" t="str">
        <f>IF(SUM('Test Sample Data'!M$3:M$98)&gt;10,IF(AND(ISNUMBER('Test Sample Data'!M59),'Test Sample Data'!M59&lt;$B$1,'Test Sample Data'!M59&gt;0),'Test Sample Data'!M59,$B$1),"")</f>
        <v/>
      </c>
      <c r="N60" s="17" t="str">
        <f>'Gene Table'!D59</f>
        <v>NM_002187</v>
      </c>
      <c r="O60" s="16" t="s">
        <v>233</v>
      </c>
      <c r="P60" s="17" t="str">
        <f>IF(SUM('Control Sample Data'!D$3:D$98)&gt;10,IF(AND(ISNUMBER('Control Sample Data'!D59),'Control Sample Data'!D59&lt;$B$1,'Control Sample Data'!D59&gt;0),'Control Sample Data'!D59,$B$1),"")</f>
        <v/>
      </c>
      <c r="Q60" s="17" t="str">
        <f>IF(SUM('Control Sample Data'!E$3:E$98)&gt;10,IF(AND(ISNUMBER('Control Sample Data'!E59),'Control Sample Data'!E59&lt;$B$1,'Control Sample Data'!E59&gt;0),'Control Sample Data'!E59,$B$1),"")</f>
        <v/>
      </c>
      <c r="R60" s="17" t="str">
        <f>IF(SUM('Control Sample Data'!F$3:F$98)&gt;10,IF(AND(ISNUMBER('Control Sample Data'!F59),'Control Sample Data'!F59&lt;$B$1,'Control Sample Data'!F59&gt;0),'Control Sample Data'!F59,$B$1),"")</f>
        <v/>
      </c>
      <c r="S60" s="17" t="str">
        <f>IF(SUM('Control Sample Data'!G$3:G$98)&gt;10,IF(AND(ISNUMBER('Control Sample Data'!G59),'Control Sample Data'!G59&lt;$B$1,'Control Sample Data'!G59&gt;0),'Control Sample Data'!G59,$B$1),"")</f>
        <v/>
      </c>
      <c r="T60" s="17" t="str">
        <f>IF(SUM('Control Sample Data'!H$3:H$98)&gt;10,IF(AND(ISNUMBER('Control Sample Data'!H59),'Control Sample Data'!H59&lt;$B$1,'Control Sample Data'!H59&gt;0),'Control Sample Data'!H59,$B$1),"")</f>
        <v/>
      </c>
      <c r="U60" s="17" t="str">
        <f>IF(SUM('Control Sample Data'!I$3:I$98)&gt;10,IF(AND(ISNUMBER('Control Sample Data'!I59),'Control Sample Data'!I59&lt;$B$1,'Control Sample Data'!I59&gt;0),'Control Sample Data'!I59,$B$1),"")</f>
        <v/>
      </c>
      <c r="V60" s="17" t="str">
        <f>IF(SUM('Control Sample Data'!J$3:J$98)&gt;10,IF(AND(ISNUMBER('Control Sample Data'!J59),'Control Sample Data'!J59&lt;$B$1,'Control Sample Data'!J59&gt;0),'Control Sample Data'!J59,$B$1),"")</f>
        <v/>
      </c>
      <c r="W60" s="17" t="str">
        <f>IF(SUM('Control Sample Data'!K$3:K$98)&gt;10,IF(AND(ISNUMBER('Control Sample Data'!K59),'Control Sample Data'!K59&lt;$B$1,'Control Sample Data'!K59&gt;0),'Control Sample Data'!K59,$B$1),"")</f>
        <v/>
      </c>
      <c r="X60" s="17" t="str">
        <f>IF(SUM('Control Sample Data'!L$3:L$98)&gt;10,IF(AND(ISNUMBER('Control Sample Data'!L59),'Control Sample Data'!L59&lt;$B$1,'Control Sample Data'!L59&gt;0),'Control Sample Data'!L59,$B$1),"")</f>
        <v/>
      </c>
      <c r="Y60" s="17" t="str">
        <f>IF(SUM('Control Sample Data'!M$3:M$98)&gt;10,IF(AND(ISNUMBER('Control Sample Data'!M59),'Control Sample Data'!M59&lt;$B$1,'Control Sample Data'!M59&gt;0),'Control Sample Data'!M59,$B$1),"")</f>
        <v/>
      </c>
      <c r="AT60" s="36" t="str">
        <f t="shared" si="44"/>
        <v/>
      </c>
      <c r="AU60" s="36" t="str">
        <f t="shared" si="45"/>
        <v/>
      </c>
      <c r="AV60" s="36" t="str">
        <f t="shared" si="46"/>
        <v/>
      </c>
      <c r="AW60" s="36" t="str">
        <f t="shared" si="47"/>
        <v/>
      </c>
      <c r="AX60" s="36" t="str">
        <f t="shared" si="48"/>
        <v/>
      </c>
      <c r="AY60" s="36" t="str">
        <f t="shared" si="49"/>
        <v/>
      </c>
      <c r="AZ60" s="36" t="str">
        <f t="shared" si="50"/>
        <v/>
      </c>
      <c r="BA60" s="36" t="str">
        <f t="shared" si="51"/>
        <v/>
      </c>
      <c r="BB60" s="36" t="str">
        <f t="shared" si="52"/>
        <v/>
      </c>
      <c r="BC60" s="36" t="str">
        <f t="shared" si="53"/>
        <v/>
      </c>
      <c r="BD60" s="36" t="str">
        <f t="shared" si="54"/>
        <v/>
      </c>
      <c r="BE60" s="36" t="str">
        <f t="shared" si="55"/>
        <v/>
      </c>
      <c r="BF60" s="36" t="str">
        <f t="shared" si="56"/>
        <v/>
      </c>
      <c r="BG60" s="36" t="str">
        <f t="shared" si="57"/>
        <v/>
      </c>
      <c r="BH60" s="36" t="str">
        <f t="shared" si="58"/>
        <v/>
      </c>
      <c r="BI60" s="36" t="str">
        <f t="shared" si="59"/>
        <v/>
      </c>
      <c r="BJ60" s="36" t="str">
        <f t="shared" si="60"/>
        <v/>
      </c>
      <c r="BK60" s="36" t="str">
        <f t="shared" si="61"/>
        <v/>
      </c>
      <c r="BL60" s="36" t="str">
        <f t="shared" si="62"/>
        <v/>
      </c>
      <c r="BM60" s="36" t="str">
        <f t="shared" si="63"/>
        <v/>
      </c>
      <c r="BN60" s="38" t="e">
        <f t="shared" si="21"/>
        <v>#DIV/0!</v>
      </c>
      <c r="BO60" s="38" t="e">
        <f t="shared" si="22"/>
        <v>#DIV/0!</v>
      </c>
      <c r="BP60" s="39" t="str">
        <f t="shared" si="23"/>
        <v/>
      </c>
      <c r="BQ60" s="39" t="str">
        <f t="shared" si="24"/>
        <v/>
      </c>
      <c r="BR60" s="39" t="str">
        <f t="shared" si="25"/>
        <v/>
      </c>
      <c r="BS60" s="39" t="str">
        <f t="shared" si="26"/>
        <v/>
      </c>
      <c r="BT60" s="39" t="str">
        <f t="shared" si="27"/>
        <v/>
      </c>
      <c r="BU60" s="39" t="str">
        <f t="shared" si="28"/>
        <v/>
      </c>
      <c r="BV60" s="39" t="str">
        <f t="shared" si="29"/>
        <v/>
      </c>
      <c r="BW60" s="39" t="str">
        <f t="shared" si="30"/>
        <v/>
      </c>
      <c r="BX60" s="39" t="str">
        <f t="shared" si="31"/>
        <v/>
      </c>
      <c r="BY60" s="39" t="str">
        <f t="shared" si="32"/>
        <v/>
      </c>
      <c r="BZ60" s="39" t="str">
        <f t="shared" si="33"/>
        <v/>
      </c>
      <c r="CA60" s="39" t="str">
        <f t="shared" si="34"/>
        <v/>
      </c>
      <c r="CB60" s="39" t="str">
        <f t="shared" si="35"/>
        <v/>
      </c>
      <c r="CC60" s="39" t="str">
        <f t="shared" si="36"/>
        <v/>
      </c>
      <c r="CD60" s="39" t="str">
        <f t="shared" si="37"/>
        <v/>
      </c>
      <c r="CE60" s="39" t="str">
        <f t="shared" si="38"/>
        <v/>
      </c>
      <c r="CF60" s="39" t="str">
        <f t="shared" si="39"/>
        <v/>
      </c>
      <c r="CG60" s="39" t="str">
        <f t="shared" si="40"/>
        <v/>
      </c>
      <c r="CH60" s="39" t="str">
        <f t="shared" si="41"/>
        <v/>
      </c>
      <c r="CI60" s="39" t="str">
        <f t="shared" si="42"/>
        <v/>
      </c>
    </row>
    <row r="61" spans="1:87" ht="12.75" customHeight="1">
      <c r="A61" s="18"/>
      <c r="B61" s="16" t="str">
        <f>'Gene Table'!D60</f>
        <v>NM_000882</v>
      </c>
      <c r="C61" s="16" t="s">
        <v>237</v>
      </c>
      <c r="D61" s="17" t="str">
        <f>IF(SUM('Test Sample Data'!D$3:D$98)&gt;10,IF(AND(ISNUMBER('Test Sample Data'!D60),'Test Sample Data'!D60&lt;$B$1,'Test Sample Data'!D60&gt;0),'Test Sample Data'!D60,$B$1),"")</f>
        <v/>
      </c>
      <c r="E61" s="17" t="str">
        <f>IF(SUM('Test Sample Data'!E$3:E$98)&gt;10,IF(AND(ISNUMBER('Test Sample Data'!E60),'Test Sample Data'!E60&lt;$B$1,'Test Sample Data'!E60&gt;0),'Test Sample Data'!E60,$B$1),"")</f>
        <v/>
      </c>
      <c r="F61" s="17" t="str">
        <f>IF(SUM('Test Sample Data'!F$3:F$98)&gt;10,IF(AND(ISNUMBER('Test Sample Data'!F60),'Test Sample Data'!F60&lt;$B$1,'Test Sample Data'!F60&gt;0),'Test Sample Data'!F60,$B$1),"")</f>
        <v/>
      </c>
      <c r="G61" s="17" t="str">
        <f>IF(SUM('Test Sample Data'!G$3:G$98)&gt;10,IF(AND(ISNUMBER('Test Sample Data'!G60),'Test Sample Data'!G60&lt;$B$1,'Test Sample Data'!G60&gt;0),'Test Sample Data'!G60,$B$1),"")</f>
        <v/>
      </c>
      <c r="H61" s="17" t="str">
        <f>IF(SUM('Test Sample Data'!H$3:H$98)&gt;10,IF(AND(ISNUMBER('Test Sample Data'!H60),'Test Sample Data'!H60&lt;$B$1,'Test Sample Data'!H60&gt;0),'Test Sample Data'!H60,$B$1),"")</f>
        <v/>
      </c>
      <c r="I61" s="17" t="str">
        <f>IF(SUM('Test Sample Data'!I$3:I$98)&gt;10,IF(AND(ISNUMBER('Test Sample Data'!I60),'Test Sample Data'!I60&lt;$B$1,'Test Sample Data'!I60&gt;0),'Test Sample Data'!I60,$B$1),"")</f>
        <v/>
      </c>
      <c r="J61" s="17" t="str">
        <f>IF(SUM('Test Sample Data'!J$3:J$98)&gt;10,IF(AND(ISNUMBER('Test Sample Data'!J60),'Test Sample Data'!J60&lt;$B$1,'Test Sample Data'!J60&gt;0),'Test Sample Data'!J60,$B$1),"")</f>
        <v/>
      </c>
      <c r="K61" s="17" t="str">
        <f>IF(SUM('Test Sample Data'!K$3:K$98)&gt;10,IF(AND(ISNUMBER('Test Sample Data'!K60),'Test Sample Data'!K60&lt;$B$1,'Test Sample Data'!K60&gt;0),'Test Sample Data'!K60,$B$1),"")</f>
        <v/>
      </c>
      <c r="L61" s="17" t="str">
        <f>IF(SUM('Test Sample Data'!L$3:L$98)&gt;10,IF(AND(ISNUMBER('Test Sample Data'!L60),'Test Sample Data'!L60&lt;$B$1,'Test Sample Data'!L60&gt;0),'Test Sample Data'!L60,$B$1),"")</f>
        <v/>
      </c>
      <c r="M61" s="17" t="str">
        <f>IF(SUM('Test Sample Data'!M$3:M$98)&gt;10,IF(AND(ISNUMBER('Test Sample Data'!M60),'Test Sample Data'!M60&lt;$B$1,'Test Sample Data'!M60&gt;0),'Test Sample Data'!M60,$B$1),"")</f>
        <v/>
      </c>
      <c r="N61" s="17" t="str">
        <f>'Gene Table'!D60</f>
        <v>NM_000882</v>
      </c>
      <c r="O61" s="16" t="s">
        <v>237</v>
      </c>
      <c r="P61" s="17" t="str">
        <f>IF(SUM('Control Sample Data'!D$3:D$98)&gt;10,IF(AND(ISNUMBER('Control Sample Data'!D60),'Control Sample Data'!D60&lt;$B$1,'Control Sample Data'!D60&gt;0),'Control Sample Data'!D60,$B$1),"")</f>
        <v/>
      </c>
      <c r="Q61" s="17" t="str">
        <f>IF(SUM('Control Sample Data'!E$3:E$98)&gt;10,IF(AND(ISNUMBER('Control Sample Data'!E60),'Control Sample Data'!E60&lt;$B$1,'Control Sample Data'!E60&gt;0),'Control Sample Data'!E60,$B$1),"")</f>
        <v/>
      </c>
      <c r="R61" s="17" t="str">
        <f>IF(SUM('Control Sample Data'!F$3:F$98)&gt;10,IF(AND(ISNUMBER('Control Sample Data'!F60),'Control Sample Data'!F60&lt;$B$1,'Control Sample Data'!F60&gt;0),'Control Sample Data'!F60,$B$1),"")</f>
        <v/>
      </c>
      <c r="S61" s="17" t="str">
        <f>IF(SUM('Control Sample Data'!G$3:G$98)&gt;10,IF(AND(ISNUMBER('Control Sample Data'!G60),'Control Sample Data'!G60&lt;$B$1,'Control Sample Data'!G60&gt;0),'Control Sample Data'!G60,$B$1),"")</f>
        <v/>
      </c>
      <c r="T61" s="17" t="str">
        <f>IF(SUM('Control Sample Data'!H$3:H$98)&gt;10,IF(AND(ISNUMBER('Control Sample Data'!H60),'Control Sample Data'!H60&lt;$B$1,'Control Sample Data'!H60&gt;0),'Control Sample Data'!H60,$B$1),"")</f>
        <v/>
      </c>
      <c r="U61" s="17" t="str">
        <f>IF(SUM('Control Sample Data'!I$3:I$98)&gt;10,IF(AND(ISNUMBER('Control Sample Data'!I60),'Control Sample Data'!I60&lt;$B$1,'Control Sample Data'!I60&gt;0),'Control Sample Data'!I60,$B$1),"")</f>
        <v/>
      </c>
      <c r="V61" s="17" t="str">
        <f>IF(SUM('Control Sample Data'!J$3:J$98)&gt;10,IF(AND(ISNUMBER('Control Sample Data'!J60),'Control Sample Data'!J60&lt;$B$1,'Control Sample Data'!J60&gt;0),'Control Sample Data'!J60,$B$1),"")</f>
        <v/>
      </c>
      <c r="W61" s="17" t="str">
        <f>IF(SUM('Control Sample Data'!K$3:K$98)&gt;10,IF(AND(ISNUMBER('Control Sample Data'!K60),'Control Sample Data'!K60&lt;$B$1,'Control Sample Data'!K60&gt;0),'Control Sample Data'!K60,$B$1),"")</f>
        <v/>
      </c>
      <c r="X61" s="17" t="str">
        <f>IF(SUM('Control Sample Data'!L$3:L$98)&gt;10,IF(AND(ISNUMBER('Control Sample Data'!L60),'Control Sample Data'!L60&lt;$B$1,'Control Sample Data'!L60&gt;0),'Control Sample Data'!L60,$B$1),"")</f>
        <v/>
      </c>
      <c r="Y61" s="17" t="str">
        <f>IF(SUM('Control Sample Data'!M$3:M$98)&gt;10,IF(AND(ISNUMBER('Control Sample Data'!M60),'Control Sample Data'!M60&lt;$B$1,'Control Sample Data'!M60&gt;0),'Control Sample Data'!M60,$B$1),"")</f>
        <v/>
      </c>
      <c r="AT61" s="36" t="str">
        <f t="shared" si="44"/>
        <v/>
      </c>
      <c r="AU61" s="36" t="str">
        <f t="shared" si="45"/>
        <v/>
      </c>
      <c r="AV61" s="36" t="str">
        <f t="shared" si="46"/>
        <v/>
      </c>
      <c r="AW61" s="36" t="str">
        <f t="shared" si="47"/>
        <v/>
      </c>
      <c r="AX61" s="36" t="str">
        <f t="shared" si="48"/>
        <v/>
      </c>
      <c r="AY61" s="36" t="str">
        <f t="shared" si="49"/>
        <v/>
      </c>
      <c r="AZ61" s="36" t="str">
        <f t="shared" si="50"/>
        <v/>
      </c>
      <c r="BA61" s="36" t="str">
        <f t="shared" si="51"/>
        <v/>
      </c>
      <c r="BB61" s="36" t="str">
        <f t="shared" si="52"/>
        <v/>
      </c>
      <c r="BC61" s="36" t="str">
        <f t="shared" si="53"/>
        <v/>
      </c>
      <c r="BD61" s="36" t="str">
        <f t="shared" si="54"/>
        <v/>
      </c>
      <c r="BE61" s="36" t="str">
        <f t="shared" si="55"/>
        <v/>
      </c>
      <c r="BF61" s="36" t="str">
        <f t="shared" si="56"/>
        <v/>
      </c>
      <c r="BG61" s="36" t="str">
        <f t="shared" si="57"/>
        <v/>
      </c>
      <c r="BH61" s="36" t="str">
        <f t="shared" si="58"/>
        <v/>
      </c>
      <c r="BI61" s="36" t="str">
        <f t="shared" si="59"/>
        <v/>
      </c>
      <c r="BJ61" s="36" t="str">
        <f t="shared" si="60"/>
        <v/>
      </c>
      <c r="BK61" s="36" t="str">
        <f t="shared" si="61"/>
        <v/>
      </c>
      <c r="BL61" s="36" t="str">
        <f t="shared" si="62"/>
        <v/>
      </c>
      <c r="BM61" s="36" t="str">
        <f t="shared" si="63"/>
        <v/>
      </c>
      <c r="BN61" s="38" t="e">
        <f t="shared" si="21"/>
        <v>#DIV/0!</v>
      </c>
      <c r="BO61" s="38" t="e">
        <f t="shared" si="22"/>
        <v>#DIV/0!</v>
      </c>
      <c r="BP61" s="39" t="str">
        <f t="shared" si="23"/>
        <v/>
      </c>
      <c r="BQ61" s="39" t="str">
        <f t="shared" si="24"/>
        <v/>
      </c>
      <c r="BR61" s="39" t="str">
        <f t="shared" si="25"/>
        <v/>
      </c>
      <c r="BS61" s="39" t="str">
        <f t="shared" si="26"/>
        <v/>
      </c>
      <c r="BT61" s="39" t="str">
        <f t="shared" si="27"/>
        <v/>
      </c>
      <c r="BU61" s="39" t="str">
        <f t="shared" si="28"/>
        <v/>
      </c>
      <c r="BV61" s="39" t="str">
        <f t="shared" si="29"/>
        <v/>
      </c>
      <c r="BW61" s="39" t="str">
        <f t="shared" si="30"/>
        <v/>
      </c>
      <c r="BX61" s="39" t="str">
        <f t="shared" si="31"/>
        <v/>
      </c>
      <c r="BY61" s="39" t="str">
        <f t="shared" si="32"/>
        <v/>
      </c>
      <c r="BZ61" s="39" t="str">
        <f t="shared" si="33"/>
        <v/>
      </c>
      <c r="CA61" s="39" t="str">
        <f t="shared" si="34"/>
        <v/>
      </c>
      <c r="CB61" s="39" t="str">
        <f t="shared" si="35"/>
        <v/>
      </c>
      <c r="CC61" s="39" t="str">
        <f t="shared" si="36"/>
        <v/>
      </c>
      <c r="CD61" s="39" t="str">
        <f t="shared" si="37"/>
        <v/>
      </c>
      <c r="CE61" s="39" t="str">
        <f t="shared" si="38"/>
        <v/>
      </c>
      <c r="CF61" s="39" t="str">
        <f t="shared" si="39"/>
        <v/>
      </c>
      <c r="CG61" s="39" t="str">
        <f t="shared" si="40"/>
        <v/>
      </c>
      <c r="CH61" s="39" t="str">
        <f t="shared" si="41"/>
        <v/>
      </c>
      <c r="CI61" s="39" t="str">
        <f t="shared" si="42"/>
        <v/>
      </c>
    </row>
    <row r="62" spans="1:87" ht="12.75">
      <c r="A62" s="18"/>
      <c r="B62" s="16" t="str">
        <f>'Gene Table'!D61</f>
        <v>NM_000584</v>
      </c>
      <c r="C62" s="16" t="s">
        <v>241</v>
      </c>
      <c r="D62" s="17" t="str">
        <f>IF(SUM('Test Sample Data'!D$3:D$98)&gt;10,IF(AND(ISNUMBER('Test Sample Data'!D61),'Test Sample Data'!D61&lt;$B$1,'Test Sample Data'!D61&gt;0),'Test Sample Data'!D61,$B$1),"")</f>
        <v/>
      </c>
      <c r="E62" s="17" t="str">
        <f>IF(SUM('Test Sample Data'!E$3:E$98)&gt;10,IF(AND(ISNUMBER('Test Sample Data'!E61),'Test Sample Data'!E61&lt;$B$1,'Test Sample Data'!E61&gt;0),'Test Sample Data'!E61,$B$1),"")</f>
        <v/>
      </c>
      <c r="F62" s="17" t="str">
        <f>IF(SUM('Test Sample Data'!F$3:F$98)&gt;10,IF(AND(ISNUMBER('Test Sample Data'!F61),'Test Sample Data'!F61&lt;$B$1,'Test Sample Data'!F61&gt;0),'Test Sample Data'!F61,$B$1),"")</f>
        <v/>
      </c>
      <c r="G62" s="17" t="str">
        <f>IF(SUM('Test Sample Data'!G$3:G$98)&gt;10,IF(AND(ISNUMBER('Test Sample Data'!G61),'Test Sample Data'!G61&lt;$B$1,'Test Sample Data'!G61&gt;0),'Test Sample Data'!G61,$B$1),"")</f>
        <v/>
      </c>
      <c r="H62" s="17" t="str">
        <f>IF(SUM('Test Sample Data'!H$3:H$98)&gt;10,IF(AND(ISNUMBER('Test Sample Data'!H61),'Test Sample Data'!H61&lt;$B$1,'Test Sample Data'!H61&gt;0),'Test Sample Data'!H61,$B$1),"")</f>
        <v/>
      </c>
      <c r="I62" s="17" t="str">
        <f>IF(SUM('Test Sample Data'!I$3:I$98)&gt;10,IF(AND(ISNUMBER('Test Sample Data'!I61),'Test Sample Data'!I61&lt;$B$1,'Test Sample Data'!I61&gt;0),'Test Sample Data'!I61,$B$1),"")</f>
        <v/>
      </c>
      <c r="J62" s="17" t="str">
        <f>IF(SUM('Test Sample Data'!J$3:J$98)&gt;10,IF(AND(ISNUMBER('Test Sample Data'!J61),'Test Sample Data'!J61&lt;$B$1,'Test Sample Data'!J61&gt;0),'Test Sample Data'!J61,$B$1),"")</f>
        <v/>
      </c>
      <c r="K62" s="17" t="str">
        <f>IF(SUM('Test Sample Data'!K$3:K$98)&gt;10,IF(AND(ISNUMBER('Test Sample Data'!K61),'Test Sample Data'!K61&lt;$B$1,'Test Sample Data'!K61&gt;0),'Test Sample Data'!K61,$B$1),"")</f>
        <v/>
      </c>
      <c r="L62" s="17" t="str">
        <f>IF(SUM('Test Sample Data'!L$3:L$98)&gt;10,IF(AND(ISNUMBER('Test Sample Data'!L61),'Test Sample Data'!L61&lt;$B$1,'Test Sample Data'!L61&gt;0),'Test Sample Data'!L61,$B$1),"")</f>
        <v/>
      </c>
      <c r="M62" s="17" t="str">
        <f>IF(SUM('Test Sample Data'!M$3:M$98)&gt;10,IF(AND(ISNUMBER('Test Sample Data'!M61),'Test Sample Data'!M61&lt;$B$1,'Test Sample Data'!M61&gt;0),'Test Sample Data'!M61,$B$1),"")</f>
        <v/>
      </c>
      <c r="N62" s="17" t="str">
        <f>'Gene Table'!D61</f>
        <v>NM_000584</v>
      </c>
      <c r="O62" s="16" t="s">
        <v>241</v>
      </c>
      <c r="P62" s="17" t="str">
        <f>IF(SUM('Control Sample Data'!D$3:D$98)&gt;10,IF(AND(ISNUMBER('Control Sample Data'!D61),'Control Sample Data'!D61&lt;$B$1,'Control Sample Data'!D61&gt;0),'Control Sample Data'!D61,$B$1),"")</f>
        <v/>
      </c>
      <c r="Q62" s="17" t="str">
        <f>IF(SUM('Control Sample Data'!E$3:E$98)&gt;10,IF(AND(ISNUMBER('Control Sample Data'!E61),'Control Sample Data'!E61&lt;$B$1,'Control Sample Data'!E61&gt;0),'Control Sample Data'!E61,$B$1),"")</f>
        <v/>
      </c>
      <c r="R62" s="17" t="str">
        <f>IF(SUM('Control Sample Data'!F$3:F$98)&gt;10,IF(AND(ISNUMBER('Control Sample Data'!F61),'Control Sample Data'!F61&lt;$B$1,'Control Sample Data'!F61&gt;0),'Control Sample Data'!F61,$B$1),"")</f>
        <v/>
      </c>
      <c r="S62" s="17" t="str">
        <f>IF(SUM('Control Sample Data'!G$3:G$98)&gt;10,IF(AND(ISNUMBER('Control Sample Data'!G61),'Control Sample Data'!G61&lt;$B$1,'Control Sample Data'!G61&gt;0),'Control Sample Data'!G61,$B$1),"")</f>
        <v/>
      </c>
      <c r="T62" s="17" t="str">
        <f>IF(SUM('Control Sample Data'!H$3:H$98)&gt;10,IF(AND(ISNUMBER('Control Sample Data'!H61),'Control Sample Data'!H61&lt;$B$1,'Control Sample Data'!H61&gt;0),'Control Sample Data'!H61,$B$1),"")</f>
        <v/>
      </c>
      <c r="U62" s="17" t="str">
        <f>IF(SUM('Control Sample Data'!I$3:I$98)&gt;10,IF(AND(ISNUMBER('Control Sample Data'!I61),'Control Sample Data'!I61&lt;$B$1,'Control Sample Data'!I61&gt;0),'Control Sample Data'!I61,$B$1),"")</f>
        <v/>
      </c>
      <c r="V62" s="17" t="str">
        <f>IF(SUM('Control Sample Data'!J$3:J$98)&gt;10,IF(AND(ISNUMBER('Control Sample Data'!J61),'Control Sample Data'!J61&lt;$B$1,'Control Sample Data'!J61&gt;0),'Control Sample Data'!J61,$B$1),"")</f>
        <v/>
      </c>
      <c r="W62" s="17" t="str">
        <f>IF(SUM('Control Sample Data'!K$3:K$98)&gt;10,IF(AND(ISNUMBER('Control Sample Data'!K61),'Control Sample Data'!K61&lt;$B$1,'Control Sample Data'!K61&gt;0),'Control Sample Data'!K61,$B$1),"")</f>
        <v/>
      </c>
      <c r="X62" s="17" t="str">
        <f>IF(SUM('Control Sample Data'!L$3:L$98)&gt;10,IF(AND(ISNUMBER('Control Sample Data'!L61),'Control Sample Data'!L61&lt;$B$1,'Control Sample Data'!L61&gt;0),'Control Sample Data'!L61,$B$1),"")</f>
        <v/>
      </c>
      <c r="Y62" s="17" t="str">
        <f>IF(SUM('Control Sample Data'!M$3:M$98)&gt;10,IF(AND(ISNUMBER('Control Sample Data'!M61),'Control Sample Data'!M61&lt;$B$1,'Control Sample Data'!M61&gt;0),'Control Sample Data'!M61,$B$1),"")</f>
        <v/>
      </c>
      <c r="AT62" s="36" t="str">
        <f t="shared" si="44"/>
        <v/>
      </c>
      <c r="AU62" s="36" t="str">
        <f t="shared" si="45"/>
        <v/>
      </c>
      <c r="AV62" s="36" t="str">
        <f t="shared" si="46"/>
        <v/>
      </c>
      <c r="AW62" s="36" t="str">
        <f t="shared" si="47"/>
        <v/>
      </c>
      <c r="AX62" s="36" t="str">
        <f t="shared" si="48"/>
        <v/>
      </c>
      <c r="AY62" s="36" t="str">
        <f t="shared" si="49"/>
        <v/>
      </c>
      <c r="AZ62" s="36" t="str">
        <f t="shared" si="50"/>
        <v/>
      </c>
      <c r="BA62" s="36" t="str">
        <f t="shared" si="51"/>
        <v/>
      </c>
      <c r="BB62" s="36" t="str">
        <f t="shared" si="52"/>
        <v/>
      </c>
      <c r="BC62" s="36" t="str">
        <f t="shared" si="53"/>
        <v/>
      </c>
      <c r="BD62" s="36" t="str">
        <f t="shared" si="54"/>
        <v/>
      </c>
      <c r="BE62" s="36" t="str">
        <f t="shared" si="55"/>
        <v/>
      </c>
      <c r="BF62" s="36" t="str">
        <f t="shared" si="56"/>
        <v/>
      </c>
      <c r="BG62" s="36" t="str">
        <f t="shared" si="57"/>
        <v/>
      </c>
      <c r="BH62" s="36" t="str">
        <f t="shared" si="58"/>
        <v/>
      </c>
      <c r="BI62" s="36" t="str">
        <f t="shared" si="59"/>
        <v/>
      </c>
      <c r="BJ62" s="36" t="str">
        <f t="shared" si="60"/>
        <v/>
      </c>
      <c r="BK62" s="36" t="str">
        <f t="shared" si="61"/>
        <v/>
      </c>
      <c r="BL62" s="36" t="str">
        <f t="shared" si="62"/>
        <v/>
      </c>
      <c r="BM62" s="36" t="str">
        <f t="shared" si="63"/>
        <v/>
      </c>
      <c r="BN62" s="38" t="e">
        <f t="shared" si="21"/>
        <v>#DIV/0!</v>
      </c>
      <c r="BO62" s="38" t="e">
        <f t="shared" si="22"/>
        <v>#DIV/0!</v>
      </c>
      <c r="BP62" s="39" t="str">
        <f t="shared" si="23"/>
        <v/>
      </c>
      <c r="BQ62" s="39" t="str">
        <f t="shared" si="24"/>
        <v/>
      </c>
      <c r="BR62" s="39" t="str">
        <f t="shared" si="25"/>
        <v/>
      </c>
      <c r="BS62" s="39" t="str">
        <f t="shared" si="26"/>
        <v/>
      </c>
      <c r="BT62" s="39" t="str">
        <f t="shared" si="27"/>
        <v/>
      </c>
      <c r="BU62" s="39" t="str">
        <f t="shared" si="28"/>
        <v/>
      </c>
      <c r="BV62" s="39" t="str">
        <f t="shared" si="29"/>
        <v/>
      </c>
      <c r="BW62" s="39" t="str">
        <f t="shared" si="30"/>
        <v/>
      </c>
      <c r="BX62" s="39" t="str">
        <f t="shared" si="31"/>
        <v/>
      </c>
      <c r="BY62" s="39" t="str">
        <f t="shared" si="32"/>
        <v/>
      </c>
      <c r="BZ62" s="39" t="str">
        <f t="shared" si="33"/>
        <v/>
      </c>
      <c r="CA62" s="39" t="str">
        <f t="shared" si="34"/>
        <v/>
      </c>
      <c r="CB62" s="39" t="str">
        <f t="shared" si="35"/>
        <v/>
      </c>
      <c r="CC62" s="39" t="str">
        <f t="shared" si="36"/>
        <v/>
      </c>
      <c r="CD62" s="39" t="str">
        <f t="shared" si="37"/>
        <v/>
      </c>
      <c r="CE62" s="39" t="str">
        <f t="shared" si="38"/>
        <v/>
      </c>
      <c r="CF62" s="39" t="str">
        <f t="shared" si="39"/>
        <v/>
      </c>
      <c r="CG62" s="39" t="str">
        <f t="shared" si="40"/>
        <v/>
      </c>
      <c r="CH62" s="39" t="str">
        <f t="shared" si="41"/>
        <v/>
      </c>
      <c r="CI62" s="39" t="str">
        <f t="shared" si="42"/>
        <v/>
      </c>
    </row>
    <row r="63" spans="1:87" ht="12.75">
      <c r="A63" s="18"/>
      <c r="B63" s="16" t="str">
        <f>'Gene Table'!D62</f>
        <v>NM_000586</v>
      </c>
      <c r="C63" s="16" t="s">
        <v>245</v>
      </c>
      <c r="D63" s="17" t="str">
        <f>IF(SUM('Test Sample Data'!D$3:D$98)&gt;10,IF(AND(ISNUMBER('Test Sample Data'!D62),'Test Sample Data'!D62&lt;$B$1,'Test Sample Data'!D62&gt;0),'Test Sample Data'!D62,$B$1),"")</f>
        <v/>
      </c>
      <c r="E63" s="17" t="str">
        <f>IF(SUM('Test Sample Data'!E$3:E$98)&gt;10,IF(AND(ISNUMBER('Test Sample Data'!E62),'Test Sample Data'!E62&lt;$B$1,'Test Sample Data'!E62&gt;0),'Test Sample Data'!E62,$B$1),"")</f>
        <v/>
      </c>
      <c r="F63" s="17" t="str">
        <f>IF(SUM('Test Sample Data'!F$3:F$98)&gt;10,IF(AND(ISNUMBER('Test Sample Data'!F62),'Test Sample Data'!F62&lt;$B$1,'Test Sample Data'!F62&gt;0),'Test Sample Data'!F62,$B$1),"")</f>
        <v/>
      </c>
      <c r="G63" s="17" t="str">
        <f>IF(SUM('Test Sample Data'!G$3:G$98)&gt;10,IF(AND(ISNUMBER('Test Sample Data'!G62),'Test Sample Data'!G62&lt;$B$1,'Test Sample Data'!G62&gt;0),'Test Sample Data'!G62,$B$1),"")</f>
        <v/>
      </c>
      <c r="H63" s="17" t="str">
        <f>IF(SUM('Test Sample Data'!H$3:H$98)&gt;10,IF(AND(ISNUMBER('Test Sample Data'!H62),'Test Sample Data'!H62&lt;$B$1,'Test Sample Data'!H62&gt;0),'Test Sample Data'!H62,$B$1),"")</f>
        <v/>
      </c>
      <c r="I63" s="17" t="str">
        <f>IF(SUM('Test Sample Data'!I$3:I$98)&gt;10,IF(AND(ISNUMBER('Test Sample Data'!I62),'Test Sample Data'!I62&lt;$B$1,'Test Sample Data'!I62&gt;0),'Test Sample Data'!I62,$B$1),"")</f>
        <v/>
      </c>
      <c r="J63" s="17" t="str">
        <f>IF(SUM('Test Sample Data'!J$3:J$98)&gt;10,IF(AND(ISNUMBER('Test Sample Data'!J62),'Test Sample Data'!J62&lt;$B$1,'Test Sample Data'!J62&gt;0),'Test Sample Data'!J62,$B$1),"")</f>
        <v/>
      </c>
      <c r="K63" s="17" t="str">
        <f>IF(SUM('Test Sample Data'!K$3:K$98)&gt;10,IF(AND(ISNUMBER('Test Sample Data'!K62),'Test Sample Data'!K62&lt;$B$1,'Test Sample Data'!K62&gt;0),'Test Sample Data'!K62,$B$1),"")</f>
        <v/>
      </c>
      <c r="L63" s="17" t="str">
        <f>IF(SUM('Test Sample Data'!L$3:L$98)&gt;10,IF(AND(ISNUMBER('Test Sample Data'!L62),'Test Sample Data'!L62&lt;$B$1,'Test Sample Data'!L62&gt;0),'Test Sample Data'!L62,$B$1),"")</f>
        <v/>
      </c>
      <c r="M63" s="17" t="str">
        <f>IF(SUM('Test Sample Data'!M$3:M$98)&gt;10,IF(AND(ISNUMBER('Test Sample Data'!M62),'Test Sample Data'!M62&lt;$B$1,'Test Sample Data'!M62&gt;0),'Test Sample Data'!M62,$B$1),"")</f>
        <v/>
      </c>
      <c r="N63" s="17" t="str">
        <f>'Gene Table'!D62</f>
        <v>NM_000586</v>
      </c>
      <c r="O63" s="16" t="s">
        <v>245</v>
      </c>
      <c r="P63" s="17" t="str">
        <f>IF(SUM('Control Sample Data'!D$3:D$98)&gt;10,IF(AND(ISNUMBER('Control Sample Data'!D62),'Control Sample Data'!D62&lt;$B$1,'Control Sample Data'!D62&gt;0),'Control Sample Data'!D62,$B$1),"")</f>
        <v/>
      </c>
      <c r="Q63" s="17" t="str">
        <f>IF(SUM('Control Sample Data'!E$3:E$98)&gt;10,IF(AND(ISNUMBER('Control Sample Data'!E62),'Control Sample Data'!E62&lt;$B$1,'Control Sample Data'!E62&gt;0),'Control Sample Data'!E62,$B$1),"")</f>
        <v/>
      </c>
      <c r="R63" s="17" t="str">
        <f>IF(SUM('Control Sample Data'!F$3:F$98)&gt;10,IF(AND(ISNUMBER('Control Sample Data'!F62),'Control Sample Data'!F62&lt;$B$1,'Control Sample Data'!F62&gt;0),'Control Sample Data'!F62,$B$1),"")</f>
        <v/>
      </c>
      <c r="S63" s="17" t="str">
        <f>IF(SUM('Control Sample Data'!G$3:G$98)&gt;10,IF(AND(ISNUMBER('Control Sample Data'!G62),'Control Sample Data'!G62&lt;$B$1,'Control Sample Data'!G62&gt;0),'Control Sample Data'!G62,$B$1),"")</f>
        <v/>
      </c>
      <c r="T63" s="17" t="str">
        <f>IF(SUM('Control Sample Data'!H$3:H$98)&gt;10,IF(AND(ISNUMBER('Control Sample Data'!H62),'Control Sample Data'!H62&lt;$B$1,'Control Sample Data'!H62&gt;0),'Control Sample Data'!H62,$B$1),"")</f>
        <v/>
      </c>
      <c r="U63" s="17" t="str">
        <f>IF(SUM('Control Sample Data'!I$3:I$98)&gt;10,IF(AND(ISNUMBER('Control Sample Data'!I62),'Control Sample Data'!I62&lt;$B$1,'Control Sample Data'!I62&gt;0),'Control Sample Data'!I62,$B$1),"")</f>
        <v/>
      </c>
      <c r="V63" s="17" t="str">
        <f>IF(SUM('Control Sample Data'!J$3:J$98)&gt;10,IF(AND(ISNUMBER('Control Sample Data'!J62),'Control Sample Data'!J62&lt;$B$1,'Control Sample Data'!J62&gt;0),'Control Sample Data'!J62,$B$1),"")</f>
        <v/>
      </c>
      <c r="W63" s="17" t="str">
        <f>IF(SUM('Control Sample Data'!K$3:K$98)&gt;10,IF(AND(ISNUMBER('Control Sample Data'!K62),'Control Sample Data'!K62&lt;$B$1,'Control Sample Data'!K62&gt;0),'Control Sample Data'!K62,$B$1),"")</f>
        <v/>
      </c>
      <c r="X63" s="17" t="str">
        <f>IF(SUM('Control Sample Data'!L$3:L$98)&gt;10,IF(AND(ISNUMBER('Control Sample Data'!L62),'Control Sample Data'!L62&lt;$B$1,'Control Sample Data'!L62&gt;0),'Control Sample Data'!L62,$B$1),"")</f>
        <v/>
      </c>
      <c r="Y63" s="17" t="str">
        <f>IF(SUM('Control Sample Data'!M$3:M$98)&gt;10,IF(AND(ISNUMBER('Control Sample Data'!M62),'Control Sample Data'!M62&lt;$B$1,'Control Sample Data'!M62&gt;0),'Control Sample Data'!M62,$B$1),"")</f>
        <v/>
      </c>
      <c r="AT63" s="36" t="str">
        <f t="shared" si="44"/>
        <v/>
      </c>
      <c r="AU63" s="36" t="str">
        <f t="shared" si="45"/>
        <v/>
      </c>
      <c r="AV63" s="36" t="str">
        <f t="shared" si="46"/>
        <v/>
      </c>
      <c r="AW63" s="36" t="str">
        <f t="shared" si="47"/>
        <v/>
      </c>
      <c r="AX63" s="36" t="str">
        <f t="shared" si="48"/>
        <v/>
      </c>
      <c r="AY63" s="36" t="str">
        <f t="shared" si="49"/>
        <v/>
      </c>
      <c r="AZ63" s="36" t="str">
        <f t="shared" si="50"/>
        <v/>
      </c>
      <c r="BA63" s="36" t="str">
        <f t="shared" si="51"/>
        <v/>
      </c>
      <c r="BB63" s="36" t="str">
        <f t="shared" si="52"/>
        <v/>
      </c>
      <c r="BC63" s="36" t="str">
        <f t="shared" si="53"/>
        <v/>
      </c>
      <c r="BD63" s="36" t="str">
        <f t="shared" si="54"/>
        <v/>
      </c>
      <c r="BE63" s="36" t="str">
        <f t="shared" si="55"/>
        <v/>
      </c>
      <c r="BF63" s="36" t="str">
        <f t="shared" si="56"/>
        <v/>
      </c>
      <c r="BG63" s="36" t="str">
        <f t="shared" si="57"/>
        <v/>
      </c>
      <c r="BH63" s="36" t="str">
        <f t="shared" si="58"/>
        <v/>
      </c>
      <c r="BI63" s="36" t="str">
        <f t="shared" si="59"/>
        <v/>
      </c>
      <c r="BJ63" s="36" t="str">
        <f t="shared" si="60"/>
        <v/>
      </c>
      <c r="BK63" s="36" t="str">
        <f t="shared" si="61"/>
        <v/>
      </c>
      <c r="BL63" s="36" t="str">
        <f t="shared" si="62"/>
        <v/>
      </c>
      <c r="BM63" s="36" t="str">
        <f t="shared" si="63"/>
        <v/>
      </c>
      <c r="BN63" s="38" t="e">
        <f t="shared" si="21"/>
        <v>#DIV/0!</v>
      </c>
      <c r="BO63" s="38" t="e">
        <f t="shared" si="22"/>
        <v>#DIV/0!</v>
      </c>
      <c r="BP63" s="39" t="str">
        <f t="shared" si="23"/>
        <v/>
      </c>
      <c r="BQ63" s="39" t="str">
        <f t="shared" si="24"/>
        <v/>
      </c>
      <c r="BR63" s="39" t="str">
        <f t="shared" si="25"/>
        <v/>
      </c>
      <c r="BS63" s="39" t="str">
        <f t="shared" si="26"/>
        <v/>
      </c>
      <c r="BT63" s="39" t="str">
        <f t="shared" si="27"/>
        <v/>
      </c>
      <c r="BU63" s="39" t="str">
        <f t="shared" si="28"/>
        <v/>
      </c>
      <c r="BV63" s="39" t="str">
        <f t="shared" si="29"/>
        <v/>
      </c>
      <c r="BW63" s="39" t="str">
        <f t="shared" si="30"/>
        <v/>
      </c>
      <c r="BX63" s="39" t="str">
        <f t="shared" si="31"/>
        <v/>
      </c>
      <c r="BY63" s="39" t="str">
        <f t="shared" si="32"/>
        <v/>
      </c>
      <c r="BZ63" s="39" t="str">
        <f t="shared" si="33"/>
        <v/>
      </c>
      <c r="CA63" s="39" t="str">
        <f t="shared" si="34"/>
        <v/>
      </c>
      <c r="CB63" s="39" t="str">
        <f t="shared" si="35"/>
        <v/>
      </c>
      <c r="CC63" s="39" t="str">
        <f t="shared" si="36"/>
        <v/>
      </c>
      <c r="CD63" s="39" t="str">
        <f t="shared" si="37"/>
        <v/>
      </c>
      <c r="CE63" s="39" t="str">
        <f t="shared" si="38"/>
        <v/>
      </c>
      <c r="CF63" s="39" t="str">
        <f t="shared" si="39"/>
        <v/>
      </c>
      <c r="CG63" s="39" t="str">
        <f t="shared" si="40"/>
        <v/>
      </c>
      <c r="CH63" s="39" t="str">
        <f t="shared" si="41"/>
        <v/>
      </c>
      <c r="CI63" s="39" t="str">
        <f t="shared" si="42"/>
        <v/>
      </c>
    </row>
    <row r="64" spans="1:87" ht="12.75">
      <c r="A64" s="18"/>
      <c r="B64" s="16" t="str">
        <f>'Gene Table'!D63</f>
        <v>NM_000575</v>
      </c>
      <c r="C64" s="16" t="s">
        <v>249</v>
      </c>
      <c r="D64" s="17" t="str">
        <f>IF(SUM('Test Sample Data'!D$3:D$98)&gt;10,IF(AND(ISNUMBER('Test Sample Data'!D63),'Test Sample Data'!D63&lt;$B$1,'Test Sample Data'!D63&gt;0),'Test Sample Data'!D63,$B$1),"")</f>
        <v/>
      </c>
      <c r="E64" s="17" t="str">
        <f>IF(SUM('Test Sample Data'!E$3:E$98)&gt;10,IF(AND(ISNUMBER('Test Sample Data'!E63),'Test Sample Data'!E63&lt;$B$1,'Test Sample Data'!E63&gt;0),'Test Sample Data'!E63,$B$1),"")</f>
        <v/>
      </c>
      <c r="F64" s="17" t="str">
        <f>IF(SUM('Test Sample Data'!F$3:F$98)&gt;10,IF(AND(ISNUMBER('Test Sample Data'!F63),'Test Sample Data'!F63&lt;$B$1,'Test Sample Data'!F63&gt;0),'Test Sample Data'!F63,$B$1),"")</f>
        <v/>
      </c>
      <c r="G64" s="17" t="str">
        <f>IF(SUM('Test Sample Data'!G$3:G$98)&gt;10,IF(AND(ISNUMBER('Test Sample Data'!G63),'Test Sample Data'!G63&lt;$B$1,'Test Sample Data'!G63&gt;0),'Test Sample Data'!G63,$B$1),"")</f>
        <v/>
      </c>
      <c r="H64" s="17" t="str">
        <f>IF(SUM('Test Sample Data'!H$3:H$98)&gt;10,IF(AND(ISNUMBER('Test Sample Data'!H63),'Test Sample Data'!H63&lt;$B$1,'Test Sample Data'!H63&gt;0),'Test Sample Data'!H63,$B$1),"")</f>
        <v/>
      </c>
      <c r="I64" s="17" t="str">
        <f>IF(SUM('Test Sample Data'!I$3:I$98)&gt;10,IF(AND(ISNUMBER('Test Sample Data'!I63),'Test Sample Data'!I63&lt;$B$1,'Test Sample Data'!I63&gt;0),'Test Sample Data'!I63,$B$1),"")</f>
        <v/>
      </c>
      <c r="J64" s="17" t="str">
        <f>IF(SUM('Test Sample Data'!J$3:J$98)&gt;10,IF(AND(ISNUMBER('Test Sample Data'!J63),'Test Sample Data'!J63&lt;$B$1,'Test Sample Data'!J63&gt;0),'Test Sample Data'!J63,$B$1),"")</f>
        <v/>
      </c>
      <c r="K64" s="17" t="str">
        <f>IF(SUM('Test Sample Data'!K$3:K$98)&gt;10,IF(AND(ISNUMBER('Test Sample Data'!K63),'Test Sample Data'!K63&lt;$B$1,'Test Sample Data'!K63&gt;0),'Test Sample Data'!K63,$B$1),"")</f>
        <v/>
      </c>
      <c r="L64" s="17" t="str">
        <f>IF(SUM('Test Sample Data'!L$3:L$98)&gt;10,IF(AND(ISNUMBER('Test Sample Data'!L63),'Test Sample Data'!L63&lt;$B$1,'Test Sample Data'!L63&gt;0),'Test Sample Data'!L63,$B$1),"")</f>
        <v/>
      </c>
      <c r="M64" s="17" t="str">
        <f>IF(SUM('Test Sample Data'!M$3:M$98)&gt;10,IF(AND(ISNUMBER('Test Sample Data'!M63),'Test Sample Data'!M63&lt;$B$1,'Test Sample Data'!M63&gt;0),'Test Sample Data'!M63,$B$1),"")</f>
        <v/>
      </c>
      <c r="N64" s="17" t="str">
        <f>'Gene Table'!D63</f>
        <v>NM_000575</v>
      </c>
      <c r="O64" s="16" t="s">
        <v>249</v>
      </c>
      <c r="P64" s="17" t="str">
        <f>IF(SUM('Control Sample Data'!D$3:D$98)&gt;10,IF(AND(ISNUMBER('Control Sample Data'!D63),'Control Sample Data'!D63&lt;$B$1,'Control Sample Data'!D63&gt;0),'Control Sample Data'!D63,$B$1),"")</f>
        <v/>
      </c>
      <c r="Q64" s="17" t="str">
        <f>IF(SUM('Control Sample Data'!E$3:E$98)&gt;10,IF(AND(ISNUMBER('Control Sample Data'!E63),'Control Sample Data'!E63&lt;$B$1,'Control Sample Data'!E63&gt;0),'Control Sample Data'!E63,$B$1),"")</f>
        <v/>
      </c>
      <c r="R64" s="17" t="str">
        <f>IF(SUM('Control Sample Data'!F$3:F$98)&gt;10,IF(AND(ISNUMBER('Control Sample Data'!F63),'Control Sample Data'!F63&lt;$B$1,'Control Sample Data'!F63&gt;0),'Control Sample Data'!F63,$B$1),"")</f>
        <v/>
      </c>
      <c r="S64" s="17" t="str">
        <f>IF(SUM('Control Sample Data'!G$3:G$98)&gt;10,IF(AND(ISNUMBER('Control Sample Data'!G63),'Control Sample Data'!G63&lt;$B$1,'Control Sample Data'!G63&gt;0),'Control Sample Data'!G63,$B$1),"")</f>
        <v/>
      </c>
      <c r="T64" s="17" t="str">
        <f>IF(SUM('Control Sample Data'!H$3:H$98)&gt;10,IF(AND(ISNUMBER('Control Sample Data'!H63),'Control Sample Data'!H63&lt;$B$1,'Control Sample Data'!H63&gt;0),'Control Sample Data'!H63,$B$1),"")</f>
        <v/>
      </c>
      <c r="U64" s="17" t="str">
        <f>IF(SUM('Control Sample Data'!I$3:I$98)&gt;10,IF(AND(ISNUMBER('Control Sample Data'!I63),'Control Sample Data'!I63&lt;$B$1,'Control Sample Data'!I63&gt;0),'Control Sample Data'!I63,$B$1),"")</f>
        <v/>
      </c>
      <c r="V64" s="17" t="str">
        <f>IF(SUM('Control Sample Data'!J$3:J$98)&gt;10,IF(AND(ISNUMBER('Control Sample Data'!J63),'Control Sample Data'!J63&lt;$B$1,'Control Sample Data'!J63&gt;0),'Control Sample Data'!J63,$B$1),"")</f>
        <v/>
      </c>
      <c r="W64" s="17" t="str">
        <f>IF(SUM('Control Sample Data'!K$3:K$98)&gt;10,IF(AND(ISNUMBER('Control Sample Data'!K63),'Control Sample Data'!K63&lt;$B$1,'Control Sample Data'!K63&gt;0),'Control Sample Data'!K63,$B$1),"")</f>
        <v/>
      </c>
      <c r="X64" s="17" t="str">
        <f>IF(SUM('Control Sample Data'!L$3:L$98)&gt;10,IF(AND(ISNUMBER('Control Sample Data'!L63),'Control Sample Data'!L63&lt;$B$1,'Control Sample Data'!L63&gt;0),'Control Sample Data'!L63,$B$1),"")</f>
        <v/>
      </c>
      <c r="Y64" s="17" t="str">
        <f>IF(SUM('Control Sample Data'!M$3:M$98)&gt;10,IF(AND(ISNUMBER('Control Sample Data'!M63),'Control Sample Data'!M63&lt;$B$1,'Control Sample Data'!M63&gt;0),'Control Sample Data'!M63,$B$1),"")</f>
        <v/>
      </c>
      <c r="AT64" s="36" t="str">
        <f t="shared" si="44"/>
        <v/>
      </c>
      <c r="AU64" s="36" t="str">
        <f t="shared" si="45"/>
        <v/>
      </c>
      <c r="AV64" s="36" t="str">
        <f t="shared" si="46"/>
        <v/>
      </c>
      <c r="AW64" s="36" t="str">
        <f t="shared" si="47"/>
        <v/>
      </c>
      <c r="AX64" s="36" t="str">
        <f t="shared" si="48"/>
        <v/>
      </c>
      <c r="AY64" s="36" t="str">
        <f t="shared" si="49"/>
        <v/>
      </c>
      <c r="AZ64" s="36" t="str">
        <f t="shared" si="50"/>
        <v/>
      </c>
      <c r="BA64" s="36" t="str">
        <f t="shared" si="51"/>
        <v/>
      </c>
      <c r="BB64" s="36" t="str">
        <f t="shared" si="52"/>
        <v/>
      </c>
      <c r="BC64" s="36" t="str">
        <f t="shared" si="53"/>
        <v/>
      </c>
      <c r="BD64" s="36" t="str">
        <f t="shared" si="54"/>
        <v/>
      </c>
      <c r="BE64" s="36" t="str">
        <f t="shared" si="55"/>
        <v/>
      </c>
      <c r="BF64" s="36" t="str">
        <f t="shared" si="56"/>
        <v/>
      </c>
      <c r="BG64" s="36" t="str">
        <f t="shared" si="57"/>
        <v/>
      </c>
      <c r="BH64" s="36" t="str">
        <f t="shared" si="58"/>
        <v/>
      </c>
      <c r="BI64" s="36" t="str">
        <f t="shared" si="59"/>
        <v/>
      </c>
      <c r="BJ64" s="36" t="str">
        <f t="shared" si="60"/>
        <v/>
      </c>
      <c r="BK64" s="36" t="str">
        <f t="shared" si="61"/>
        <v/>
      </c>
      <c r="BL64" s="36" t="str">
        <f t="shared" si="62"/>
        <v/>
      </c>
      <c r="BM64" s="36" t="str">
        <f t="shared" si="63"/>
        <v/>
      </c>
      <c r="BN64" s="38" t="e">
        <f t="shared" si="21"/>
        <v>#DIV/0!</v>
      </c>
      <c r="BO64" s="38" t="e">
        <f t="shared" si="22"/>
        <v>#DIV/0!</v>
      </c>
      <c r="BP64" s="39" t="str">
        <f t="shared" si="23"/>
        <v/>
      </c>
      <c r="BQ64" s="39" t="str">
        <f t="shared" si="24"/>
        <v/>
      </c>
      <c r="BR64" s="39" t="str">
        <f t="shared" si="25"/>
        <v/>
      </c>
      <c r="BS64" s="39" t="str">
        <f t="shared" si="26"/>
        <v/>
      </c>
      <c r="BT64" s="39" t="str">
        <f t="shared" si="27"/>
        <v/>
      </c>
      <c r="BU64" s="39" t="str">
        <f t="shared" si="28"/>
        <v/>
      </c>
      <c r="BV64" s="39" t="str">
        <f t="shared" si="29"/>
        <v/>
      </c>
      <c r="BW64" s="39" t="str">
        <f t="shared" si="30"/>
        <v/>
      </c>
      <c r="BX64" s="39" t="str">
        <f t="shared" si="31"/>
        <v/>
      </c>
      <c r="BY64" s="39" t="str">
        <f t="shared" si="32"/>
        <v/>
      </c>
      <c r="BZ64" s="39" t="str">
        <f t="shared" si="33"/>
        <v/>
      </c>
      <c r="CA64" s="39" t="str">
        <f t="shared" si="34"/>
        <v/>
      </c>
      <c r="CB64" s="39" t="str">
        <f t="shared" si="35"/>
        <v/>
      </c>
      <c r="CC64" s="39" t="str">
        <f t="shared" si="36"/>
        <v/>
      </c>
      <c r="CD64" s="39" t="str">
        <f t="shared" si="37"/>
        <v/>
      </c>
      <c r="CE64" s="39" t="str">
        <f t="shared" si="38"/>
        <v/>
      </c>
      <c r="CF64" s="39" t="str">
        <f t="shared" si="39"/>
        <v/>
      </c>
      <c r="CG64" s="39" t="str">
        <f t="shared" si="40"/>
        <v/>
      </c>
      <c r="CH64" s="39" t="str">
        <f t="shared" si="41"/>
        <v/>
      </c>
      <c r="CI64" s="39" t="str">
        <f t="shared" si="42"/>
        <v/>
      </c>
    </row>
    <row r="65" spans="1:87" ht="12.75">
      <c r="A65" s="18"/>
      <c r="B65" s="16" t="str">
        <f>'Gene Table'!D64</f>
        <v>NM_000591</v>
      </c>
      <c r="C65" s="16" t="s">
        <v>253</v>
      </c>
      <c r="D65" s="17" t="str">
        <f>IF(SUM('Test Sample Data'!D$3:D$98)&gt;10,IF(AND(ISNUMBER('Test Sample Data'!D64),'Test Sample Data'!D64&lt;$B$1,'Test Sample Data'!D64&gt;0),'Test Sample Data'!D64,$B$1),"")</f>
        <v/>
      </c>
      <c r="E65" s="17" t="str">
        <f>IF(SUM('Test Sample Data'!E$3:E$98)&gt;10,IF(AND(ISNUMBER('Test Sample Data'!E64),'Test Sample Data'!E64&lt;$B$1,'Test Sample Data'!E64&gt;0),'Test Sample Data'!E64,$B$1),"")</f>
        <v/>
      </c>
      <c r="F65" s="17" t="str">
        <f>IF(SUM('Test Sample Data'!F$3:F$98)&gt;10,IF(AND(ISNUMBER('Test Sample Data'!F64),'Test Sample Data'!F64&lt;$B$1,'Test Sample Data'!F64&gt;0),'Test Sample Data'!F64,$B$1),"")</f>
        <v/>
      </c>
      <c r="G65" s="17" t="str">
        <f>IF(SUM('Test Sample Data'!G$3:G$98)&gt;10,IF(AND(ISNUMBER('Test Sample Data'!G64),'Test Sample Data'!G64&lt;$B$1,'Test Sample Data'!G64&gt;0),'Test Sample Data'!G64,$B$1),"")</f>
        <v/>
      </c>
      <c r="H65" s="17" t="str">
        <f>IF(SUM('Test Sample Data'!H$3:H$98)&gt;10,IF(AND(ISNUMBER('Test Sample Data'!H64),'Test Sample Data'!H64&lt;$B$1,'Test Sample Data'!H64&gt;0),'Test Sample Data'!H64,$B$1),"")</f>
        <v/>
      </c>
      <c r="I65" s="17" t="str">
        <f>IF(SUM('Test Sample Data'!I$3:I$98)&gt;10,IF(AND(ISNUMBER('Test Sample Data'!I64),'Test Sample Data'!I64&lt;$B$1,'Test Sample Data'!I64&gt;0),'Test Sample Data'!I64,$B$1),"")</f>
        <v/>
      </c>
      <c r="J65" s="17" t="str">
        <f>IF(SUM('Test Sample Data'!J$3:J$98)&gt;10,IF(AND(ISNUMBER('Test Sample Data'!J64),'Test Sample Data'!J64&lt;$B$1,'Test Sample Data'!J64&gt;0),'Test Sample Data'!J64,$B$1),"")</f>
        <v/>
      </c>
      <c r="K65" s="17" t="str">
        <f>IF(SUM('Test Sample Data'!K$3:K$98)&gt;10,IF(AND(ISNUMBER('Test Sample Data'!K64),'Test Sample Data'!K64&lt;$B$1,'Test Sample Data'!K64&gt;0),'Test Sample Data'!K64,$B$1),"")</f>
        <v/>
      </c>
      <c r="L65" s="17" t="str">
        <f>IF(SUM('Test Sample Data'!L$3:L$98)&gt;10,IF(AND(ISNUMBER('Test Sample Data'!L64),'Test Sample Data'!L64&lt;$B$1,'Test Sample Data'!L64&gt;0),'Test Sample Data'!L64,$B$1),"")</f>
        <v/>
      </c>
      <c r="M65" s="17" t="str">
        <f>IF(SUM('Test Sample Data'!M$3:M$98)&gt;10,IF(AND(ISNUMBER('Test Sample Data'!M64),'Test Sample Data'!M64&lt;$B$1,'Test Sample Data'!M64&gt;0),'Test Sample Data'!M64,$B$1),"")</f>
        <v/>
      </c>
      <c r="N65" s="17" t="str">
        <f>'Gene Table'!D64</f>
        <v>NM_000591</v>
      </c>
      <c r="O65" s="16" t="s">
        <v>253</v>
      </c>
      <c r="P65" s="17" t="str">
        <f>IF(SUM('Control Sample Data'!D$3:D$98)&gt;10,IF(AND(ISNUMBER('Control Sample Data'!D64),'Control Sample Data'!D64&lt;$B$1,'Control Sample Data'!D64&gt;0),'Control Sample Data'!D64,$B$1),"")</f>
        <v/>
      </c>
      <c r="Q65" s="17" t="str">
        <f>IF(SUM('Control Sample Data'!E$3:E$98)&gt;10,IF(AND(ISNUMBER('Control Sample Data'!E64),'Control Sample Data'!E64&lt;$B$1,'Control Sample Data'!E64&gt;0),'Control Sample Data'!E64,$B$1),"")</f>
        <v/>
      </c>
      <c r="R65" s="17" t="str">
        <f>IF(SUM('Control Sample Data'!F$3:F$98)&gt;10,IF(AND(ISNUMBER('Control Sample Data'!F64),'Control Sample Data'!F64&lt;$B$1,'Control Sample Data'!F64&gt;0),'Control Sample Data'!F64,$B$1),"")</f>
        <v/>
      </c>
      <c r="S65" s="17" t="str">
        <f>IF(SUM('Control Sample Data'!G$3:G$98)&gt;10,IF(AND(ISNUMBER('Control Sample Data'!G64),'Control Sample Data'!G64&lt;$B$1,'Control Sample Data'!G64&gt;0),'Control Sample Data'!G64,$B$1),"")</f>
        <v/>
      </c>
      <c r="T65" s="17" t="str">
        <f>IF(SUM('Control Sample Data'!H$3:H$98)&gt;10,IF(AND(ISNUMBER('Control Sample Data'!H64),'Control Sample Data'!H64&lt;$B$1,'Control Sample Data'!H64&gt;0),'Control Sample Data'!H64,$B$1),"")</f>
        <v/>
      </c>
      <c r="U65" s="17" t="str">
        <f>IF(SUM('Control Sample Data'!I$3:I$98)&gt;10,IF(AND(ISNUMBER('Control Sample Data'!I64),'Control Sample Data'!I64&lt;$B$1,'Control Sample Data'!I64&gt;0),'Control Sample Data'!I64,$B$1),"")</f>
        <v/>
      </c>
      <c r="V65" s="17" t="str">
        <f>IF(SUM('Control Sample Data'!J$3:J$98)&gt;10,IF(AND(ISNUMBER('Control Sample Data'!J64),'Control Sample Data'!J64&lt;$B$1,'Control Sample Data'!J64&gt;0),'Control Sample Data'!J64,$B$1),"")</f>
        <v/>
      </c>
      <c r="W65" s="17" t="str">
        <f>IF(SUM('Control Sample Data'!K$3:K$98)&gt;10,IF(AND(ISNUMBER('Control Sample Data'!K64),'Control Sample Data'!K64&lt;$B$1,'Control Sample Data'!K64&gt;0),'Control Sample Data'!K64,$B$1),"")</f>
        <v/>
      </c>
      <c r="X65" s="17" t="str">
        <f>IF(SUM('Control Sample Data'!L$3:L$98)&gt;10,IF(AND(ISNUMBER('Control Sample Data'!L64),'Control Sample Data'!L64&lt;$B$1,'Control Sample Data'!L64&gt;0),'Control Sample Data'!L64,$B$1),"")</f>
        <v/>
      </c>
      <c r="Y65" s="17" t="str">
        <f>IF(SUM('Control Sample Data'!M$3:M$98)&gt;10,IF(AND(ISNUMBER('Control Sample Data'!M64),'Control Sample Data'!M64&lt;$B$1,'Control Sample Data'!M64&gt;0),'Control Sample Data'!M64,$B$1),"")</f>
        <v/>
      </c>
      <c r="AT65" s="36" t="str">
        <f t="shared" si="44"/>
        <v/>
      </c>
      <c r="AU65" s="36" t="str">
        <f t="shared" si="45"/>
        <v/>
      </c>
      <c r="AV65" s="36" t="str">
        <f t="shared" si="46"/>
        <v/>
      </c>
      <c r="AW65" s="36" t="str">
        <f t="shared" si="47"/>
        <v/>
      </c>
      <c r="AX65" s="36" t="str">
        <f t="shared" si="48"/>
        <v/>
      </c>
      <c r="AY65" s="36" t="str">
        <f t="shared" si="49"/>
        <v/>
      </c>
      <c r="AZ65" s="36" t="str">
        <f t="shared" si="50"/>
        <v/>
      </c>
      <c r="BA65" s="36" t="str">
        <f t="shared" si="51"/>
        <v/>
      </c>
      <c r="BB65" s="36" t="str">
        <f t="shared" si="52"/>
        <v/>
      </c>
      <c r="BC65" s="36" t="str">
        <f t="shared" si="53"/>
        <v/>
      </c>
      <c r="BD65" s="36" t="str">
        <f t="shared" si="54"/>
        <v/>
      </c>
      <c r="BE65" s="36" t="str">
        <f t="shared" si="55"/>
        <v/>
      </c>
      <c r="BF65" s="36" t="str">
        <f t="shared" si="56"/>
        <v/>
      </c>
      <c r="BG65" s="36" t="str">
        <f t="shared" si="57"/>
        <v/>
      </c>
      <c r="BH65" s="36" t="str">
        <f t="shared" si="58"/>
        <v/>
      </c>
      <c r="BI65" s="36" t="str">
        <f t="shared" si="59"/>
        <v/>
      </c>
      <c r="BJ65" s="36" t="str">
        <f t="shared" si="60"/>
        <v/>
      </c>
      <c r="BK65" s="36" t="str">
        <f t="shared" si="61"/>
        <v/>
      </c>
      <c r="BL65" s="36" t="str">
        <f t="shared" si="62"/>
        <v/>
      </c>
      <c r="BM65" s="36" t="str">
        <f t="shared" si="63"/>
        <v/>
      </c>
      <c r="BN65" s="38" t="e">
        <f t="shared" si="21"/>
        <v>#DIV/0!</v>
      </c>
      <c r="BO65" s="38" t="e">
        <f t="shared" si="22"/>
        <v>#DIV/0!</v>
      </c>
      <c r="BP65" s="39" t="str">
        <f t="shared" si="23"/>
        <v/>
      </c>
      <c r="BQ65" s="39" t="str">
        <f t="shared" si="24"/>
        <v/>
      </c>
      <c r="BR65" s="39" t="str">
        <f t="shared" si="25"/>
        <v/>
      </c>
      <c r="BS65" s="39" t="str">
        <f t="shared" si="26"/>
        <v/>
      </c>
      <c r="BT65" s="39" t="str">
        <f t="shared" si="27"/>
        <v/>
      </c>
      <c r="BU65" s="39" t="str">
        <f t="shared" si="28"/>
        <v/>
      </c>
      <c r="BV65" s="39" t="str">
        <f t="shared" si="29"/>
        <v/>
      </c>
      <c r="BW65" s="39" t="str">
        <f t="shared" si="30"/>
        <v/>
      </c>
      <c r="BX65" s="39" t="str">
        <f t="shared" si="31"/>
        <v/>
      </c>
      <c r="BY65" s="39" t="str">
        <f t="shared" si="32"/>
        <v/>
      </c>
      <c r="BZ65" s="39" t="str">
        <f t="shared" si="33"/>
        <v/>
      </c>
      <c r="CA65" s="39" t="str">
        <f t="shared" si="34"/>
        <v/>
      </c>
      <c r="CB65" s="39" t="str">
        <f t="shared" si="35"/>
        <v/>
      </c>
      <c r="CC65" s="39" t="str">
        <f t="shared" si="36"/>
        <v/>
      </c>
      <c r="CD65" s="39" t="str">
        <f t="shared" si="37"/>
        <v/>
      </c>
      <c r="CE65" s="39" t="str">
        <f t="shared" si="38"/>
        <v/>
      </c>
      <c r="CF65" s="39" t="str">
        <f t="shared" si="39"/>
        <v/>
      </c>
      <c r="CG65" s="39" t="str">
        <f t="shared" si="40"/>
        <v/>
      </c>
      <c r="CH65" s="39" t="str">
        <f t="shared" si="41"/>
        <v/>
      </c>
      <c r="CI65" s="39" t="str">
        <f t="shared" si="42"/>
        <v/>
      </c>
    </row>
    <row r="66" spans="1:87" ht="12.75">
      <c r="A66" s="18"/>
      <c r="B66" s="16" t="str">
        <f>'Gene Table'!D65</f>
        <v>NM_003878</v>
      </c>
      <c r="C66" s="16" t="s">
        <v>257</v>
      </c>
      <c r="D66" s="17" t="str">
        <f>IF(SUM('Test Sample Data'!D$3:D$98)&gt;10,IF(AND(ISNUMBER('Test Sample Data'!D65),'Test Sample Data'!D65&lt;$B$1,'Test Sample Data'!D65&gt;0),'Test Sample Data'!D65,$B$1),"")</f>
        <v/>
      </c>
      <c r="E66" s="17" t="str">
        <f>IF(SUM('Test Sample Data'!E$3:E$98)&gt;10,IF(AND(ISNUMBER('Test Sample Data'!E65),'Test Sample Data'!E65&lt;$B$1,'Test Sample Data'!E65&gt;0),'Test Sample Data'!E65,$B$1),"")</f>
        <v/>
      </c>
      <c r="F66" s="17" t="str">
        <f>IF(SUM('Test Sample Data'!F$3:F$98)&gt;10,IF(AND(ISNUMBER('Test Sample Data'!F65),'Test Sample Data'!F65&lt;$B$1,'Test Sample Data'!F65&gt;0),'Test Sample Data'!F65,$B$1),"")</f>
        <v/>
      </c>
      <c r="G66" s="17" t="str">
        <f>IF(SUM('Test Sample Data'!G$3:G$98)&gt;10,IF(AND(ISNUMBER('Test Sample Data'!G65),'Test Sample Data'!G65&lt;$B$1,'Test Sample Data'!G65&gt;0),'Test Sample Data'!G65,$B$1),"")</f>
        <v/>
      </c>
      <c r="H66" s="17" t="str">
        <f>IF(SUM('Test Sample Data'!H$3:H$98)&gt;10,IF(AND(ISNUMBER('Test Sample Data'!H65),'Test Sample Data'!H65&lt;$B$1,'Test Sample Data'!H65&gt;0),'Test Sample Data'!H65,$B$1),"")</f>
        <v/>
      </c>
      <c r="I66" s="17" t="str">
        <f>IF(SUM('Test Sample Data'!I$3:I$98)&gt;10,IF(AND(ISNUMBER('Test Sample Data'!I65),'Test Sample Data'!I65&lt;$B$1,'Test Sample Data'!I65&gt;0),'Test Sample Data'!I65,$B$1),"")</f>
        <v/>
      </c>
      <c r="J66" s="17" t="str">
        <f>IF(SUM('Test Sample Data'!J$3:J$98)&gt;10,IF(AND(ISNUMBER('Test Sample Data'!J65),'Test Sample Data'!J65&lt;$B$1,'Test Sample Data'!J65&gt;0),'Test Sample Data'!J65,$B$1),"")</f>
        <v/>
      </c>
      <c r="K66" s="17" t="str">
        <f>IF(SUM('Test Sample Data'!K$3:K$98)&gt;10,IF(AND(ISNUMBER('Test Sample Data'!K65),'Test Sample Data'!K65&lt;$B$1,'Test Sample Data'!K65&gt;0),'Test Sample Data'!K65,$B$1),"")</f>
        <v/>
      </c>
      <c r="L66" s="17" t="str">
        <f>IF(SUM('Test Sample Data'!L$3:L$98)&gt;10,IF(AND(ISNUMBER('Test Sample Data'!L65),'Test Sample Data'!L65&lt;$B$1,'Test Sample Data'!L65&gt;0),'Test Sample Data'!L65,$B$1),"")</f>
        <v/>
      </c>
      <c r="M66" s="17" t="str">
        <f>IF(SUM('Test Sample Data'!M$3:M$98)&gt;10,IF(AND(ISNUMBER('Test Sample Data'!M65),'Test Sample Data'!M65&lt;$B$1,'Test Sample Data'!M65&gt;0),'Test Sample Data'!M65,$B$1),"")</f>
        <v/>
      </c>
      <c r="N66" s="17" t="str">
        <f>'Gene Table'!D65</f>
        <v>NM_003878</v>
      </c>
      <c r="O66" s="16" t="s">
        <v>257</v>
      </c>
      <c r="P66" s="17" t="str">
        <f>IF(SUM('Control Sample Data'!D$3:D$98)&gt;10,IF(AND(ISNUMBER('Control Sample Data'!D65),'Control Sample Data'!D65&lt;$B$1,'Control Sample Data'!D65&gt;0),'Control Sample Data'!D65,$B$1),"")</f>
        <v/>
      </c>
      <c r="Q66" s="17" t="str">
        <f>IF(SUM('Control Sample Data'!E$3:E$98)&gt;10,IF(AND(ISNUMBER('Control Sample Data'!E65),'Control Sample Data'!E65&lt;$B$1,'Control Sample Data'!E65&gt;0),'Control Sample Data'!E65,$B$1),"")</f>
        <v/>
      </c>
      <c r="R66" s="17" t="str">
        <f>IF(SUM('Control Sample Data'!F$3:F$98)&gt;10,IF(AND(ISNUMBER('Control Sample Data'!F65),'Control Sample Data'!F65&lt;$B$1,'Control Sample Data'!F65&gt;0),'Control Sample Data'!F65,$B$1),"")</f>
        <v/>
      </c>
      <c r="S66" s="17" t="str">
        <f>IF(SUM('Control Sample Data'!G$3:G$98)&gt;10,IF(AND(ISNUMBER('Control Sample Data'!G65),'Control Sample Data'!G65&lt;$B$1,'Control Sample Data'!G65&gt;0),'Control Sample Data'!G65,$B$1),"")</f>
        <v/>
      </c>
      <c r="T66" s="17" t="str">
        <f>IF(SUM('Control Sample Data'!H$3:H$98)&gt;10,IF(AND(ISNUMBER('Control Sample Data'!H65),'Control Sample Data'!H65&lt;$B$1,'Control Sample Data'!H65&gt;0),'Control Sample Data'!H65,$B$1),"")</f>
        <v/>
      </c>
      <c r="U66" s="17" t="str">
        <f>IF(SUM('Control Sample Data'!I$3:I$98)&gt;10,IF(AND(ISNUMBER('Control Sample Data'!I65),'Control Sample Data'!I65&lt;$B$1,'Control Sample Data'!I65&gt;0),'Control Sample Data'!I65,$B$1),"")</f>
        <v/>
      </c>
      <c r="V66" s="17" t="str">
        <f>IF(SUM('Control Sample Data'!J$3:J$98)&gt;10,IF(AND(ISNUMBER('Control Sample Data'!J65),'Control Sample Data'!J65&lt;$B$1,'Control Sample Data'!J65&gt;0),'Control Sample Data'!J65,$B$1),"")</f>
        <v/>
      </c>
      <c r="W66" s="17" t="str">
        <f>IF(SUM('Control Sample Data'!K$3:K$98)&gt;10,IF(AND(ISNUMBER('Control Sample Data'!K65),'Control Sample Data'!K65&lt;$B$1,'Control Sample Data'!K65&gt;0),'Control Sample Data'!K65,$B$1),"")</f>
        <v/>
      </c>
      <c r="X66" s="17" t="str">
        <f>IF(SUM('Control Sample Data'!L$3:L$98)&gt;10,IF(AND(ISNUMBER('Control Sample Data'!L65),'Control Sample Data'!L65&lt;$B$1,'Control Sample Data'!L65&gt;0),'Control Sample Data'!L65,$B$1),"")</f>
        <v/>
      </c>
      <c r="Y66" s="17" t="str">
        <f>IF(SUM('Control Sample Data'!M$3:M$98)&gt;10,IF(AND(ISNUMBER('Control Sample Data'!M65),'Control Sample Data'!M65&lt;$B$1,'Control Sample Data'!M65&gt;0),'Control Sample Data'!M65,$B$1),"")</f>
        <v/>
      </c>
      <c r="AT66" s="36" t="str">
        <f t="shared" si="44"/>
        <v/>
      </c>
      <c r="AU66" s="36" t="str">
        <f t="shared" si="45"/>
        <v/>
      </c>
      <c r="AV66" s="36" t="str">
        <f t="shared" si="46"/>
        <v/>
      </c>
      <c r="AW66" s="36" t="str">
        <f t="shared" si="47"/>
        <v/>
      </c>
      <c r="AX66" s="36" t="str">
        <f t="shared" si="48"/>
        <v/>
      </c>
      <c r="AY66" s="36" t="str">
        <f t="shared" si="49"/>
        <v/>
      </c>
      <c r="AZ66" s="36" t="str">
        <f t="shared" si="50"/>
        <v/>
      </c>
      <c r="BA66" s="36" t="str">
        <f t="shared" si="51"/>
        <v/>
      </c>
      <c r="BB66" s="36" t="str">
        <f t="shared" si="52"/>
        <v/>
      </c>
      <c r="BC66" s="36" t="str">
        <f t="shared" si="53"/>
        <v/>
      </c>
      <c r="BD66" s="36" t="str">
        <f t="shared" si="54"/>
        <v/>
      </c>
      <c r="BE66" s="36" t="str">
        <f t="shared" si="55"/>
        <v/>
      </c>
      <c r="BF66" s="36" t="str">
        <f t="shared" si="56"/>
        <v/>
      </c>
      <c r="BG66" s="36" t="str">
        <f t="shared" si="57"/>
        <v/>
      </c>
      <c r="BH66" s="36" t="str">
        <f t="shared" si="58"/>
        <v/>
      </c>
      <c r="BI66" s="36" t="str">
        <f t="shared" si="59"/>
        <v/>
      </c>
      <c r="BJ66" s="36" t="str">
        <f t="shared" si="60"/>
        <v/>
      </c>
      <c r="BK66" s="36" t="str">
        <f t="shared" si="61"/>
        <v/>
      </c>
      <c r="BL66" s="36" t="str">
        <f t="shared" si="62"/>
        <v/>
      </c>
      <c r="BM66" s="36" t="str">
        <f t="shared" si="63"/>
        <v/>
      </c>
      <c r="BN66" s="38" t="e">
        <f t="shared" si="21"/>
        <v>#DIV/0!</v>
      </c>
      <c r="BO66" s="38" t="e">
        <f t="shared" si="22"/>
        <v>#DIV/0!</v>
      </c>
      <c r="BP66" s="39" t="str">
        <f t="shared" si="23"/>
        <v/>
      </c>
      <c r="BQ66" s="39" t="str">
        <f t="shared" si="24"/>
        <v/>
      </c>
      <c r="BR66" s="39" t="str">
        <f t="shared" si="25"/>
        <v/>
      </c>
      <c r="BS66" s="39" t="str">
        <f t="shared" si="26"/>
        <v/>
      </c>
      <c r="BT66" s="39" t="str">
        <f t="shared" si="27"/>
        <v/>
      </c>
      <c r="BU66" s="39" t="str">
        <f t="shared" si="28"/>
        <v/>
      </c>
      <c r="BV66" s="39" t="str">
        <f t="shared" si="29"/>
        <v/>
      </c>
      <c r="BW66" s="39" t="str">
        <f t="shared" si="30"/>
        <v/>
      </c>
      <c r="BX66" s="39" t="str">
        <f t="shared" si="31"/>
        <v/>
      </c>
      <c r="BY66" s="39" t="str">
        <f t="shared" si="32"/>
        <v/>
      </c>
      <c r="BZ66" s="39" t="str">
        <f t="shared" si="33"/>
        <v/>
      </c>
      <c r="CA66" s="39" t="str">
        <f t="shared" si="34"/>
        <v/>
      </c>
      <c r="CB66" s="39" t="str">
        <f t="shared" si="35"/>
        <v/>
      </c>
      <c r="CC66" s="39" t="str">
        <f t="shared" si="36"/>
        <v/>
      </c>
      <c r="CD66" s="39" t="str">
        <f t="shared" si="37"/>
        <v/>
      </c>
      <c r="CE66" s="39" t="str">
        <f t="shared" si="38"/>
        <v/>
      </c>
      <c r="CF66" s="39" t="str">
        <f t="shared" si="39"/>
        <v/>
      </c>
      <c r="CG66" s="39" t="str">
        <f t="shared" si="40"/>
        <v/>
      </c>
      <c r="CH66" s="39" t="str">
        <f t="shared" si="41"/>
        <v/>
      </c>
      <c r="CI66" s="39" t="str">
        <f t="shared" si="42"/>
        <v/>
      </c>
    </row>
    <row r="67" spans="1:87" ht="12.75">
      <c r="A67" s="18"/>
      <c r="B67" s="16" t="str">
        <f>'Gene Table'!D66</f>
        <v>NM_003739</v>
      </c>
      <c r="C67" s="16" t="s">
        <v>261</v>
      </c>
      <c r="D67" s="17" t="str">
        <f>IF(SUM('Test Sample Data'!D$3:D$98)&gt;10,IF(AND(ISNUMBER('Test Sample Data'!D66),'Test Sample Data'!D66&lt;$B$1,'Test Sample Data'!D66&gt;0),'Test Sample Data'!D66,$B$1),"")</f>
        <v/>
      </c>
      <c r="E67" s="17" t="str">
        <f>IF(SUM('Test Sample Data'!E$3:E$98)&gt;10,IF(AND(ISNUMBER('Test Sample Data'!E66),'Test Sample Data'!E66&lt;$B$1,'Test Sample Data'!E66&gt;0),'Test Sample Data'!E66,$B$1),"")</f>
        <v/>
      </c>
      <c r="F67" s="17" t="str">
        <f>IF(SUM('Test Sample Data'!F$3:F$98)&gt;10,IF(AND(ISNUMBER('Test Sample Data'!F66),'Test Sample Data'!F66&lt;$B$1,'Test Sample Data'!F66&gt;0),'Test Sample Data'!F66,$B$1),"")</f>
        <v/>
      </c>
      <c r="G67" s="17" t="str">
        <f>IF(SUM('Test Sample Data'!G$3:G$98)&gt;10,IF(AND(ISNUMBER('Test Sample Data'!G66),'Test Sample Data'!G66&lt;$B$1,'Test Sample Data'!G66&gt;0),'Test Sample Data'!G66,$B$1),"")</f>
        <v/>
      </c>
      <c r="H67" s="17" t="str">
        <f>IF(SUM('Test Sample Data'!H$3:H$98)&gt;10,IF(AND(ISNUMBER('Test Sample Data'!H66),'Test Sample Data'!H66&lt;$B$1,'Test Sample Data'!H66&gt;0),'Test Sample Data'!H66,$B$1),"")</f>
        <v/>
      </c>
      <c r="I67" s="17" t="str">
        <f>IF(SUM('Test Sample Data'!I$3:I$98)&gt;10,IF(AND(ISNUMBER('Test Sample Data'!I66),'Test Sample Data'!I66&lt;$B$1,'Test Sample Data'!I66&gt;0),'Test Sample Data'!I66,$B$1),"")</f>
        <v/>
      </c>
      <c r="J67" s="17" t="str">
        <f>IF(SUM('Test Sample Data'!J$3:J$98)&gt;10,IF(AND(ISNUMBER('Test Sample Data'!J66),'Test Sample Data'!J66&lt;$B$1,'Test Sample Data'!J66&gt;0),'Test Sample Data'!J66,$B$1),"")</f>
        <v/>
      </c>
      <c r="K67" s="17" t="str">
        <f>IF(SUM('Test Sample Data'!K$3:K$98)&gt;10,IF(AND(ISNUMBER('Test Sample Data'!K66),'Test Sample Data'!K66&lt;$B$1,'Test Sample Data'!K66&gt;0),'Test Sample Data'!K66,$B$1),"")</f>
        <v/>
      </c>
      <c r="L67" s="17" t="str">
        <f>IF(SUM('Test Sample Data'!L$3:L$98)&gt;10,IF(AND(ISNUMBER('Test Sample Data'!L66),'Test Sample Data'!L66&lt;$B$1,'Test Sample Data'!L66&gt;0),'Test Sample Data'!L66,$B$1),"")</f>
        <v/>
      </c>
      <c r="M67" s="17" t="str">
        <f>IF(SUM('Test Sample Data'!M$3:M$98)&gt;10,IF(AND(ISNUMBER('Test Sample Data'!M66),'Test Sample Data'!M66&lt;$B$1,'Test Sample Data'!M66&gt;0),'Test Sample Data'!M66,$B$1),"")</f>
        <v/>
      </c>
      <c r="N67" s="17" t="str">
        <f>'Gene Table'!D66</f>
        <v>NM_003739</v>
      </c>
      <c r="O67" s="16" t="s">
        <v>261</v>
      </c>
      <c r="P67" s="17" t="str">
        <f>IF(SUM('Control Sample Data'!D$3:D$98)&gt;10,IF(AND(ISNUMBER('Control Sample Data'!D66),'Control Sample Data'!D66&lt;$B$1,'Control Sample Data'!D66&gt;0),'Control Sample Data'!D66,$B$1),"")</f>
        <v/>
      </c>
      <c r="Q67" s="17" t="str">
        <f>IF(SUM('Control Sample Data'!E$3:E$98)&gt;10,IF(AND(ISNUMBER('Control Sample Data'!E66),'Control Sample Data'!E66&lt;$B$1,'Control Sample Data'!E66&gt;0),'Control Sample Data'!E66,$B$1),"")</f>
        <v/>
      </c>
      <c r="R67" s="17" t="str">
        <f>IF(SUM('Control Sample Data'!F$3:F$98)&gt;10,IF(AND(ISNUMBER('Control Sample Data'!F66),'Control Sample Data'!F66&lt;$B$1,'Control Sample Data'!F66&gt;0),'Control Sample Data'!F66,$B$1),"")</f>
        <v/>
      </c>
      <c r="S67" s="17" t="str">
        <f>IF(SUM('Control Sample Data'!G$3:G$98)&gt;10,IF(AND(ISNUMBER('Control Sample Data'!G66),'Control Sample Data'!G66&lt;$B$1,'Control Sample Data'!G66&gt;0),'Control Sample Data'!G66,$B$1),"")</f>
        <v/>
      </c>
      <c r="T67" s="17" t="str">
        <f>IF(SUM('Control Sample Data'!H$3:H$98)&gt;10,IF(AND(ISNUMBER('Control Sample Data'!H66),'Control Sample Data'!H66&lt;$B$1,'Control Sample Data'!H66&gt;0),'Control Sample Data'!H66,$B$1),"")</f>
        <v/>
      </c>
      <c r="U67" s="17" t="str">
        <f>IF(SUM('Control Sample Data'!I$3:I$98)&gt;10,IF(AND(ISNUMBER('Control Sample Data'!I66),'Control Sample Data'!I66&lt;$B$1,'Control Sample Data'!I66&gt;0),'Control Sample Data'!I66,$B$1),"")</f>
        <v/>
      </c>
      <c r="V67" s="17" t="str">
        <f>IF(SUM('Control Sample Data'!J$3:J$98)&gt;10,IF(AND(ISNUMBER('Control Sample Data'!J66),'Control Sample Data'!J66&lt;$B$1,'Control Sample Data'!J66&gt;0),'Control Sample Data'!J66,$B$1),"")</f>
        <v/>
      </c>
      <c r="W67" s="17" t="str">
        <f>IF(SUM('Control Sample Data'!K$3:K$98)&gt;10,IF(AND(ISNUMBER('Control Sample Data'!K66),'Control Sample Data'!K66&lt;$B$1,'Control Sample Data'!K66&gt;0),'Control Sample Data'!K66,$B$1),"")</f>
        <v/>
      </c>
      <c r="X67" s="17" t="str">
        <f>IF(SUM('Control Sample Data'!L$3:L$98)&gt;10,IF(AND(ISNUMBER('Control Sample Data'!L66),'Control Sample Data'!L66&lt;$B$1,'Control Sample Data'!L66&gt;0),'Control Sample Data'!L66,$B$1),"")</f>
        <v/>
      </c>
      <c r="Y67" s="17" t="str">
        <f>IF(SUM('Control Sample Data'!M$3:M$98)&gt;10,IF(AND(ISNUMBER('Control Sample Data'!M66),'Control Sample Data'!M66&lt;$B$1,'Control Sample Data'!M66&gt;0),'Control Sample Data'!M66,$B$1),"")</f>
        <v/>
      </c>
      <c r="AT67" s="36" t="str">
        <f t="shared" si="44"/>
        <v/>
      </c>
      <c r="AU67" s="36" t="str">
        <f t="shared" si="45"/>
        <v/>
      </c>
      <c r="AV67" s="36" t="str">
        <f t="shared" si="46"/>
        <v/>
      </c>
      <c r="AW67" s="36" t="str">
        <f t="shared" si="47"/>
        <v/>
      </c>
      <c r="AX67" s="36" t="str">
        <f t="shared" si="48"/>
        <v/>
      </c>
      <c r="AY67" s="36" t="str">
        <f t="shared" si="49"/>
        <v/>
      </c>
      <c r="AZ67" s="36" t="str">
        <f t="shared" si="50"/>
        <v/>
      </c>
      <c r="BA67" s="36" t="str">
        <f t="shared" si="51"/>
        <v/>
      </c>
      <c r="BB67" s="36" t="str">
        <f t="shared" si="52"/>
        <v/>
      </c>
      <c r="BC67" s="36" t="str">
        <f t="shared" si="53"/>
        <v/>
      </c>
      <c r="BD67" s="36" t="str">
        <f t="shared" si="54"/>
        <v/>
      </c>
      <c r="BE67" s="36" t="str">
        <f t="shared" si="55"/>
        <v/>
      </c>
      <c r="BF67" s="36" t="str">
        <f t="shared" si="56"/>
        <v/>
      </c>
      <c r="BG67" s="36" t="str">
        <f t="shared" si="57"/>
        <v/>
      </c>
      <c r="BH67" s="36" t="str">
        <f t="shared" si="58"/>
        <v/>
      </c>
      <c r="BI67" s="36" t="str">
        <f t="shared" si="59"/>
        <v/>
      </c>
      <c r="BJ67" s="36" t="str">
        <f t="shared" si="60"/>
        <v/>
      </c>
      <c r="BK67" s="36" t="str">
        <f t="shared" si="61"/>
        <v/>
      </c>
      <c r="BL67" s="36" t="str">
        <f t="shared" si="62"/>
        <v/>
      </c>
      <c r="BM67" s="36" t="str">
        <f t="shared" si="63"/>
        <v/>
      </c>
      <c r="BN67" s="38" t="e">
        <f t="shared" si="21"/>
        <v>#DIV/0!</v>
      </c>
      <c r="BO67" s="38" t="e">
        <f t="shared" si="22"/>
        <v>#DIV/0!</v>
      </c>
      <c r="BP67" s="39" t="str">
        <f t="shared" si="23"/>
        <v/>
      </c>
      <c r="BQ67" s="39" t="str">
        <f t="shared" si="24"/>
        <v/>
      </c>
      <c r="BR67" s="39" t="str">
        <f t="shared" si="25"/>
        <v/>
      </c>
      <c r="BS67" s="39" t="str">
        <f t="shared" si="26"/>
        <v/>
      </c>
      <c r="BT67" s="39" t="str">
        <f t="shared" si="27"/>
        <v/>
      </c>
      <c r="BU67" s="39" t="str">
        <f t="shared" si="28"/>
        <v/>
      </c>
      <c r="BV67" s="39" t="str">
        <f t="shared" si="29"/>
        <v/>
      </c>
      <c r="BW67" s="39" t="str">
        <f t="shared" si="30"/>
        <v/>
      </c>
      <c r="BX67" s="39" t="str">
        <f t="shared" si="31"/>
        <v/>
      </c>
      <c r="BY67" s="39" t="str">
        <f t="shared" si="32"/>
        <v/>
      </c>
      <c r="BZ67" s="39" t="str">
        <f t="shared" si="33"/>
        <v/>
      </c>
      <c r="CA67" s="39" t="str">
        <f t="shared" si="34"/>
        <v/>
      </c>
      <c r="CB67" s="39" t="str">
        <f t="shared" si="35"/>
        <v/>
      </c>
      <c r="CC67" s="39" t="str">
        <f t="shared" si="36"/>
        <v/>
      </c>
      <c r="CD67" s="39" t="str">
        <f t="shared" si="37"/>
        <v/>
      </c>
      <c r="CE67" s="39" t="str">
        <f t="shared" si="38"/>
        <v/>
      </c>
      <c r="CF67" s="39" t="str">
        <f t="shared" si="39"/>
        <v/>
      </c>
      <c r="CG67" s="39" t="str">
        <f t="shared" si="40"/>
        <v/>
      </c>
      <c r="CH67" s="39" t="str">
        <f t="shared" si="41"/>
        <v/>
      </c>
      <c r="CI67" s="39" t="str">
        <f t="shared" si="42"/>
        <v/>
      </c>
    </row>
    <row r="68" spans="1:87" ht="12.75">
      <c r="A68" s="18"/>
      <c r="B68" s="16" t="str">
        <f>'Gene Table'!D67</f>
        <v>NM_032199</v>
      </c>
      <c r="C68" s="16" t="s">
        <v>265</v>
      </c>
      <c r="D68" s="17" t="str">
        <f>IF(SUM('Test Sample Data'!D$3:D$98)&gt;10,IF(AND(ISNUMBER('Test Sample Data'!D67),'Test Sample Data'!D67&lt;$B$1,'Test Sample Data'!D67&gt;0),'Test Sample Data'!D67,$B$1),"")</f>
        <v/>
      </c>
      <c r="E68" s="17" t="str">
        <f>IF(SUM('Test Sample Data'!E$3:E$98)&gt;10,IF(AND(ISNUMBER('Test Sample Data'!E67),'Test Sample Data'!E67&lt;$B$1,'Test Sample Data'!E67&gt;0),'Test Sample Data'!E67,$B$1),"")</f>
        <v/>
      </c>
      <c r="F68" s="17" t="str">
        <f>IF(SUM('Test Sample Data'!F$3:F$98)&gt;10,IF(AND(ISNUMBER('Test Sample Data'!F67),'Test Sample Data'!F67&lt;$B$1,'Test Sample Data'!F67&gt;0),'Test Sample Data'!F67,$B$1),"")</f>
        <v/>
      </c>
      <c r="G68" s="17" t="str">
        <f>IF(SUM('Test Sample Data'!G$3:G$98)&gt;10,IF(AND(ISNUMBER('Test Sample Data'!G67),'Test Sample Data'!G67&lt;$B$1,'Test Sample Data'!G67&gt;0),'Test Sample Data'!G67,$B$1),"")</f>
        <v/>
      </c>
      <c r="H68" s="17" t="str">
        <f>IF(SUM('Test Sample Data'!H$3:H$98)&gt;10,IF(AND(ISNUMBER('Test Sample Data'!H67),'Test Sample Data'!H67&lt;$B$1,'Test Sample Data'!H67&gt;0),'Test Sample Data'!H67,$B$1),"")</f>
        <v/>
      </c>
      <c r="I68" s="17" t="str">
        <f>IF(SUM('Test Sample Data'!I$3:I$98)&gt;10,IF(AND(ISNUMBER('Test Sample Data'!I67),'Test Sample Data'!I67&lt;$B$1,'Test Sample Data'!I67&gt;0),'Test Sample Data'!I67,$B$1),"")</f>
        <v/>
      </c>
      <c r="J68" s="17" t="str">
        <f>IF(SUM('Test Sample Data'!J$3:J$98)&gt;10,IF(AND(ISNUMBER('Test Sample Data'!J67),'Test Sample Data'!J67&lt;$B$1,'Test Sample Data'!J67&gt;0),'Test Sample Data'!J67,$B$1),"")</f>
        <v/>
      </c>
      <c r="K68" s="17" t="str">
        <f>IF(SUM('Test Sample Data'!K$3:K$98)&gt;10,IF(AND(ISNUMBER('Test Sample Data'!K67),'Test Sample Data'!K67&lt;$B$1,'Test Sample Data'!K67&gt;0),'Test Sample Data'!K67,$B$1),"")</f>
        <v/>
      </c>
      <c r="L68" s="17" t="str">
        <f>IF(SUM('Test Sample Data'!L$3:L$98)&gt;10,IF(AND(ISNUMBER('Test Sample Data'!L67),'Test Sample Data'!L67&lt;$B$1,'Test Sample Data'!L67&gt;0),'Test Sample Data'!L67,$B$1),"")</f>
        <v/>
      </c>
      <c r="M68" s="17" t="str">
        <f>IF(SUM('Test Sample Data'!M$3:M$98)&gt;10,IF(AND(ISNUMBER('Test Sample Data'!M67),'Test Sample Data'!M67&lt;$B$1,'Test Sample Data'!M67&gt;0),'Test Sample Data'!M67,$B$1),"")</f>
        <v/>
      </c>
      <c r="N68" s="17" t="str">
        <f>'Gene Table'!D67</f>
        <v>NM_032199</v>
      </c>
      <c r="O68" s="16" t="s">
        <v>265</v>
      </c>
      <c r="P68" s="17" t="str">
        <f>IF(SUM('Control Sample Data'!D$3:D$98)&gt;10,IF(AND(ISNUMBER('Control Sample Data'!D67),'Control Sample Data'!D67&lt;$B$1,'Control Sample Data'!D67&gt;0),'Control Sample Data'!D67,$B$1),"")</f>
        <v/>
      </c>
      <c r="Q68" s="17" t="str">
        <f>IF(SUM('Control Sample Data'!E$3:E$98)&gt;10,IF(AND(ISNUMBER('Control Sample Data'!E67),'Control Sample Data'!E67&lt;$B$1,'Control Sample Data'!E67&gt;0),'Control Sample Data'!E67,$B$1),"")</f>
        <v/>
      </c>
      <c r="R68" s="17" t="str">
        <f>IF(SUM('Control Sample Data'!F$3:F$98)&gt;10,IF(AND(ISNUMBER('Control Sample Data'!F67),'Control Sample Data'!F67&lt;$B$1,'Control Sample Data'!F67&gt;0),'Control Sample Data'!F67,$B$1),"")</f>
        <v/>
      </c>
      <c r="S68" s="17" t="str">
        <f>IF(SUM('Control Sample Data'!G$3:G$98)&gt;10,IF(AND(ISNUMBER('Control Sample Data'!G67),'Control Sample Data'!G67&lt;$B$1,'Control Sample Data'!G67&gt;0),'Control Sample Data'!G67,$B$1),"")</f>
        <v/>
      </c>
      <c r="T68" s="17" t="str">
        <f>IF(SUM('Control Sample Data'!H$3:H$98)&gt;10,IF(AND(ISNUMBER('Control Sample Data'!H67),'Control Sample Data'!H67&lt;$B$1,'Control Sample Data'!H67&gt;0),'Control Sample Data'!H67,$B$1),"")</f>
        <v/>
      </c>
      <c r="U68" s="17" t="str">
        <f>IF(SUM('Control Sample Data'!I$3:I$98)&gt;10,IF(AND(ISNUMBER('Control Sample Data'!I67),'Control Sample Data'!I67&lt;$B$1,'Control Sample Data'!I67&gt;0),'Control Sample Data'!I67,$B$1),"")</f>
        <v/>
      </c>
      <c r="V68" s="17" t="str">
        <f>IF(SUM('Control Sample Data'!J$3:J$98)&gt;10,IF(AND(ISNUMBER('Control Sample Data'!J67),'Control Sample Data'!J67&lt;$B$1,'Control Sample Data'!J67&gt;0),'Control Sample Data'!J67,$B$1),"")</f>
        <v/>
      </c>
      <c r="W68" s="17" t="str">
        <f>IF(SUM('Control Sample Data'!K$3:K$98)&gt;10,IF(AND(ISNUMBER('Control Sample Data'!K67),'Control Sample Data'!K67&lt;$B$1,'Control Sample Data'!K67&gt;0),'Control Sample Data'!K67,$B$1),"")</f>
        <v/>
      </c>
      <c r="X68" s="17" t="str">
        <f>IF(SUM('Control Sample Data'!L$3:L$98)&gt;10,IF(AND(ISNUMBER('Control Sample Data'!L67),'Control Sample Data'!L67&lt;$B$1,'Control Sample Data'!L67&gt;0),'Control Sample Data'!L67,$B$1),"")</f>
        <v/>
      </c>
      <c r="Y68" s="17" t="str">
        <f>IF(SUM('Control Sample Data'!M$3:M$98)&gt;10,IF(AND(ISNUMBER('Control Sample Data'!M67),'Control Sample Data'!M67&lt;$B$1,'Control Sample Data'!M67&gt;0),'Control Sample Data'!M67,$B$1),"")</f>
        <v/>
      </c>
      <c r="AT68" s="36" t="str">
        <f aca="true" t="shared" si="64" ref="AT68:AT99">IF(ISERROR(D68-Z$26),"",D68-Z$26)</f>
        <v/>
      </c>
      <c r="AU68" s="36" t="str">
        <f aca="true" t="shared" si="65" ref="AU68:AU99">IF(ISERROR(E68-AA$26),"",E68-AA$26)</f>
        <v/>
      </c>
      <c r="AV68" s="36" t="str">
        <f aca="true" t="shared" si="66" ref="AV68:AV99">IF(ISERROR(F68-AB$26),"",F68-AB$26)</f>
        <v/>
      </c>
      <c r="AW68" s="36" t="str">
        <f aca="true" t="shared" si="67" ref="AW68:AW99">IF(ISERROR(G68-AC$26),"",G68-AC$26)</f>
        <v/>
      </c>
      <c r="AX68" s="36" t="str">
        <f aca="true" t="shared" si="68" ref="AX68:AX99">IF(ISERROR(H68-AD$26),"",H68-AD$26)</f>
        <v/>
      </c>
      <c r="AY68" s="36" t="str">
        <f aca="true" t="shared" si="69" ref="AY68:AY99">IF(ISERROR(I68-AE$26),"",I68-AE$26)</f>
        <v/>
      </c>
      <c r="AZ68" s="36" t="str">
        <f aca="true" t="shared" si="70" ref="AZ68:AZ99">IF(ISERROR(J68-AF$26),"",J68-AF$26)</f>
        <v/>
      </c>
      <c r="BA68" s="36" t="str">
        <f aca="true" t="shared" si="71" ref="BA68:BA99">IF(ISERROR(K68-AG$26),"",K68-AG$26)</f>
        <v/>
      </c>
      <c r="BB68" s="36" t="str">
        <f aca="true" t="shared" si="72" ref="BB68:BB99">IF(ISERROR(L68-AH$26),"",L68-AH$26)</f>
        <v/>
      </c>
      <c r="BC68" s="36" t="str">
        <f aca="true" t="shared" si="73" ref="BC68:BC99">IF(ISERROR(M68-AI$26),"",M68-AI$26)</f>
        <v/>
      </c>
      <c r="BD68" s="36" t="str">
        <f aca="true" t="shared" si="74" ref="BD68:BD99">IF(ISERROR(P68-AJ$26),"",P68-AJ$26)</f>
        <v/>
      </c>
      <c r="BE68" s="36" t="str">
        <f aca="true" t="shared" si="75" ref="BE68:BE99">IF(ISERROR(Q68-AK$26),"",Q68-AK$26)</f>
        <v/>
      </c>
      <c r="BF68" s="36" t="str">
        <f aca="true" t="shared" si="76" ref="BF68:BF99">IF(ISERROR(R68-AL$26),"",R68-AL$26)</f>
        <v/>
      </c>
      <c r="BG68" s="36" t="str">
        <f aca="true" t="shared" si="77" ref="BG68:BG99">IF(ISERROR(S68-AM$26),"",S68-AM$26)</f>
        <v/>
      </c>
      <c r="BH68" s="36" t="str">
        <f aca="true" t="shared" si="78" ref="BH68:BH99">IF(ISERROR(T68-AN$26),"",T68-AN$26)</f>
        <v/>
      </c>
      <c r="BI68" s="36" t="str">
        <f aca="true" t="shared" si="79" ref="BI68:BI99">IF(ISERROR(U68-AO$26),"",U68-AO$26)</f>
        <v/>
      </c>
      <c r="BJ68" s="36" t="str">
        <f aca="true" t="shared" si="80" ref="BJ68:BJ99">IF(ISERROR(V68-AP$26),"",V68-AP$26)</f>
        <v/>
      </c>
      <c r="BK68" s="36" t="str">
        <f aca="true" t="shared" si="81" ref="BK68:BK99">IF(ISERROR(W68-AQ$26),"",W68-AQ$26)</f>
        <v/>
      </c>
      <c r="BL68" s="36" t="str">
        <f aca="true" t="shared" si="82" ref="BL68:BL99">IF(ISERROR(X68-AR$26),"",X68-AR$26)</f>
        <v/>
      </c>
      <c r="BM68" s="36" t="str">
        <f aca="true" t="shared" si="83" ref="BM68:BM99">IF(ISERROR(Y68-AS$26),"",Y68-AS$26)</f>
        <v/>
      </c>
      <c r="BN68" s="38" t="e">
        <f t="shared" si="21"/>
        <v>#DIV/0!</v>
      </c>
      <c r="BO68" s="38" t="e">
        <f t="shared" si="22"/>
        <v>#DIV/0!</v>
      </c>
      <c r="BP68" s="39" t="str">
        <f t="shared" si="23"/>
        <v/>
      </c>
      <c r="BQ68" s="39" t="str">
        <f t="shared" si="24"/>
        <v/>
      </c>
      <c r="BR68" s="39" t="str">
        <f t="shared" si="25"/>
        <v/>
      </c>
      <c r="BS68" s="39" t="str">
        <f t="shared" si="26"/>
        <v/>
      </c>
      <c r="BT68" s="39" t="str">
        <f t="shared" si="27"/>
        <v/>
      </c>
      <c r="BU68" s="39" t="str">
        <f t="shared" si="28"/>
        <v/>
      </c>
      <c r="BV68" s="39" t="str">
        <f t="shared" si="29"/>
        <v/>
      </c>
      <c r="BW68" s="39" t="str">
        <f t="shared" si="30"/>
        <v/>
      </c>
      <c r="BX68" s="39" t="str">
        <f t="shared" si="31"/>
        <v/>
      </c>
      <c r="BY68" s="39" t="str">
        <f t="shared" si="32"/>
        <v/>
      </c>
      <c r="BZ68" s="39" t="str">
        <f t="shared" si="33"/>
        <v/>
      </c>
      <c r="CA68" s="39" t="str">
        <f t="shared" si="34"/>
        <v/>
      </c>
      <c r="CB68" s="39" t="str">
        <f t="shared" si="35"/>
        <v/>
      </c>
      <c r="CC68" s="39" t="str">
        <f t="shared" si="36"/>
        <v/>
      </c>
      <c r="CD68" s="39" t="str">
        <f t="shared" si="37"/>
        <v/>
      </c>
      <c r="CE68" s="39" t="str">
        <f t="shared" si="38"/>
        <v/>
      </c>
      <c r="CF68" s="39" t="str">
        <f t="shared" si="39"/>
        <v/>
      </c>
      <c r="CG68" s="39" t="str">
        <f t="shared" si="40"/>
        <v/>
      </c>
      <c r="CH68" s="39" t="str">
        <f t="shared" si="41"/>
        <v/>
      </c>
      <c r="CI68" s="39" t="str">
        <f t="shared" si="42"/>
        <v/>
      </c>
    </row>
    <row r="69" spans="1:87" ht="12.75">
      <c r="A69" s="18"/>
      <c r="B69" s="16" t="str">
        <f>'Gene Table'!D68</f>
        <v>NM_004346</v>
      </c>
      <c r="C69" s="16" t="s">
        <v>269</v>
      </c>
      <c r="D69" s="17" t="str">
        <f>IF(SUM('Test Sample Data'!D$3:D$98)&gt;10,IF(AND(ISNUMBER('Test Sample Data'!D68),'Test Sample Data'!D68&lt;$B$1,'Test Sample Data'!D68&gt;0),'Test Sample Data'!D68,$B$1),"")</f>
        <v/>
      </c>
      <c r="E69" s="17" t="str">
        <f>IF(SUM('Test Sample Data'!E$3:E$98)&gt;10,IF(AND(ISNUMBER('Test Sample Data'!E68),'Test Sample Data'!E68&lt;$B$1,'Test Sample Data'!E68&gt;0),'Test Sample Data'!E68,$B$1),"")</f>
        <v/>
      </c>
      <c r="F69" s="17" t="str">
        <f>IF(SUM('Test Sample Data'!F$3:F$98)&gt;10,IF(AND(ISNUMBER('Test Sample Data'!F68),'Test Sample Data'!F68&lt;$B$1,'Test Sample Data'!F68&gt;0),'Test Sample Data'!F68,$B$1),"")</f>
        <v/>
      </c>
      <c r="G69" s="17" t="str">
        <f>IF(SUM('Test Sample Data'!G$3:G$98)&gt;10,IF(AND(ISNUMBER('Test Sample Data'!G68),'Test Sample Data'!G68&lt;$B$1,'Test Sample Data'!G68&gt;0),'Test Sample Data'!G68,$B$1),"")</f>
        <v/>
      </c>
      <c r="H69" s="17" t="str">
        <f>IF(SUM('Test Sample Data'!H$3:H$98)&gt;10,IF(AND(ISNUMBER('Test Sample Data'!H68),'Test Sample Data'!H68&lt;$B$1,'Test Sample Data'!H68&gt;0),'Test Sample Data'!H68,$B$1),"")</f>
        <v/>
      </c>
      <c r="I69" s="17" t="str">
        <f>IF(SUM('Test Sample Data'!I$3:I$98)&gt;10,IF(AND(ISNUMBER('Test Sample Data'!I68),'Test Sample Data'!I68&lt;$B$1,'Test Sample Data'!I68&gt;0),'Test Sample Data'!I68,$B$1),"")</f>
        <v/>
      </c>
      <c r="J69" s="17" t="str">
        <f>IF(SUM('Test Sample Data'!J$3:J$98)&gt;10,IF(AND(ISNUMBER('Test Sample Data'!J68),'Test Sample Data'!J68&lt;$B$1,'Test Sample Data'!J68&gt;0),'Test Sample Data'!J68,$B$1),"")</f>
        <v/>
      </c>
      <c r="K69" s="17" t="str">
        <f>IF(SUM('Test Sample Data'!K$3:K$98)&gt;10,IF(AND(ISNUMBER('Test Sample Data'!K68),'Test Sample Data'!K68&lt;$B$1,'Test Sample Data'!K68&gt;0),'Test Sample Data'!K68,$B$1),"")</f>
        <v/>
      </c>
      <c r="L69" s="17" t="str">
        <f>IF(SUM('Test Sample Data'!L$3:L$98)&gt;10,IF(AND(ISNUMBER('Test Sample Data'!L68),'Test Sample Data'!L68&lt;$B$1,'Test Sample Data'!L68&gt;0),'Test Sample Data'!L68,$B$1),"")</f>
        <v/>
      </c>
      <c r="M69" s="17" t="str">
        <f>IF(SUM('Test Sample Data'!M$3:M$98)&gt;10,IF(AND(ISNUMBER('Test Sample Data'!M68),'Test Sample Data'!M68&lt;$B$1,'Test Sample Data'!M68&gt;0),'Test Sample Data'!M68,$B$1),"")</f>
        <v/>
      </c>
      <c r="N69" s="17" t="str">
        <f>'Gene Table'!D68</f>
        <v>NM_004346</v>
      </c>
      <c r="O69" s="16" t="s">
        <v>269</v>
      </c>
      <c r="P69" s="17" t="str">
        <f>IF(SUM('Control Sample Data'!D$3:D$98)&gt;10,IF(AND(ISNUMBER('Control Sample Data'!D68),'Control Sample Data'!D68&lt;$B$1,'Control Sample Data'!D68&gt;0),'Control Sample Data'!D68,$B$1),"")</f>
        <v/>
      </c>
      <c r="Q69" s="17" t="str">
        <f>IF(SUM('Control Sample Data'!E$3:E$98)&gt;10,IF(AND(ISNUMBER('Control Sample Data'!E68),'Control Sample Data'!E68&lt;$B$1,'Control Sample Data'!E68&gt;0),'Control Sample Data'!E68,$B$1),"")</f>
        <v/>
      </c>
      <c r="R69" s="17" t="str">
        <f>IF(SUM('Control Sample Data'!F$3:F$98)&gt;10,IF(AND(ISNUMBER('Control Sample Data'!F68),'Control Sample Data'!F68&lt;$B$1,'Control Sample Data'!F68&gt;0),'Control Sample Data'!F68,$B$1),"")</f>
        <v/>
      </c>
      <c r="S69" s="17" t="str">
        <f>IF(SUM('Control Sample Data'!G$3:G$98)&gt;10,IF(AND(ISNUMBER('Control Sample Data'!G68),'Control Sample Data'!G68&lt;$B$1,'Control Sample Data'!G68&gt;0),'Control Sample Data'!G68,$B$1),"")</f>
        <v/>
      </c>
      <c r="T69" s="17" t="str">
        <f>IF(SUM('Control Sample Data'!H$3:H$98)&gt;10,IF(AND(ISNUMBER('Control Sample Data'!H68),'Control Sample Data'!H68&lt;$B$1,'Control Sample Data'!H68&gt;0),'Control Sample Data'!H68,$B$1),"")</f>
        <v/>
      </c>
      <c r="U69" s="17" t="str">
        <f>IF(SUM('Control Sample Data'!I$3:I$98)&gt;10,IF(AND(ISNUMBER('Control Sample Data'!I68),'Control Sample Data'!I68&lt;$B$1,'Control Sample Data'!I68&gt;0),'Control Sample Data'!I68,$B$1),"")</f>
        <v/>
      </c>
      <c r="V69" s="17" t="str">
        <f>IF(SUM('Control Sample Data'!J$3:J$98)&gt;10,IF(AND(ISNUMBER('Control Sample Data'!J68),'Control Sample Data'!J68&lt;$B$1,'Control Sample Data'!J68&gt;0),'Control Sample Data'!J68,$B$1),"")</f>
        <v/>
      </c>
      <c r="W69" s="17" t="str">
        <f>IF(SUM('Control Sample Data'!K$3:K$98)&gt;10,IF(AND(ISNUMBER('Control Sample Data'!K68),'Control Sample Data'!K68&lt;$B$1,'Control Sample Data'!K68&gt;0),'Control Sample Data'!K68,$B$1),"")</f>
        <v/>
      </c>
      <c r="X69" s="17" t="str">
        <f>IF(SUM('Control Sample Data'!L$3:L$98)&gt;10,IF(AND(ISNUMBER('Control Sample Data'!L68),'Control Sample Data'!L68&lt;$B$1,'Control Sample Data'!L68&gt;0),'Control Sample Data'!L68,$B$1),"")</f>
        <v/>
      </c>
      <c r="Y69" s="17" t="str">
        <f>IF(SUM('Control Sample Data'!M$3:M$98)&gt;10,IF(AND(ISNUMBER('Control Sample Data'!M68),'Control Sample Data'!M68&lt;$B$1,'Control Sample Data'!M68&gt;0),'Control Sample Data'!M68,$B$1),"")</f>
        <v/>
      </c>
      <c r="AT69" s="36" t="str">
        <f t="shared" si="64"/>
        <v/>
      </c>
      <c r="AU69" s="36" t="str">
        <f t="shared" si="65"/>
        <v/>
      </c>
      <c r="AV69" s="36" t="str">
        <f t="shared" si="66"/>
        <v/>
      </c>
      <c r="AW69" s="36" t="str">
        <f t="shared" si="67"/>
        <v/>
      </c>
      <c r="AX69" s="36" t="str">
        <f t="shared" si="68"/>
        <v/>
      </c>
      <c r="AY69" s="36" t="str">
        <f t="shared" si="69"/>
        <v/>
      </c>
      <c r="AZ69" s="36" t="str">
        <f t="shared" si="70"/>
        <v/>
      </c>
      <c r="BA69" s="36" t="str">
        <f t="shared" si="71"/>
        <v/>
      </c>
      <c r="BB69" s="36" t="str">
        <f t="shared" si="72"/>
        <v/>
      </c>
      <c r="BC69" s="36" t="str">
        <f t="shared" si="73"/>
        <v/>
      </c>
      <c r="BD69" s="36" t="str">
        <f t="shared" si="74"/>
        <v/>
      </c>
      <c r="BE69" s="36" t="str">
        <f t="shared" si="75"/>
        <v/>
      </c>
      <c r="BF69" s="36" t="str">
        <f t="shared" si="76"/>
        <v/>
      </c>
      <c r="BG69" s="36" t="str">
        <f t="shared" si="77"/>
        <v/>
      </c>
      <c r="BH69" s="36" t="str">
        <f t="shared" si="78"/>
        <v/>
      </c>
      <c r="BI69" s="36" t="str">
        <f t="shared" si="79"/>
        <v/>
      </c>
      <c r="BJ69" s="36" t="str">
        <f t="shared" si="80"/>
        <v/>
      </c>
      <c r="BK69" s="36" t="str">
        <f t="shared" si="81"/>
        <v/>
      </c>
      <c r="BL69" s="36" t="str">
        <f t="shared" si="82"/>
        <v/>
      </c>
      <c r="BM69" s="36" t="str">
        <f t="shared" si="83"/>
        <v/>
      </c>
      <c r="BN69" s="38" t="e">
        <f aca="true" t="shared" si="84" ref="BN69:BN100">AVERAGE(AT69:BC69)</f>
        <v>#DIV/0!</v>
      </c>
      <c r="BO69" s="38" t="e">
        <f aca="true" t="shared" si="85" ref="BO69:BO100">AVERAGE(BD69:BM69)</f>
        <v>#DIV/0!</v>
      </c>
      <c r="BP69" s="39" t="str">
        <f aca="true" t="shared" si="86" ref="BP69:BP132">IF(ISNUMBER(AT69),POWER(2,-AT69),"")</f>
        <v/>
      </c>
      <c r="BQ69" s="39" t="str">
        <f aca="true" t="shared" si="87" ref="BQ69:BQ132">IF(ISNUMBER(AU69),POWER(2,-AU69),"")</f>
        <v/>
      </c>
      <c r="BR69" s="39" t="str">
        <f aca="true" t="shared" si="88" ref="BR69:BR132">IF(ISNUMBER(AV69),POWER(2,-AV69),"")</f>
        <v/>
      </c>
      <c r="BS69" s="39" t="str">
        <f aca="true" t="shared" si="89" ref="BS69:BS132">IF(ISNUMBER(AW69),POWER(2,-AW69),"")</f>
        <v/>
      </c>
      <c r="BT69" s="39" t="str">
        <f aca="true" t="shared" si="90" ref="BT69:BT132">IF(ISNUMBER(AX69),POWER(2,-AX69),"")</f>
        <v/>
      </c>
      <c r="BU69" s="39" t="str">
        <f aca="true" t="shared" si="91" ref="BU69:BU132">IF(ISNUMBER(AY69),POWER(2,-AY69),"")</f>
        <v/>
      </c>
      <c r="BV69" s="39" t="str">
        <f aca="true" t="shared" si="92" ref="BV69:BV132">IF(ISNUMBER(AZ69),POWER(2,-AZ69),"")</f>
        <v/>
      </c>
      <c r="BW69" s="39" t="str">
        <f aca="true" t="shared" si="93" ref="BW69:BW132">IF(ISNUMBER(BA69),POWER(2,-BA69),"")</f>
        <v/>
      </c>
      <c r="BX69" s="39" t="str">
        <f aca="true" t="shared" si="94" ref="BX69:BX132">IF(ISNUMBER(BB69),POWER(2,-BB69),"")</f>
        <v/>
      </c>
      <c r="BY69" s="39" t="str">
        <f aca="true" t="shared" si="95" ref="BY69:BY132">IF(ISNUMBER(BC69),POWER(2,-BC69),"")</f>
        <v/>
      </c>
      <c r="BZ69" s="39" t="str">
        <f aca="true" t="shared" si="96" ref="BZ69:BZ132">IF(ISNUMBER(BD69),POWER(2,-BD69),"")</f>
        <v/>
      </c>
      <c r="CA69" s="39" t="str">
        <f aca="true" t="shared" si="97" ref="CA69:CA132">IF(ISNUMBER(BE69),POWER(2,-BE69),"")</f>
        <v/>
      </c>
      <c r="CB69" s="39" t="str">
        <f aca="true" t="shared" si="98" ref="CB69:CB132">IF(ISNUMBER(BF69),POWER(2,-BF69),"")</f>
        <v/>
      </c>
      <c r="CC69" s="39" t="str">
        <f aca="true" t="shared" si="99" ref="CC69:CC132">IF(ISNUMBER(BG69),POWER(2,-BG69),"")</f>
        <v/>
      </c>
      <c r="CD69" s="39" t="str">
        <f aca="true" t="shared" si="100" ref="CD69:CD132">IF(ISNUMBER(BH69),POWER(2,-BH69),"")</f>
        <v/>
      </c>
      <c r="CE69" s="39" t="str">
        <f aca="true" t="shared" si="101" ref="CE69:CE132">IF(ISNUMBER(BI69),POWER(2,-BI69),"")</f>
        <v/>
      </c>
      <c r="CF69" s="39" t="str">
        <f aca="true" t="shared" si="102" ref="CF69:CF132">IF(ISNUMBER(BJ69),POWER(2,-BJ69),"")</f>
        <v/>
      </c>
      <c r="CG69" s="39" t="str">
        <f aca="true" t="shared" si="103" ref="CG69:CG132">IF(ISNUMBER(BK69),POWER(2,-BK69),"")</f>
        <v/>
      </c>
      <c r="CH69" s="39" t="str">
        <f aca="true" t="shared" si="104" ref="CH69:CH132">IF(ISNUMBER(BL69),POWER(2,-BL69),"")</f>
        <v/>
      </c>
      <c r="CI69" s="39" t="str">
        <f aca="true" t="shared" si="105" ref="CI69:CI132">IF(ISNUMBER(BM69),POWER(2,-BM69),"")</f>
        <v/>
      </c>
    </row>
    <row r="70" spans="1:87" ht="12.75">
      <c r="A70" s="18"/>
      <c r="B70" s="16" t="str">
        <f>'Gene Table'!D69</f>
        <v>NM_001080124</v>
      </c>
      <c r="C70" s="16" t="s">
        <v>273</v>
      </c>
      <c r="D70" s="17" t="str">
        <f>IF(SUM('Test Sample Data'!D$3:D$98)&gt;10,IF(AND(ISNUMBER('Test Sample Data'!D69),'Test Sample Data'!D69&lt;$B$1,'Test Sample Data'!D69&gt;0),'Test Sample Data'!D69,$B$1),"")</f>
        <v/>
      </c>
      <c r="E70" s="17" t="str">
        <f>IF(SUM('Test Sample Data'!E$3:E$98)&gt;10,IF(AND(ISNUMBER('Test Sample Data'!E69),'Test Sample Data'!E69&lt;$B$1,'Test Sample Data'!E69&gt;0),'Test Sample Data'!E69,$B$1),"")</f>
        <v/>
      </c>
      <c r="F70" s="17" t="str">
        <f>IF(SUM('Test Sample Data'!F$3:F$98)&gt;10,IF(AND(ISNUMBER('Test Sample Data'!F69),'Test Sample Data'!F69&lt;$B$1,'Test Sample Data'!F69&gt;0),'Test Sample Data'!F69,$B$1),"")</f>
        <v/>
      </c>
      <c r="G70" s="17" t="str">
        <f>IF(SUM('Test Sample Data'!G$3:G$98)&gt;10,IF(AND(ISNUMBER('Test Sample Data'!G69),'Test Sample Data'!G69&lt;$B$1,'Test Sample Data'!G69&gt;0),'Test Sample Data'!G69,$B$1),"")</f>
        <v/>
      </c>
      <c r="H70" s="17" t="str">
        <f>IF(SUM('Test Sample Data'!H$3:H$98)&gt;10,IF(AND(ISNUMBER('Test Sample Data'!H69),'Test Sample Data'!H69&lt;$B$1,'Test Sample Data'!H69&gt;0),'Test Sample Data'!H69,$B$1),"")</f>
        <v/>
      </c>
      <c r="I70" s="17" t="str">
        <f>IF(SUM('Test Sample Data'!I$3:I$98)&gt;10,IF(AND(ISNUMBER('Test Sample Data'!I69),'Test Sample Data'!I69&lt;$B$1,'Test Sample Data'!I69&gt;0),'Test Sample Data'!I69,$B$1),"")</f>
        <v/>
      </c>
      <c r="J70" s="17" t="str">
        <f>IF(SUM('Test Sample Data'!J$3:J$98)&gt;10,IF(AND(ISNUMBER('Test Sample Data'!J69),'Test Sample Data'!J69&lt;$B$1,'Test Sample Data'!J69&gt;0),'Test Sample Data'!J69,$B$1),"")</f>
        <v/>
      </c>
      <c r="K70" s="17" t="str">
        <f>IF(SUM('Test Sample Data'!K$3:K$98)&gt;10,IF(AND(ISNUMBER('Test Sample Data'!K69),'Test Sample Data'!K69&lt;$B$1,'Test Sample Data'!K69&gt;0),'Test Sample Data'!K69,$B$1),"")</f>
        <v/>
      </c>
      <c r="L70" s="17" t="str">
        <f>IF(SUM('Test Sample Data'!L$3:L$98)&gt;10,IF(AND(ISNUMBER('Test Sample Data'!L69),'Test Sample Data'!L69&lt;$B$1,'Test Sample Data'!L69&gt;0),'Test Sample Data'!L69,$B$1),"")</f>
        <v/>
      </c>
      <c r="M70" s="17" t="str">
        <f>IF(SUM('Test Sample Data'!M$3:M$98)&gt;10,IF(AND(ISNUMBER('Test Sample Data'!M69),'Test Sample Data'!M69&lt;$B$1,'Test Sample Data'!M69&gt;0),'Test Sample Data'!M69,$B$1),"")</f>
        <v/>
      </c>
      <c r="N70" s="17" t="str">
        <f>'Gene Table'!D69</f>
        <v>NM_001080124</v>
      </c>
      <c r="O70" s="16" t="s">
        <v>273</v>
      </c>
      <c r="P70" s="17" t="str">
        <f>IF(SUM('Control Sample Data'!D$3:D$98)&gt;10,IF(AND(ISNUMBER('Control Sample Data'!D69),'Control Sample Data'!D69&lt;$B$1,'Control Sample Data'!D69&gt;0),'Control Sample Data'!D69,$B$1),"")</f>
        <v/>
      </c>
      <c r="Q70" s="17" t="str">
        <f>IF(SUM('Control Sample Data'!E$3:E$98)&gt;10,IF(AND(ISNUMBER('Control Sample Data'!E69),'Control Sample Data'!E69&lt;$B$1,'Control Sample Data'!E69&gt;0),'Control Sample Data'!E69,$B$1),"")</f>
        <v/>
      </c>
      <c r="R70" s="17" t="str">
        <f>IF(SUM('Control Sample Data'!F$3:F$98)&gt;10,IF(AND(ISNUMBER('Control Sample Data'!F69),'Control Sample Data'!F69&lt;$B$1,'Control Sample Data'!F69&gt;0),'Control Sample Data'!F69,$B$1),"")</f>
        <v/>
      </c>
      <c r="S70" s="17" t="str">
        <f>IF(SUM('Control Sample Data'!G$3:G$98)&gt;10,IF(AND(ISNUMBER('Control Sample Data'!G69),'Control Sample Data'!G69&lt;$B$1,'Control Sample Data'!G69&gt;0),'Control Sample Data'!G69,$B$1),"")</f>
        <v/>
      </c>
      <c r="T70" s="17" t="str">
        <f>IF(SUM('Control Sample Data'!H$3:H$98)&gt;10,IF(AND(ISNUMBER('Control Sample Data'!H69),'Control Sample Data'!H69&lt;$B$1,'Control Sample Data'!H69&gt;0),'Control Sample Data'!H69,$B$1),"")</f>
        <v/>
      </c>
      <c r="U70" s="17" t="str">
        <f>IF(SUM('Control Sample Data'!I$3:I$98)&gt;10,IF(AND(ISNUMBER('Control Sample Data'!I69),'Control Sample Data'!I69&lt;$B$1,'Control Sample Data'!I69&gt;0),'Control Sample Data'!I69,$B$1),"")</f>
        <v/>
      </c>
      <c r="V70" s="17" t="str">
        <f>IF(SUM('Control Sample Data'!J$3:J$98)&gt;10,IF(AND(ISNUMBER('Control Sample Data'!J69),'Control Sample Data'!J69&lt;$B$1,'Control Sample Data'!J69&gt;0),'Control Sample Data'!J69,$B$1),"")</f>
        <v/>
      </c>
      <c r="W70" s="17" t="str">
        <f>IF(SUM('Control Sample Data'!K$3:K$98)&gt;10,IF(AND(ISNUMBER('Control Sample Data'!K69),'Control Sample Data'!K69&lt;$B$1,'Control Sample Data'!K69&gt;0),'Control Sample Data'!K69,$B$1),"")</f>
        <v/>
      </c>
      <c r="X70" s="17" t="str">
        <f>IF(SUM('Control Sample Data'!L$3:L$98)&gt;10,IF(AND(ISNUMBER('Control Sample Data'!L69),'Control Sample Data'!L69&lt;$B$1,'Control Sample Data'!L69&gt;0),'Control Sample Data'!L69,$B$1),"")</f>
        <v/>
      </c>
      <c r="Y70" s="17" t="str">
        <f>IF(SUM('Control Sample Data'!M$3:M$98)&gt;10,IF(AND(ISNUMBER('Control Sample Data'!M69),'Control Sample Data'!M69&lt;$B$1,'Control Sample Data'!M69&gt;0),'Control Sample Data'!M69,$B$1),"")</f>
        <v/>
      </c>
      <c r="AT70" s="36" t="str">
        <f t="shared" si="64"/>
        <v/>
      </c>
      <c r="AU70" s="36" t="str">
        <f t="shared" si="65"/>
        <v/>
      </c>
      <c r="AV70" s="36" t="str">
        <f t="shared" si="66"/>
        <v/>
      </c>
      <c r="AW70" s="36" t="str">
        <f t="shared" si="67"/>
        <v/>
      </c>
      <c r="AX70" s="36" t="str">
        <f t="shared" si="68"/>
        <v/>
      </c>
      <c r="AY70" s="36" t="str">
        <f t="shared" si="69"/>
        <v/>
      </c>
      <c r="AZ70" s="36" t="str">
        <f t="shared" si="70"/>
        <v/>
      </c>
      <c r="BA70" s="36" t="str">
        <f t="shared" si="71"/>
        <v/>
      </c>
      <c r="BB70" s="36" t="str">
        <f t="shared" si="72"/>
        <v/>
      </c>
      <c r="BC70" s="36" t="str">
        <f t="shared" si="73"/>
        <v/>
      </c>
      <c r="BD70" s="36" t="str">
        <f t="shared" si="74"/>
        <v/>
      </c>
      <c r="BE70" s="36" t="str">
        <f t="shared" si="75"/>
        <v/>
      </c>
      <c r="BF70" s="36" t="str">
        <f t="shared" si="76"/>
        <v/>
      </c>
      <c r="BG70" s="36" t="str">
        <f t="shared" si="77"/>
        <v/>
      </c>
      <c r="BH70" s="36" t="str">
        <f t="shared" si="78"/>
        <v/>
      </c>
      <c r="BI70" s="36" t="str">
        <f t="shared" si="79"/>
        <v/>
      </c>
      <c r="BJ70" s="36" t="str">
        <f t="shared" si="80"/>
        <v/>
      </c>
      <c r="BK70" s="36" t="str">
        <f t="shared" si="81"/>
        <v/>
      </c>
      <c r="BL70" s="36" t="str">
        <f t="shared" si="82"/>
        <v/>
      </c>
      <c r="BM70" s="36" t="str">
        <f t="shared" si="83"/>
        <v/>
      </c>
      <c r="BN70" s="38" t="e">
        <f t="shared" si="84"/>
        <v>#DIV/0!</v>
      </c>
      <c r="BO70" s="38" t="e">
        <f t="shared" si="85"/>
        <v>#DIV/0!</v>
      </c>
      <c r="BP70" s="39" t="str">
        <f t="shared" si="86"/>
        <v/>
      </c>
      <c r="BQ70" s="39" t="str">
        <f t="shared" si="87"/>
        <v/>
      </c>
      <c r="BR70" s="39" t="str">
        <f t="shared" si="88"/>
        <v/>
      </c>
      <c r="BS70" s="39" t="str">
        <f t="shared" si="89"/>
        <v/>
      </c>
      <c r="BT70" s="39" t="str">
        <f t="shared" si="90"/>
        <v/>
      </c>
      <c r="BU70" s="39" t="str">
        <f t="shared" si="91"/>
        <v/>
      </c>
      <c r="BV70" s="39" t="str">
        <f t="shared" si="92"/>
        <v/>
      </c>
      <c r="BW70" s="39" t="str">
        <f t="shared" si="93"/>
        <v/>
      </c>
      <c r="BX70" s="39" t="str">
        <f t="shared" si="94"/>
        <v/>
      </c>
      <c r="BY70" s="39" t="str">
        <f t="shared" si="95"/>
        <v/>
      </c>
      <c r="BZ70" s="39" t="str">
        <f t="shared" si="96"/>
        <v/>
      </c>
      <c r="CA70" s="39" t="str">
        <f t="shared" si="97"/>
        <v/>
      </c>
      <c r="CB70" s="39" t="str">
        <f t="shared" si="98"/>
        <v/>
      </c>
      <c r="CC70" s="39" t="str">
        <f t="shared" si="99"/>
        <v/>
      </c>
      <c r="CD70" s="39" t="str">
        <f t="shared" si="100"/>
        <v/>
      </c>
      <c r="CE70" s="39" t="str">
        <f t="shared" si="101"/>
        <v/>
      </c>
      <c r="CF70" s="39" t="str">
        <f t="shared" si="102"/>
        <v/>
      </c>
      <c r="CG70" s="39" t="str">
        <f t="shared" si="103"/>
        <v/>
      </c>
      <c r="CH70" s="39" t="str">
        <f t="shared" si="104"/>
        <v/>
      </c>
      <c r="CI70" s="39" t="str">
        <f t="shared" si="105"/>
        <v/>
      </c>
    </row>
    <row r="71" spans="1:87" ht="12.75">
      <c r="A71" s="18"/>
      <c r="B71" s="16" t="str">
        <f>'Gene Table'!D70</f>
        <v>NM_005431</v>
      </c>
      <c r="C71" s="16" t="s">
        <v>277</v>
      </c>
      <c r="D71" s="17" t="str">
        <f>IF(SUM('Test Sample Data'!D$3:D$98)&gt;10,IF(AND(ISNUMBER('Test Sample Data'!D70),'Test Sample Data'!D70&lt;$B$1,'Test Sample Data'!D70&gt;0),'Test Sample Data'!D70,$B$1),"")</f>
        <v/>
      </c>
      <c r="E71" s="17" t="str">
        <f>IF(SUM('Test Sample Data'!E$3:E$98)&gt;10,IF(AND(ISNUMBER('Test Sample Data'!E70),'Test Sample Data'!E70&lt;$B$1,'Test Sample Data'!E70&gt;0),'Test Sample Data'!E70,$B$1),"")</f>
        <v/>
      </c>
      <c r="F71" s="17" t="str">
        <f>IF(SUM('Test Sample Data'!F$3:F$98)&gt;10,IF(AND(ISNUMBER('Test Sample Data'!F70),'Test Sample Data'!F70&lt;$B$1,'Test Sample Data'!F70&gt;0),'Test Sample Data'!F70,$B$1),"")</f>
        <v/>
      </c>
      <c r="G71" s="17" t="str">
        <f>IF(SUM('Test Sample Data'!G$3:G$98)&gt;10,IF(AND(ISNUMBER('Test Sample Data'!G70),'Test Sample Data'!G70&lt;$B$1,'Test Sample Data'!G70&gt;0),'Test Sample Data'!G70,$B$1),"")</f>
        <v/>
      </c>
      <c r="H71" s="17" t="str">
        <f>IF(SUM('Test Sample Data'!H$3:H$98)&gt;10,IF(AND(ISNUMBER('Test Sample Data'!H70),'Test Sample Data'!H70&lt;$B$1,'Test Sample Data'!H70&gt;0),'Test Sample Data'!H70,$B$1),"")</f>
        <v/>
      </c>
      <c r="I71" s="17" t="str">
        <f>IF(SUM('Test Sample Data'!I$3:I$98)&gt;10,IF(AND(ISNUMBER('Test Sample Data'!I70),'Test Sample Data'!I70&lt;$B$1,'Test Sample Data'!I70&gt;0),'Test Sample Data'!I70,$B$1),"")</f>
        <v/>
      </c>
      <c r="J71" s="17" t="str">
        <f>IF(SUM('Test Sample Data'!J$3:J$98)&gt;10,IF(AND(ISNUMBER('Test Sample Data'!J70),'Test Sample Data'!J70&lt;$B$1,'Test Sample Data'!J70&gt;0),'Test Sample Data'!J70,$B$1),"")</f>
        <v/>
      </c>
      <c r="K71" s="17" t="str">
        <f>IF(SUM('Test Sample Data'!K$3:K$98)&gt;10,IF(AND(ISNUMBER('Test Sample Data'!K70),'Test Sample Data'!K70&lt;$B$1,'Test Sample Data'!K70&gt;0),'Test Sample Data'!K70,$B$1),"")</f>
        <v/>
      </c>
      <c r="L71" s="17" t="str">
        <f>IF(SUM('Test Sample Data'!L$3:L$98)&gt;10,IF(AND(ISNUMBER('Test Sample Data'!L70),'Test Sample Data'!L70&lt;$B$1,'Test Sample Data'!L70&gt;0),'Test Sample Data'!L70,$B$1),"")</f>
        <v/>
      </c>
      <c r="M71" s="17" t="str">
        <f>IF(SUM('Test Sample Data'!M$3:M$98)&gt;10,IF(AND(ISNUMBER('Test Sample Data'!M70),'Test Sample Data'!M70&lt;$B$1,'Test Sample Data'!M70&gt;0),'Test Sample Data'!M70,$B$1),"")</f>
        <v/>
      </c>
      <c r="N71" s="17" t="str">
        <f>'Gene Table'!D70</f>
        <v>NM_005431</v>
      </c>
      <c r="O71" s="16" t="s">
        <v>277</v>
      </c>
      <c r="P71" s="17" t="str">
        <f>IF(SUM('Control Sample Data'!D$3:D$98)&gt;10,IF(AND(ISNUMBER('Control Sample Data'!D70),'Control Sample Data'!D70&lt;$B$1,'Control Sample Data'!D70&gt;0),'Control Sample Data'!D70,$B$1),"")</f>
        <v/>
      </c>
      <c r="Q71" s="17" t="str">
        <f>IF(SUM('Control Sample Data'!E$3:E$98)&gt;10,IF(AND(ISNUMBER('Control Sample Data'!E70),'Control Sample Data'!E70&lt;$B$1,'Control Sample Data'!E70&gt;0),'Control Sample Data'!E70,$B$1),"")</f>
        <v/>
      </c>
      <c r="R71" s="17" t="str">
        <f>IF(SUM('Control Sample Data'!F$3:F$98)&gt;10,IF(AND(ISNUMBER('Control Sample Data'!F70),'Control Sample Data'!F70&lt;$B$1,'Control Sample Data'!F70&gt;0),'Control Sample Data'!F70,$B$1),"")</f>
        <v/>
      </c>
      <c r="S71" s="17" t="str">
        <f>IF(SUM('Control Sample Data'!G$3:G$98)&gt;10,IF(AND(ISNUMBER('Control Sample Data'!G70),'Control Sample Data'!G70&lt;$B$1,'Control Sample Data'!G70&gt;0),'Control Sample Data'!G70,$B$1),"")</f>
        <v/>
      </c>
      <c r="T71" s="17" t="str">
        <f>IF(SUM('Control Sample Data'!H$3:H$98)&gt;10,IF(AND(ISNUMBER('Control Sample Data'!H70),'Control Sample Data'!H70&lt;$B$1,'Control Sample Data'!H70&gt;0),'Control Sample Data'!H70,$B$1),"")</f>
        <v/>
      </c>
      <c r="U71" s="17" t="str">
        <f>IF(SUM('Control Sample Data'!I$3:I$98)&gt;10,IF(AND(ISNUMBER('Control Sample Data'!I70),'Control Sample Data'!I70&lt;$B$1,'Control Sample Data'!I70&gt;0),'Control Sample Data'!I70,$B$1),"")</f>
        <v/>
      </c>
      <c r="V71" s="17" t="str">
        <f>IF(SUM('Control Sample Data'!J$3:J$98)&gt;10,IF(AND(ISNUMBER('Control Sample Data'!J70),'Control Sample Data'!J70&lt;$B$1,'Control Sample Data'!J70&gt;0),'Control Sample Data'!J70,$B$1),"")</f>
        <v/>
      </c>
      <c r="W71" s="17" t="str">
        <f>IF(SUM('Control Sample Data'!K$3:K$98)&gt;10,IF(AND(ISNUMBER('Control Sample Data'!K70),'Control Sample Data'!K70&lt;$B$1,'Control Sample Data'!K70&gt;0),'Control Sample Data'!K70,$B$1),"")</f>
        <v/>
      </c>
      <c r="X71" s="17" t="str">
        <f>IF(SUM('Control Sample Data'!L$3:L$98)&gt;10,IF(AND(ISNUMBER('Control Sample Data'!L70),'Control Sample Data'!L70&lt;$B$1,'Control Sample Data'!L70&gt;0),'Control Sample Data'!L70,$B$1),"")</f>
        <v/>
      </c>
      <c r="Y71" s="17" t="str">
        <f>IF(SUM('Control Sample Data'!M$3:M$98)&gt;10,IF(AND(ISNUMBER('Control Sample Data'!M70),'Control Sample Data'!M70&lt;$B$1,'Control Sample Data'!M70&gt;0),'Control Sample Data'!M70,$B$1),"")</f>
        <v/>
      </c>
      <c r="AT71" s="36" t="str">
        <f t="shared" si="64"/>
        <v/>
      </c>
      <c r="AU71" s="36" t="str">
        <f t="shared" si="65"/>
        <v/>
      </c>
      <c r="AV71" s="36" t="str">
        <f t="shared" si="66"/>
        <v/>
      </c>
      <c r="AW71" s="36" t="str">
        <f t="shared" si="67"/>
        <v/>
      </c>
      <c r="AX71" s="36" t="str">
        <f t="shared" si="68"/>
        <v/>
      </c>
      <c r="AY71" s="36" t="str">
        <f t="shared" si="69"/>
        <v/>
      </c>
      <c r="AZ71" s="36" t="str">
        <f t="shared" si="70"/>
        <v/>
      </c>
      <c r="BA71" s="36" t="str">
        <f t="shared" si="71"/>
        <v/>
      </c>
      <c r="BB71" s="36" t="str">
        <f t="shared" si="72"/>
        <v/>
      </c>
      <c r="BC71" s="36" t="str">
        <f t="shared" si="73"/>
        <v/>
      </c>
      <c r="BD71" s="36" t="str">
        <f t="shared" si="74"/>
        <v/>
      </c>
      <c r="BE71" s="36" t="str">
        <f t="shared" si="75"/>
        <v/>
      </c>
      <c r="BF71" s="36" t="str">
        <f t="shared" si="76"/>
        <v/>
      </c>
      <c r="BG71" s="36" t="str">
        <f t="shared" si="77"/>
        <v/>
      </c>
      <c r="BH71" s="36" t="str">
        <f t="shared" si="78"/>
        <v/>
      </c>
      <c r="BI71" s="36" t="str">
        <f t="shared" si="79"/>
        <v/>
      </c>
      <c r="BJ71" s="36" t="str">
        <f t="shared" si="80"/>
        <v/>
      </c>
      <c r="BK71" s="36" t="str">
        <f t="shared" si="81"/>
        <v/>
      </c>
      <c r="BL71" s="36" t="str">
        <f t="shared" si="82"/>
        <v/>
      </c>
      <c r="BM71" s="36" t="str">
        <f t="shared" si="83"/>
        <v/>
      </c>
      <c r="BN71" s="38" t="e">
        <f t="shared" si="84"/>
        <v>#DIV/0!</v>
      </c>
      <c r="BO71" s="38" t="e">
        <f t="shared" si="85"/>
        <v>#DIV/0!</v>
      </c>
      <c r="BP71" s="39" t="str">
        <f t="shared" si="86"/>
        <v/>
      </c>
      <c r="BQ71" s="39" t="str">
        <f t="shared" si="87"/>
        <v/>
      </c>
      <c r="BR71" s="39" t="str">
        <f t="shared" si="88"/>
        <v/>
      </c>
      <c r="BS71" s="39" t="str">
        <f t="shared" si="89"/>
        <v/>
      </c>
      <c r="BT71" s="39" t="str">
        <f t="shared" si="90"/>
        <v/>
      </c>
      <c r="BU71" s="39" t="str">
        <f t="shared" si="91"/>
        <v/>
      </c>
      <c r="BV71" s="39" t="str">
        <f t="shared" si="92"/>
        <v/>
      </c>
      <c r="BW71" s="39" t="str">
        <f t="shared" si="93"/>
        <v/>
      </c>
      <c r="BX71" s="39" t="str">
        <f t="shared" si="94"/>
        <v/>
      </c>
      <c r="BY71" s="39" t="str">
        <f t="shared" si="95"/>
        <v/>
      </c>
      <c r="BZ71" s="39" t="str">
        <f t="shared" si="96"/>
        <v/>
      </c>
      <c r="CA71" s="39" t="str">
        <f t="shared" si="97"/>
        <v/>
      </c>
      <c r="CB71" s="39" t="str">
        <f t="shared" si="98"/>
        <v/>
      </c>
      <c r="CC71" s="39" t="str">
        <f t="shared" si="99"/>
        <v/>
      </c>
      <c r="CD71" s="39" t="str">
        <f t="shared" si="100"/>
        <v/>
      </c>
      <c r="CE71" s="39" t="str">
        <f t="shared" si="101"/>
        <v/>
      </c>
      <c r="CF71" s="39" t="str">
        <f t="shared" si="102"/>
        <v/>
      </c>
      <c r="CG71" s="39" t="str">
        <f t="shared" si="103"/>
        <v/>
      </c>
      <c r="CH71" s="39" t="str">
        <f t="shared" si="104"/>
        <v/>
      </c>
      <c r="CI71" s="39" t="str">
        <f t="shared" si="105"/>
        <v/>
      </c>
    </row>
    <row r="72" spans="1:87" ht="12.75">
      <c r="A72" s="18"/>
      <c r="B72" s="16" t="str">
        <f>'Gene Table'!D71</f>
        <v>NM_000553</v>
      </c>
      <c r="C72" s="16" t="s">
        <v>281</v>
      </c>
      <c r="D72" s="17" t="str">
        <f>IF(SUM('Test Sample Data'!D$3:D$98)&gt;10,IF(AND(ISNUMBER('Test Sample Data'!D71),'Test Sample Data'!D71&lt;$B$1,'Test Sample Data'!D71&gt;0),'Test Sample Data'!D71,$B$1),"")</f>
        <v/>
      </c>
      <c r="E72" s="17" t="str">
        <f>IF(SUM('Test Sample Data'!E$3:E$98)&gt;10,IF(AND(ISNUMBER('Test Sample Data'!E71),'Test Sample Data'!E71&lt;$B$1,'Test Sample Data'!E71&gt;0),'Test Sample Data'!E71,$B$1),"")</f>
        <v/>
      </c>
      <c r="F72" s="17" t="str">
        <f>IF(SUM('Test Sample Data'!F$3:F$98)&gt;10,IF(AND(ISNUMBER('Test Sample Data'!F71),'Test Sample Data'!F71&lt;$B$1,'Test Sample Data'!F71&gt;0),'Test Sample Data'!F71,$B$1),"")</f>
        <v/>
      </c>
      <c r="G72" s="17" t="str">
        <f>IF(SUM('Test Sample Data'!G$3:G$98)&gt;10,IF(AND(ISNUMBER('Test Sample Data'!G71),'Test Sample Data'!G71&lt;$B$1,'Test Sample Data'!G71&gt;0),'Test Sample Data'!G71,$B$1),"")</f>
        <v/>
      </c>
      <c r="H72" s="17" t="str">
        <f>IF(SUM('Test Sample Data'!H$3:H$98)&gt;10,IF(AND(ISNUMBER('Test Sample Data'!H71),'Test Sample Data'!H71&lt;$B$1,'Test Sample Data'!H71&gt;0),'Test Sample Data'!H71,$B$1),"")</f>
        <v/>
      </c>
      <c r="I72" s="17" t="str">
        <f>IF(SUM('Test Sample Data'!I$3:I$98)&gt;10,IF(AND(ISNUMBER('Test Sample Data'!I71),'Test Sample Data'!I71&lt;$B$1,'Test Sample Data'!I71&gt;0),'Test Sample Data'!I71,$B$1),"")</f>
        <v/>
      </c>
      <c r="J72" s="17" t="str">
        <f>IF(SUM('Test Sample Data'!J$3:J$98)&gt;10,IF(AND(ISNUMBER('Test Sample Data'!J71),'Test Sample Data'!J71&lt;$B$1,'Test Sample Data'!J71&gt;0),'Test Sample Data'!J71,$B$1),"")</f>
        <v/>
      </c>
      <c r="K72" s="17" t="str">
        <f>IF(SUM('Test Sample Data'!K$3:K$98)&gt;10,IF(AND(ISNUMBER('Test Sample Data'!K71),'Test Sample Data'!K71&lt;$B$1,'Test Sample Data'!K71&gt;0),'Test Sample Data'!K71,$B$1),"")</f>
        <v/>
      </c>
      <c r="L72" s="17" t="str">
        <f>IF(SUM('Test Sample Data'!L$3:L$98)&gt;10,IF(AND(ISNUMBER('Test Sample Data'!L71),'Test Sample Data'!L71&lt;$B$1,'Test Sample Data'!L71&gt;0),'Test Sample Data'!L71,$B$1),"")</f>
        <v/>
      </c>
      <c r="M72" s="17" t="str">
        <f>IF(SUM('Test Sample Data'!M$3:M$98)&gt;10,IF(AND(ISNUMBER('Test Sample Data'!M71),'Test Sample Data'!M71&lt;$B$1,'Test Sample Data'!M71&gt;0),'Test Sample Data'!M71,$B$1),"")</f>
        <v/>
      </c>
      <c r="N72" s="17" t="str">
        <f>'Gene Table'!D71</f>
        <v>NM_000553</v>
      </c>
      <c r="O72" s="16" t="s">
        <v>281</v>
      </c>
      <c r="P72" s="17" t="str">
        <f>IF(SUM('Control Sample Data'!D$3:D$98)&gt;10,IF(AND(ISNUMBER('Control Sample Data'!D71),'Control Sample Data'!D71&lt;$B$1,'Control Sample Data'!D71&gt;0),'Control Sample Data'!D71,$B$1),"")</f>
        <v/>
      </c>
      <c r="Q72" s="17" t="str">
        <f>IF(SUM('Control Sample Data'!E$3:E$98)&gt;10,IF(AND(ISNUMBER('Control Sample Data'!E71),'Control Sample Data'!E71&lt;$B$1,'Control Sample Data'!E71&gt;0),'Control Sample Data'!E71,$B$1),"")</f>
        <v/>
      </c>
      <c r="R72" s="17" t="str">
        <f>IF(SUM('Control Sample Data'!F$3:F$98)&gt;10,IF(AND(ISNUMBER('Control Sample Data'!F71),'Control Sample Data'!F71&lt;$B$1,'Control Sample Data'!F71&gt;0),'Control Sample Data'!F71,$B$1),"")</f>
        <v/>
      </c>
      <c r="S72" s="17" t="str">
        <f>IF(SUM('Control Sample Data'!G$3:G$98)&gt;10,IF(AND(ISNUMBER('Control Sample Data'!G71),'Control Sample Data'!G71&lt;$B$1,'Control Sample Data'!G71&gt;0),'Control Sample Data'!G71,$B$1),"")</f>
        <v/>
      </c>
      <c r="T72" s="17" t="str">
        <f>IF(SUM('Control Sample Data'!H$3:H$98)&gt;10,IF(AND(ISNUMBER('Control Sample Data'!H71),'Control Sample Data'!H71&lt;$B$1,'Control Sample Data'!H71&gt;0),'Control Sample Data'!H71,$B$1),"")</f>
        <v/>
      </c>
      <c r="U72" s="17" t="str">
        <f>IF(SUM('Control Sample Data'!I$3:I$98)&gt;10,IF(AND(ISNUMBER('Control Sample Data'!I71),'Control Sample Data'!I71&lt;$B$1,'Control Sample Data'!I71&gt;0),'Control Sample Data'!I71,$B$1),"")</f>
        <v/>
      </c>
      <c r="V72" s="17" t="str">
        <f>IF(SUM('Control Sample Data'!J$3:J$98)&gt;10,IF(AND(ISNUMBER('Control Sample Data'!J71),'Control Sample Data'!J71&lt;$B$1,'Control Sample Data'!J71&gt;0),'Control Sample Data'!J71,$B$1),"")</f>
        <v/>
      </c>
      <c r="W72" s="17" t="str">
        <f>IF(SUM('Control Sample Data'!K$3:K$98)&gt;10,IF(AND(ISNUMBER('Control Sample Data'!K71),'Control Sample Data'!K71&lt;$B$1,'Control Sample Data'!K71&gt;0),'Control Sample Data'!K71,$B$1),"")</f>
        <v/>
      </c>
      <c r="X72" s="17" t="str">
        <f>IF(SUM('Control Sample Data'!L$3:L$98)&gt;10,IF(AND(ISNUMBER('Control Sample Data'!L71),'Control Sample Data'!L71&lt;$B$1,'Control Sample Data'!L71&gt;0),'Control Sample Data'!L71,$B$1),"")</f>
        <v/>
      </c>
      <c r="Y72" s="17" t="str">
        <f>IF(SUM('Control Sample Data'!M$3:M$98)&gt;10,IF(AND(ISNUMBER('Control Sample Data'!M71),'Control Sample Data'!M71&lt;$B$1,'Control Sample Data'!M71&gt;0),'Control Sample Data'!M71,$B$1),"")</f>
        <v/>
      </c>
      <c r="AT72" s="36" t="str">
        <f t="shared" si="64"/>
        <v/>
      </c>
      <c r="AU72" s="36" t="str">
        <f t="shared" si="65"/>
        <v/>
      </c>
      <c r="AV72" s="36" t="str">
        <f t="shared" si="66"/>
        <v/>
      </c>
      <c r="AW72" s="36" t="str">
        <f t="shared" si="67"/>
        <v/>
      </c>
      <c r="AX72" s="36" t="str">
        <f t="shared" si="68"/>
        <v/>
      </c>
      <c r="AY72" s="36" t="str">
        <f t="shared" si="69"/>
        <v/>
      </c>
      <c r="AZ72" s="36" t="str">
        <f t="shared" si="70"/>
        <v/>
      </c>
      <c r="BA72" s="36" t="str">
        <f t="shared" si="71"/>
        <v/>
      </c>
      <c r="BB72" s="36" t="str">
        <f t="shared" si="72"/>
        <v/>
      </c>
      <c r="BC72" s="36" t="str">
        <f t="shared" si="73"/>
        <v/>
      </c>
      <c r="BD72" s="36" t="str">
        <f t="shared" si="74"/>
        <v/>
      </c>
      <c r="BE72" s="36" t="str">
        <f t="shared" si="75"/>
        <v/>
      </c>
      <c r="BF72" s="36" t="str">
        <f t="shared" si="76"/>
        <v/>
      </c>
      <c r="BG72" s="36" t="str">
        <f t="shared" si="77"/>
        <v/>
      </c>
      <c r="BH72" s="36" t="str">
        <f t="shared" si="78"/>
        <v/>
      </c>
      <c r="BI72" s="36" t="str">
        <f t="shared" si="79"/>
        <v/>
      </c>
      <c r="BJ72" s="36" t="str">
        <f t="shared" si="80"/>
        <v/>
      </c>
      <c r="BK72" s="36" t="str">
        <f t="shared" si="81"/>
        <v/>
      </c>
      <c r="BL72" s="36" t="str">
        <f t="shared" si="82"/>
        <v/>
      </c>
      <c r="BM72" s="36" t="str">
        <f t="shared" si="83"/>
        <v/>
      </c>
      <c r="BN72" s="38" t="e">
        <f t="shared" si="84"/>
        <v>#DIV/0!</v>
      </c>
      <c r="BO72" s="38" t="e">
        <f t="shared" si="85"/>
        <v>#DIV/0!</v>
      </c>
      <c r="BP72" s="39" t="str">
        <f t="shared" si="86"/>
        <v/>
      </c>
      <c r="BQ72" s="39" t="str">
        <f t="shared" si="87"/>
        <v/>
      </c>
      <c r="BR72" s="39" t="str">
        <f t="shared" si="88"/>
        <v/>
      </c>
      <c r="BS72" s="39" t="str">
        <f t="shared" si="89"/>
        <v/>
      </c>
      <c r="BT72" s="39" t="str">
        <f t="shared" si="90"/>
        <v/>
      </c>
      <c r="BU72" s="39" t="str">
        <f t="shared" si="91"/>
        <v/>
      </c>
      <c r="BV72" s="39" t="str">
        <f t="shared" si="92"/>
        <v/>
      </c>
      <c r="BW72" s="39" t="str">
        <f t="shared" si="93"/>
        <v/>
      </c>
      <c r="BX72" s="39" t="str">
        <f t="shared" si="94"/>
        <v/>
      </c>
      <c r="BY72" s="39" t="str">
        <f t="shared" si="95"/>
        <v/>
      </c>
      <c r="BZ72" s="39" t="str">
        <f t="shared" si="96"/>
        <v/>
      </c>
      <c r="CA72" s="39" t="str">
        <f t="shared" si="97"/>
        <v/>
      </c>
      <c r="CB72" s="39" t="str">
        <f t="shared" si="98"/>
        <v/>
      </c>
      <c r="CC72" s="39" t="str">
        <f t="shared" si="99"/>
        <v/>
      </c>
      <c r="CD72" s="39" t="str">
        <f t="shared" si="100"/>
        <v/>
      </c>
      <c r="CE72" s="39" t="str">
        <f t="shared" si="101"/>
        <v/>
      </c>
      <c r="CF72" s="39" t="str">
        <f t="shared" si="102"/>
        <v/>
      </c>
      <c r="CG72" s="39" t="str">
        <f t="shared" si="103"/>
        <v/>
      </c>
      <c r="CH72" s="39" t="str">
        <f t="shared" si="104"/>
        <v/>
      </c>
      <c r="CI72" s="39" t="str">
        <f t="shared" si="105"/>
        <v/>
      </c>
    </row>
    <row r="73" spans="1:87" ht="12.75">
      <c r="A73" s="18"/>
      <c r="B73" s="16" t="str">
        <f>'Gene Table'!D72</f>
        <v>NM_080682</v>
      </c>
      <c r="C73" s="16" t="s">
        <v>285</v>
      </c>
      <c r="D73" s="17" t="str">
        <f>IF(SUM('Test Sample Data'!D$3:D$98)&gt;10,IF(AND(ISNUMBER('Test Sample Data'!D72),'Test Sample Data'!D72&lt;$B$1,'Test Sample Data'!D72&gt;0),'Test Sample Data'!D72,$B$1),"")</f>
        <v/>
      </c>
      <c r="E73" s="17" t="str">
        <f>IF(SUM('Test Sample Data'!E$3:E$98)&gt;10,IF(AND(ISNUMBER('Test Sample Data'!E72),'Test Sample Data'!E72&lt;$B$1,'Test Sample Data'!E72&gt;0),'Test Sample Data'!E72,$B$1),"")</f>
        <v/>
      </c>
      <c r="F73" s="17" t="str">
        <f>IF(SUM('Test Sample Data'!F$3:F$98)&gt;10,IF(AND(ISNUMBER('Test Sample Data'!F72),'Test Sample Data'!F72&lt;$B$1,'Test Sample Data'!F72&gt;0),'Test Sample Data'!F72,$B$1),"")</f>
        <v/>
      </c>
      <c r="G73" s="17" t="str">
        <f>IF(SUM('Test Sample Data'!G$3:G$98)&gt;10,IF(AND(ISNUMBER('Test Sample Data'!G72),'Test Sample Data'!G72&lt;$B$1,'Test Sample Data'!G72&gt;0),'Test Sample Data'!G72,$B$1),"")</f>
        <v/>
      </c>
      <c r="H73" s="17" t="str">
        <f>IF(SUM('Test Sample Data'!H$3:H$98)&gt;10,IF(AND(ISNUMBER('Test Sample Data'!H72),'Test Sample Data'!H72&lt;$B$1,'Test Sample Data'!H72&gt;0),'Test Sample Data'!H72,$B$1),"")</f>
        <v/>
      </c>
      <c r="I73" s="17" t="str">
        <f>IF(SUM('Test Sample Data'!I$3:I$98)&gt;10,IF(AND(ISNUMBER('Test Sample Data'!I72),'Test Sample Data'!I72&lt;$B$1,'Test Sample Data'!I72&gt;0),'Test Sample Data'!I72,$B$1),"")</f>
        <v/>
      </c>
      <c r="J73" s="17" t="str">
        <f>IF(SUM('Test Sample Data'!J$3:J$98)&gt;10,IF(AND(ISNUMBER('Test Sample Data'!J72),'Test Sample Data'!J72&lt;$B$1,'Test Sample Data'!J72&gt;0),'Test Sample Data'!J72,$B$1),"")</f>
        <v/>
      </c>
      <c r="K73" s="17" t="str">
        <f>IF(SUM('Test Sample Data'!K$3:K$98)&gt;10,IF(AND(ISNUMBER('Test Sample Data'!K72),'Test Sample Data'!K72&lt;$B$1,'Test Sample Data'!K72&gt;0),'Test Sample Data'!K72,$B$1),"")</f>
        <v/>
      </c>
      <c r="L73" s="17" t="str">
        <f>IF(SUM('Test Sample Data'!L$3:L$98)&gt;10,IF(AND(ISNUMBER('Test Sample Data'!L72),'Test Sample Data'!L72&lt;$B$1,'Test Sample Data'!L72&gt;0),'Test Sample Data'!L72,$B$1),"")</f>
        <v/>
      </c>
      <c r="M73" s="17" t="str">
        <f>IF(SUM('Test Sample Data'!M$3:M$98)&gt;10,IF(AND(ISNUMBER('Test Sample Data'!M72),'Test Sample Data'!M72&lt;$B$1,'Test Sample Data'!M72&gt;0),'Test Sample Data'!M72,$B$1),"")</f>
        <v/>
      </c>
      <c r="N73" s="17" t="str">
        <f>'Gene Table'!D72</f>
        <v>NM_080682</v>
      </c>
      <c r="O73" s="16" t="s">
        <v>285</v>
      </c>
      <c r="P73" s="17" t="str">
        <f>IF(SUM('Control Sample Data'!D$3:D$98)&gt;10,IF(AND(ISNUMBER('Control Sample Data'!D72),'Control Sample Data'!D72&lt;$B$1,'Control Sample Data'!D72&gt;0),'Control Sample Data'!D72,$B$1),"")</f>
        <v/>
      </c>
      <c r="Q73" s="17" t="str">
        <f>IF(SUM('Control Sample Data'!E$3:E$98)&gt;10,IF(AND(ISNUMBER('Control Sample Data'!E72),'Control Sample Data'!E72&lt;$B$1,'Control Sample Data'!E72&gt;0),'Control Sample Data'!E72,$B$1),"")</f>
        <v/>
      </c>
      <c r="R73" s="17" t="str">
        <f>IF(SUM('Control Sample Data'!F$3:F$98)&gt;10,IF(AND(ISNUMBER('Control Sample Data'!F72),'Control Sample Data'!F72&lt;$B$1,'Control Sample Data'!F72&gt;0),'Control Sample Data'!F72,$B$1),"")</f>
        <v/>
      </c>
      <c r="S73" s="17" t="str">
        <f>IF(SUM('Control Sample Data'!G$3:G$98)&gt;10,IF(AND(ISNUMBER('Control Sample Data'!G72),'Control Sample Data'!G72&lt;$B$1,'Control Sample Data'!G72&gt;0),'Control Sample Data'!G72,$B$1),"")</f>
        <v/>
      </c>
      <c r="T73" s="17" t="str">
        <f>IF(SUM('Control Sample Data'!H$3:H$98)&gt;10,IF(AND(ISNUMBER('Control Sample Data'!H72),'Control Sample Data'!H72&lt;$B$1,'Control Sample Data'!H72&gt;0),'Control Sample Data'!H72,$B$1),"")</f>
        <v/>
      </c>
      <c r="U73" s="17" t="str">
        <f>IF(SUM('Control Sample Data'!I$3:I$98)&gt;10,IF(AND(ISNUMBER('Control Sample Data'!I72),'Control Sample Data'!I72&lt;$B$1,'Control Sample Data'!I72&gt;0),'Control Sample Data'!I72,$B$1),"")</f>
        <v/>
      </c>
      <c r="V73" s="17" t="str">
        <f>IF(SUM('Control Sample Data'!J$3:J$98)&gt;10,IF(AND(ISNUMBER('Control Sample Data'!J72),'Control Sample Data'!J72&lt;$B$1,'Control Sample Data'!J72&gt;0),'Control Sample Data'!J72,$B$1),"")</f>
        <v/>
      </c>
      <c r="W73" s="17" t="str">
        <f>IF(SUM('Control Sample Data'!K$3:K$98)&gt;10,IF(AND(ISNUMBER('Control Sample Data'!K72),'Control Sample Data'!K72&lt;$B$1,'Control Sample Data'!K72&gt;0),'Control Sample Data'!K72,$B$1),"")</f>
        <v/>
      </c>
      <c r="X73" s="17" t="str">
        <f>IF(SUM('Control Sample Data'!L$3:L$98)&gt;10,IF(AND(ISNUMBER('Control Sample Data'!L72),'Control Sample Data'!L72&lt;$B$1,'Control Sample Data'!L72&gt;0),'Control Sample Data'!L72,$B$1),"")</f>
        <v/>
      </c>
      <c r="Y73" s="17" t="str">
        <f>IF(SUM('Control Sample Data'!M$3:M$98)&gt;10,IF(AND(ISNUMBER('Control Sample Data'!M72),'Control Sample Data'!M72&lt;$B$1,'Control Sample Data'!M72&gt;0),'Control Sample Data'!M72,$B$1),"")</f>
        <v/>
      </c>
      <c r="AT73" s="36" t="str">
        <f t="shared" si="64"/>
        <v/>
      </c>
      <c r="AU73" s="36" t="str">
        <f t="shared" si="65"/>
        <v/>
      </c>
      <c r="AV73" s="36" t="str">
        <f t="shared" si="66"/>
        <v/>
      </c>
      <c r="AW73" s="36" t="str">
        <f t="shared" si="67"/>
        <v/>
      </c>
      <c r="AX73" s="36" t="str">
        <f t="shared" si="68"/>
        <v/>
      </c>
      <c r="AY73" s="36" t="str">
        <f t="shared" si="69"/>
        <v/>
      </c>
      <c r="AZ73" s="36" t="str">
        <f t="shared" si="70"/>
        <v/>
      </c>
      <c r="BA73" s="36" t="str">
        <f t="shared" si="71"/>
        <v/>
      </c>
      <c r="BB73" s="36" t="str">
        <f t="shared" si="72"/>
        <v/>
      </c>
      <c r="BC73" s="36" t="str">
        <f t="shared" si="73"/>
        <v/>
      </c>
      <c r="BD73" s="36" t="str">
        <f t="shared" si="74"/>
        <v/>
      </c>
      <c r="BE73" s="36" t="str">
        <f t="shared" si="75"/>
        <v/>
      </c>
      <c r="BF73" s="36" t="str">
        <f t="shared" si="76"/>
        <v/>
      </c>
      <c r="BG73" s="36" t="str">
        <f t="shared" si="77"/>
        <v/>
      </c>
      <c r="BH73" s="36" t="str">
        <f t="shared" si="78"/>
        <v/>
      </c>
      <c r="BI73" s="36" t="str">
        <f t="shared" si="79"/>
        <v/>
      </c>
      <c r="BJ73" s="36" t="str">
        <f t="shared" si="80"/>
        <v/>
      </c>
      <c r="BK73" s="36" t="str">
        <f t="shared" si="81"/>
        <v/>
      </c>
      <c r="BL73" s="36" t="str">
        <f t="shared" si="82"/>
        <v/>
      </c>
      <c r="BM73" s="36" t="str">
        <f t="shared" si="83"/>
        <v/>
      </c>
      <c r="BN73" s="38" t="e">
        <f t="shared" si="84"/>
        <v>#DIV/0!</v>
      </c>
      <c r="BO73" s="38" t="e">
        <f t="shared" si="85"/>
        <v>#DIV/0!</v>
      </c>
      <c r="BP73" s="39" t="str">
        <f t="shared" si="86"/>
        <v/>
      </c>
      <c r="BQ73" s="39" t="str">
        <f t="shared" si="87"/>
        <v/>
      </c>
      <c r="BR73" s="39" t="str">
        <f t="shared" si="88"/>
        <v/>
      </c>
      <c r="BS73" s="39" t="str">
        <f t="shared" si="89"/>
        <v/>
      </c>
      <c r="BT73" s="39" t="str">
        <f t="shared" si="90"/>
        <v/>
      </c>
      <c r="BU73" s="39" t="str">
        <f t="shared" si="91"/>
        <v/>
      </c>
      <c r="BV73" s="39" t="str">
        <f t="shared" si="92"/>
        <v/>
      </c>
      <c r="BW73" s="39" t="str">
        <f t="shared" si="93"/>
        <v/>
      </c>
      <c r="BX73" s="39" t="str">
        <f t="shared" si="94"/>
        <v/>
      </c>
      <c r="BY73" s="39" t="str">
        <f t="shared" si="95"/>
        <v/>
      </c>
      <c r="BZ73" s="39" t="str">
        <f t="shared" si="96"/>
        <v/>
      </c>
      <c r="CA73" s="39" t="str">
        <f t="shared" si="97"/>
        <v/>
      </c>
      <c r="CB73" s="39" t="str">
        <f t="shared" si="98"/>
        <v/>
      </c>
      <c r="CC73" s="39" t="str">
        <f t="shared" si="99"/>
        <v/>
      </c>
      <c r="CD73" s="39" t="str">
        <f t="shared" si="100"/>
        <v/>
      </c>
      <c r="CE73" s="39" t="str">
        <f t="shared" si="101"/>
        <v/>
      </c>
      <c r="CF73" s="39" t="str">
        <f t="shared" si="102"/>
        <v/>
      </c>
      <c r="CG73" s="39" t="str">
        <f t="shared" si="103"/>
        <v/>
      </c>
      <c r="CH73" s="39" t="str">
        <f t="shared" si="104"/>
        <v/>
      </c>
      <c r="CI73" s="39" t="str">
        <f t="shared" si="105"/>
        <v/>
      </c>
    </row>
    <row r="74" spans="1:87" ht="12.75">
      <c r="A74" s="18"/>
      <c r="B74" s="16" t="str">
        <f>'Gene Table'!D73</f>
        <v>NM_003263</v>
      </c>
      <c r="C74" s="16" t="s">
        <v>289</v>
      </c>
      <c r="D74" s="17" t="str">
        <f>IF(SUM('Test Sample Data'!D$3:D$98)&gt;10,IF(AND(ISNUMBER('Test Sample Data'!D73),'Test Sample Data'!D73&lt;$B$1,'Test Sample Data'!D73&gt;0),'Test Sample Data'!D73,$B$1),"")</f>
        <v/>
      </c>
      <c r="E74" s="17" t="str">
        <f>IF(SUM('Test Sample Data'!E$3:E$98)&gt;10,IF(AND(ISNUMBER('Test Sample Data'!E73),'Test Sample Data'!E73&lt;$B$1,'Test Sample Data'!E73&gt;0),'Test Sample Data'!E73,$B$1),"")</f>
        <v/>
      </c>
      <c r="F74" s="17" t="str">
        <f>IF(SUM('Test Sample Data'!F$3:F$98)&gt;10,IF(AND(ISNUMBER('Test Sample Data'!F73),'Test Sample Data'!F73&lt;$B$1,'Test Sample Data'!F73&gt;0),'Test Sample Data'!F73,$B$1),"")</f>
        <v/>
      </c>
      <c r="G74" s="17" t="str">
        <f>IF(SUM('Test Sample Data'!G$3:G$98)&gt;10,IF(AND(ISNUMBER('Test Sample Data'!G73),'Test Sample Data'!G73&lt;$B$1,'Test Sample Data'!G73&gt;0),'Test Sample Data'!G73,$B$1),"")</f>
        <v/>
      </c>
      <c r="H74" s="17" t="str">
        <f>IF(SUM('Test Sample Data'!H$3:H$98)&gt;10,IF(AND(ISNUMBER('Test Sample Data'!H73),'Test Sample Data'!H73&lt;$B$1,'Test Sample Data'!H73&gt;0),'Test Sample Data'!H73,$B$1),"")</f>
        <v/>
      </c>
      <c r="I74" s="17" t="str">
        <f>IF(SUM('Test Sample Data'!I$3:I$98)&gt;10,IF(AND(ISNUMBER('Test Sample Data'!I73),'Test Sample Data'!I73&lt;$B$1,'Test Sample Data'!I73&gt;0),'Test Sample Data'!I73,$B$1),"")</f>
        <v/>
      </c>
      <c r="J74" s="17" t="str">
        <f>IF(SUM('Test Sample Data'!J$3:J$98)&gt;10,IF(AND(ISNUMBER('Test Sample Data'!J73),'Test Sample Data'!J73&lt;$B$1,'Test Sample Data'!J73&gt;0),'Test Sample Data'!J73,$B$1),"")</f>
        <v/>
      </c>
      <c r="K74" s="17" t="str">
        <f>IF(SUM('Test Sample Data'!K$3:K$98)&gt;10,IF(AND(ISNUMBER('Test Sample Data'!K73),'Test Sample Data'!K73&lt;$B$1,'Test Sample Data'!K73&gt;0),'Test Sample Data'!K73,$B$1),"")</f>
        <v/>
      </c>
      <c r="L74" s="17" t="str">
        <f>IF(SUM('Test Sample Data'!L$3:L$98)&gt;10,IF(AND(ISNUMBER('Test Sample Data'!L73),'Test Sample Data'!L73&lt;$B$1,'Test Sample Data'!L73&gt;0),'Test Sample Data'!L73,$B$1),"")</f>
        <v/>
      </c>
      <c r="M74" s="17" t="str">
        <f>IF(SUM('Test Sample Data'!M$3:M$98)&gt;10,IF(AND(ISNUMBER('Test Sample Data'!M73),'Test Sample Data'!M73&lt;$B$1,'Test Sample Data'!M73&gt;0),'Test Sample Data'!M73,$B$1),"")</f>
        <v/>
      </c>
      <c r="N74" s="17" t="str">
        <f>'Gene Table'!D73</f>
        <v>NM_003263</v>
      </c>
      <c r="O74" s="16" t="s">
        <v>289</v>
      </c>
      <c r="P74" s="17" t="str">
        <f>IF(SUM('Control Sample Data'!D$3:D$98)&gt;10,IF(AND(ISNUMBER('Control Sample Data'!D73),'Control Sample Data'!D73&lt;$B$1,'Control Sample Data'!D73&gt;0),'Control Sample Data'!D73,$B$1),"")</f>
        <v/>
      </c>
      <c r="Q74" s="17" t="str">
        <f>IF(SUM('Control Sample Data'!E$3:E$98)&gt;10,IF(AND(ISNUMBER('Control Sample Data'!E73),'Control Sample Data'!E73&lt;$B$1,'Control Sample Data'!E73&gt;0),'Control Sample Data'!E73,$B$1),"")</f>
        <v/>
      </c>
      <c r="R74" s="17" t="str">
        <f>IF(SUM('Control Sample Data'!F$3:F$98)&gt;10,IF(AND(ISNUMBER('Control Sample Data'!F73),'Control Sample Data'!F73&lt;$B$1,'Control Sample Data'!F73&gt;0),'Control Sample Data'!F73,$B$1),"")</f>
        <v/>
      </c>
      <c r="S74" s="17" t="str">
        <f>IF(SUM('Control Sample Data'!G$3:G$98)&gt;10,IF(AND(ISNUMBER('Control Sample Data'!G73),'Control Sample Data'!G73&lt;$B$1,'Control Sample Data'!G73&gt;0),'Control Sample Data'!G73,$B$1),"")</f>
        <v/>
      </c>
      <c r="T74" s="17" t="str">
        <f>IF(SUM('Control Sample Data'!H$3:H$98)&gt;10,IF(AND(ISNUMBER('Control Sample Data'!H73),'Control Sample Data'!H73&lt;$B$1,'Control Sample Data'!H73&gt;0),'Control Sample Data'!H73,$B$1),"")</f>
        <v/>
      </c>
      <c r="U74" s="17" t="str">
        <f>IF(SUM('Control Sample Data'!I$3:I$98)&gt;10,IF(AND(ISNUMBER('Control Sample Data'!I73),'Control Sample Data'!I73&lt;$B$1,'Control Sample Data'!I73&gt;0),'Control Sample Data'!I73,$B$1),"")</f>
        <v/>
      </c>
      <c r="V74" s="17" t="str">
        <f>IF(SUM('Control Sample Data'!J$3:J$98)&gt;10,IF(AND(ISNUMBER('Control Sample Data'!J73),'Control Sample Data'!J73&lt;$B$1,'Control Sample Data'!J73&gt;0),'Control Sample Data'!J73,$B$1),"")</f>
        <v/>
      </c>
      <c r="W74" s="17" t="str">
        <f>IF(SUM('Control Sample Data'!K$3:K$98)&gt;10,IF(AND(ISNUMBER('Control Sample Data'!K73),'Control Sample Data'!K73&lt;$B$1,'Control Sample Data'!K73&gt;0),'Control Sample Data'!K73,$B$1),"")</f>
        <v/>
      </c>
      <c r="X74" s="17" t="str">
        <f>IF(SUM('Control Sample Data'!L$3:L$98)&gt;10,IF(AND(ISNUMBER('Control Sample Data'!L73),'Control Sample Data'!L73&lt;$B$1,'Control Sample Data'!L73&gt;0),'Control Sample Data'!L73,$B$1),"")</f>
        <v/>
      </c>
      <c r="Y74" s="17" t="str">
        <f>IF(SUM('Control Sample Data'!M$3:M$98)&gt;10,IF(AND(ISNUMBER('Control Sample Data'!M73),'Control Sample Data'!M73&lt;$B$1,'Control Sample Data'!M73&gt;0),'Control Sample Data'!M73,$B$1),"")</f>
        <v/>
      </c>
      <c r="AT74" s="36" t="str">
        <f t="shared" si="64"/>
        <v/>
      </c>
      <c r="AU74" s="36" t="str">
        <f t="shared" si="65"/>
        <v/>
      </c>
      <c r="AV74" s="36" t="str">
        <f t="shared" si="66"/>
        <v/>
      </c>
      <c r="AW74" s="36" t="str">
        <f t="shared" si="67"/>
        <v/>
      </c>
      <c r="AX74" s="36" t="str">
        <f t="shared" si="68"/>
        <v/>
      </c>
      <c r="AY74" s="36" t="str">
        <f t="shared" si="69"/>
        <v/>
      </c>
      <c r="AZ74" s="36" t="str">
        <f t="shared" si="70"/>
        <v/>
      </c>
      <c r="BA74" s="36" t="str">
        <f t="shared" si="71"/>
        <v/>
      </c>
      <c r="BB74" s="36" t="str">
        <f t="shared" si="72"/>
        <v/>
      </c>
      <c r="BC74" s="36" t="str">
        <f t="shared" si="73"/>
        <v/>
      </c>
      <c r="BD74" s="36" t="str">
        <f t="shared" si="74"/>
        <v/>
      </c>
      <c r="BE74" s="36" t="str">
        <f t="shared" si="75"/>
        <v/>
      </c>
      <c r="BF74" s="36" t="str">
        <f t="shared" si="76"/>
        <v/>
      </c>
      <c r="BG74" s="36" t="str">
        <f t="shared" si="77"/>
        <v/>
      </c>
      <c r="BH74" s="36" t="str">
        <f t="shared" si="78"/>
        <v/>
      </c>
      <c r="BI74" s="36" t="str">
        <f t="shared" si="79"/>
        <v/>
      </c>
      <c r="BJ74" s="36" t="str">
        <f t="shared" si="80"/>
        <v/>
      </c>
      <c r="BK74" s="36" t="str">
        <f t="shared" si="81"/>
        <v/>
      </c>
      <c r="BL74" s="36" t="str">
        <f t="shared" si="82"/>
        <v/>
      </c>
      <c r="BM74" s="36" t="str">
        <f t="shared" si="83"/>
        <v/>
      </c>
      <c r="BN74" s="38" t="e">
        <f t="shared" si="84"/>
        <v>#DIV/0!</v>
      </c>
      <c r="BO74" s="38" t="e">
        <f t="shared" si="85"/>
        <v>#DIV/0!</v>
      </c>
      <c r="BP74" s="39" t="str">
        <f t="shared" si="86"/>
        <v/>
      </c>
      <c r="BQ74" s="39" t="str">
        <f t="shared" si="87"/>
        <v/>
      </c>
      <c r="BR74" s="39" t="str">
        <f t="shared" si="88"/>
        <v/>
      </c>
      <c r="BS74" s="39" t="str">
        <f t="shared" si="89"/>
        <v/>
      </c>
      <c r="BT74" s="39" t="str">
        <f t="shared" si="90"/>
        <v/>
      </c>
      <c r="BU74" s="39" t="str">
        <f t="shared" si="91"/>
        <v/>
      </c>
      <c r="BV74" s="39" t="str">
        <f t="shared" si="92"/>
        <v/>
      </c>
      <c r="BW74" s="39" t="str">
        <f t="shared" si="93"/>
        <v/>
      </c>
      <c r="BX74" s="39" t="str">
        <f t="shared" si="94"/>
        <v/>
      </c>
      <c r="BY74" s="39" t="str">
        <f t="shared" si="95"/>
        <v/>
      </c>
      <c r="BZ74" s="39" t="str">
        <f t="shared" si="96"/>
        <v/>
      </c>
      <c r="CA74" s="39" t="str">
        <f t="shared" si="97"/>
        <v/>
      </c>
      <c r="CB74" s="39" t="str">
        <f t="shared" si="98"/>
        <v/>
      </c>
      <c r="CC74" s="39" t="str">
        <f t="shared" si="99"/>
        <v/>
      </c>
      <c r="CD74" s="39" t="str">
        <f t="shared" si="100"/>
        <v/>
      </c>
      <c r="CE74" s="39" t="str">
        <f t="shared" si="101"/>
        <v/>
      </c>
      <c r="CF74" s="39" t="str">
        <f t="shared" si="102"/>
        <v/>
      </c>
      <c r="CG74" s="39" t="str">
        <f t="shared" si="103"/>
        <v/>
      </c>
      <c r="CH74" s="39" t="str">
        <f t="shared" si="104"/>
        <v/>
      </c>
      <c r="CI74" s="39" t="str">
        <f t="shared" si="105"/>
        <v/>
      </c>
    </row>
    <row r="75" spans="1:87" ht="12.75">
      <c r="A75" s="18"/>
      <c r="B75" s="16" t="str">
        <f>'Gene Table'!D74</f>
        <v>NM_003150</v>
      </c>
      <c r="C75" s="16" t="s">
        <v>293</v>
      </c>
      <c r="D75" s="17" t="str">
        <f>IF(SUM('Test Sample Data'!D$3:D$98)&gt;10,IF(AND(ISNUMBER('Test Sample Data'!D74),'Test Sample Data'!D74&lt;$B$1,'Test Sample Data'!D74&gt;0),'Test Sample Data'!D74,$B$1),"")</f>
        <v/>
      </c>
      <c r="E75" s="17" t="str">
        <f>IF(SUM('Test Sample Data'!E$3:E$98)&gt;10,IF(AND(ISNUMBER('Test Sample Data'!E74),'Test Sample Data'!E74&lt;$B$1,'Test Sample Data'!E74&gt;0),'Test Sample Data'!E74,$B$1),"")</f>
        <v/>
      </c>
      <c r="F75" s="17" t="str">
        <f>IF(SUM('Test Sample Data'!F$3:F$98)&gt;10,IF(AND(ISNUMBER('Test Sample Data'!F74),'Test Sample Data'!F74&lt;$B$1,'Test Sample Data'!F74&gt;0),'Test Sample Data'!F74,$B$1),"")</f>
        <v/>
      </c>
      <c r="G75" s="17" t="str">
        <f>IF(SUM('Test Sample Data'!G$3:G$98)&gt;10,IF(AND(ISNUMBER('Test Sample Data'!G74),'Test Sample Data'!G74&lt;$B$1,'Test Sample Data'!G74&gt;0),'Test Sample Data'!G74,$B$1),"")</f>
        <v/>
      </c>
      <c r="H75" s="17" t="str">
        <f>IF(SUM('Test Sample Data'!H$3:H$98)&gt;10,IF(AND(ISNUMBER('Test Sample Data'!H74),'Test Sample Data'!H74&lt;$B$1,'Test Sample Data'!H74&gt;0),'Test Sample Data'!H74,$B$1),"")</f>
        <v/>
      </c>
      <c r="I75" s="17" t="str">
        <f>IF(SUM('Test Sample Data'!I$3:I$98)&gt;10,IF(AND(ISNUMBER('Test Sample Data'!I74),'Test Sample Data'!I74&lt;$B$1,'Test Sample Data'!I74&gt;0),'Test Sample Data'!I74,$B$1),"")</f>
        <v/>
      </c>
      <c r="J75" s="17" t="str">
        <f>IF(SUM('Test Sample Data'!J$3:J$98)&gt;10,IF(AND(ISNUMBER('Test Sample Data'!J74),'Test Sample Data'!J74&lt;$B$1,'Test Sample Data'!J74&gt;0),'Test Sample Data'!J74,$B$1),"")</f>
        <v/>
      </c>
      <c r="K75" s="17" t="str">
        <f>IF(SUM('Test Sample Data'!K$3:K$98)&gt;10,IF(AND(ISNUMBER('Test Sample Data'!K74),'Test Sample Data'!K74&lt;$B$1,'Test Sample Data'!K74&gt;0),'Test Sample Data'!K74,$B$1),"")</f>
        <v/>
      </c>
      <c r="L75" s="17" t="str">
        <f>IF(SUM('Test Sample Data'!L$3:L$98)&gt;10,IF(AND(ISNUMBER('Test Sample Data'!L74),'Test Sample Data'!L74&lt;$B$1,'Test Sample Data'!L74&gt;0),'Test Sample Data'!L74,$B$1),"")</f>
        <v/>
      </c>
      <c r="M75" s="17" t="str">
        <f>IF(SUM('Test Sample Data'!M$3:M$98)&gt;10,IF(AND(ISNUMBER('Test Sample Data'!M74),'Test Sample Data'!M74&lt;$B$1,'Test Sample Data'!M74&gt;0),'Test Sample Data'!M74,$B$1),"")</f>
        <v/>
      </c>
      <c r="N75" s="17" t="str">
        <f>'Gene Table'!D74</f>
        <v>NM_003150</v>
      </c>
      <c r="O75" s="16" t="s">
        <v>293</v>
      </c>
      <c r="P75" s="17" t="str">
        <f>IF(SUM('Control Sample Data'!D$3:D$98)&gt;10,IF(AND(ISNUMBER('Control Sample Data'!D74),'Control Sample Data'!D74&lt;$B$1,'Control Sample Data'!D74&gt;0),'Control Sample Data'!D74,$B$1),"")</f>
        <v/>
      </c>
      <c r="Q75" s="17" t="str">
        <f>IF(SUM('Control Sample Data'!E$3:E$98)&gt;10,IF(AND(ISNUMBER('Control Sample Data'!E74),'Control Sample Data'!E74&lt;$B$1,'Control Sample Data'!E74&gt;0),'Control Sample Data'!E74,$B$1),"")</f>
        <v/>
      </c>
      <c r="R75" s="17" t="str">
        <f>IF(SUM('Control Sample Data'!F$3:F$98)&gt;10,IF(AND(ISNUMBER('Control Sample Data'!F74),'Control Sample Data'!F74&lt;$B$1,'Control Sample Data'!F74&gt;0),'Control Sample Data'!F74,$B$1),"")</f>
        <v/>
      </c>
      <c r="S75" s="17" t="str">
        <f>IF(SUM('Control Sample Data'!G$3:G$98)&gt;10,IF(AND(ISNUMBER('Control Sample Data'!G74),'Control Sample Data'!G74&lt;$B$1,'Control Sample Data'!G74&gt;0),'Control Sample Data'!G74,$B$1),"")</f>
        <v/>
      </c>
      <c r="T75" s="17" t="str">
        <f>IF(SUM('Control Sample Data'!H$3:H$98)&gt;10,IF(AND(ISNUMBER('Control Sample Data'!H74),'Control Sample Data'!H74&lt;$B$1,'Control Sample Data'!H74&gt;0),'Control Sample Data'!H74,$B$1),"")</f>
        <v/>
      </c>
      <c r="U75" s="17" t="str">
        <f>IF(SUM('Control Sample Data'!I$3:I$98)&gt;10,IF(AND(ISNUMBER('Control Sample Data'!I74),'Control Sample Data'!I74&lt;$B$1,'Control Sample Data'!I74&gt;0),'Control Sample Data'!I74,$B$1),"")</f>
        <v/>
      </c>
      <c r="V75" s="17" t="str">
        <f>IF(SUM('Control Sample Data'!J$3:J$98)&gt;10,IF(AND(ISNUMBER('Control Sample Data'!J74),'Control Sample Data'!J74&lt;$B$1,'Control Sample Data'!J74&gt;0),'Control Sample Data'!J74,$B$1),"")</f>
        <v/>
      </c>
      <c r="W75" s="17" t="str">
        <f>IF(SUM('Control Sample Data'!K$3:K$98)&gt;10,IF(AND(ISNUMBER('Control Sample Data'!K74),'Control Sample Data'!K74&lt;$B$1,'Control Sample Data'!K74&gt;0),'Control Sample Data'!K74,$B$1),"")</f>
        <v/>
      </c>
      <c r="X75" s="17" t="str">
        <f>IF(SUM('Control Sample Data'!L$3:L$98)&gt;10,IF(AND(ISNUMBER('Control Sample Data'!L74),'Control Sample Data'!L74&lt;$B$1,'Control Sample Data'!L74&gt;0),'Control Sample Data'!L74,$B$1),"")</f>
        <v/>
      </c>
      <c r="Y75" s="17" t="str">
        <f>IF(SUM('Control Sample Data'!M$3:M$98)&gt;10,IF(AND(ISNUMBER('Control Sample Data'!M74),'Control Sample Data'!M74&lt;$B$1,'Control Sample Data'!M74&gt;0),'Control Sample Data'!M74,$B$1),"")</f>
        <v/>
      </c>
      <c r="AT75" s="36" t="str">
        <f t="shared" si="64"/>
        <v/>
      </c>
      <c r="AU75" s="36" t="str">
        <f t="shared" si="65"/>
        <v/>
      </c>
      <c r="AV75" s="36" t="str">
        <f t="shared" si="66"/>
        <v/>
      </c>
      <c r="AW75" s="36" t="str">
        <f t="shared" si="67"/>
        <v/>
      </c>
      <c r="AX75" s="36" t="str">
        <f t="shared" si="68"/>
        <v/>
      </c>
      <c r="AY75" s="36" t="str">
        <f t="shared" si="69"/>
        <v/>
      </c>
      <c r="AZ75" s="36" t="str">
        <f t="shared" si="70"/>
        <v/>
      </c>
      <c r="BA75" s="36" t="str">
        <f t="shared" si="71"/>
        <v/>
      </c>
      <c r="BB75" s="36" t="str">
        <f t="shared" si="72"/>
        <v/>
      </c>
      <c r="BC75" s="36" t="str">
        <f t="shared" si="73"/>
        <v/>
      </c>
      <c r="BD75" s="36" t="str">
        <f t="shared" si="74"/>
        <v/>
      </c>
      <c r="BE75" s="36" t="str">
        <f t="shared" si="75"/>
        <v/>
      </c>
      <c r="BF75" s="36" t="str">
        <f t="shared" si="76"/>
        <v/>
      </c>
      <c r="BG75" s="36" t="str">
        <f t="shared" si="77"/>
        <v/>
      </c>
      <c r="BH75" s="36" t="str">
        <f t="shared" si="78"/>
        <v/>
      </c>
      <c r="BI75" s="36" t="str">
        <f t="shared" si="79"/>
        <v/>
      </c>
      <c r="BJ75" s="36" t="str">
        <f t="shared" si="80"/>
        <v/>
      </c>
      <c r="BK75" s="36" t="str">
        <f t="shared" si="81"/>
        <v/>
      </c>
      <c r="BL75" s="36" t="str">
        <f t="shared" si="82"/>
        <v/>
      </c>
      <c r="BM75" s="36" t="str">
        <f t="shared" si="83"/>
        <v/>
      </c>
      <c r="BN75" s="38" t="e">
        <f t="shared" si="84"/>
        <v>#DIV/0!</v>
      </c>
      <c r="BO75" s="38" t="e">
        <f t="shared" si="85"/>
        <v>#DIV/0!</v>
      </c>
      <c r="BP75" s="39" t="str">
        <f t="shared" si="86"/>
        <v/>
      </c>
      <c r="BQ75" s="39" t="str">
        <f t="shared" si="87"/>
        <v/>
      </c>
      <c r="BR75" s="39" t="str">
        <f t="shared" si="88"/>
        <v/>
      </c>
      <c r="BS75" s="39" t="str">
        <f t="shared" si="89"/>
        <v/>
      </c>
      <c r="BT75" s="39" t="str">
        <f t="shared" si="90"/>
        <v/>
      </c>
      <c r="BU75" s="39" t="str">
        <f t="shared" si="91"/>
        <v/>
      </c>
      <c r="BV75" s="39" t="str">
        <f t="shared" si="92"/>
        <v/>
      </c>
      <c r="BW75" s="39" t="str">
        <f t="shared" si="93"/>
        <v/>
      </c>
      <c r="BX75" s="39" t="str">
        <f t="shared" si="94"/>
        <v/>
      </c>
      <c r="BY75" s="39" t="str">
        <f t="shared" si="95"/>
        <v/>
      </c>
      <c r="BZ75" s="39" t="str">
        <f t="shared" si="96"/>
        <v/>
      </c>
      <c r="CA75" s="39" t="str">
        <f t="shared" si="97"/>
        <v/>
      </c>
      <c r="CB75" s="39" t="str">
        <f t="shared" si="98"/>
        <v/>
      </c>
      <c r="CC75" s="39" t="str">
        <f t="shared" si="99"/>
        <v/>
      </c>
      <c r="CD75" s="39" t="str">
        <f t="shared" si="100"/>
        <v/>
      </c>
      <c r="CE75" s="39" t="str">
        <f t="shared" si="101"/>
        <v/>
      </c>
      <c r="CF75" s="39" t="str">
        <f t="shared" si="102"/>
        <v/>
      </c>
      <c r="CG75" s="39" t="str">
        <f t="shared" si="103"/>
        <v/>
      </c>
      <c r="CH75" s="39" t="str">
        <f t="shared" si="104"/>
        <v/>
      </c>
      <c r="CI75" s="39" t="str">
        <f t="shared" si="105"/>
        <v/>
      </c>
    </row>
    <row r="76" spans="1:87" ht="12.75">
      <c r="A76" s="18"/>
      <c r="B76" s="16" t="str">
        <f>'Gene Table'!D75</f>
        <v>NM_000454</v>
      </c>
      <c r="C76" s="16" t="s">
        <v>297</v>
      </c>
      <c r="D76" s="17" t="str">
        <f>IF(SUM('Test Sample Data'!D$3:D$98)&gt;10,IF(AND(ISNUMBER('Test Sample Data'!D75),'Test Sample Data'!D75&lt;$B$1,'Test Sample Data'!D75&gt;0),'Test Sample Data'!D75,$B$1),"")</f>
        <v/>
      </c>
      <c r="E76" s="17" t="str">
        <f>IF(SUM('Test Sample Data'!E$3:E$98)&gt;10,IF(AND(ISNUMBER('Test Sample Data'!E75),'Test Sample Data'!E75&lt;$B$1,'Test Sample Data'!E75&gt;0),'Test Sample Data'!E75,$B$1),"")</f>
        <v/>
      </c>
      <c r="F76" s="17" t="str">
        <f>IF(SUM('Test Sample Data'!F$3:F$98)&gt;10,IF(AND(ISNUMBER('Test Sample Data'!F75),'Test Sample Data'!F75&lt;$B$1,'Test Sample Data'!F75&gt;0),'Test Sample Data'!F75,$B$1),"")</f>
        <v/>
      </c>
      <c r="G76" s="17" t="str">
        <f>IF(SUM('Test Sample Data'!G$3:G$98)&gt;10,IF(AND(ISNUMBER('Test Sample Data'!G75),'Test Sample Data'!G75&lt;$B$1,'Test Sample Data'!G75&gt;0),'Test Sample Data'!G75,$B$1),"")</f>
        <v/>
      </c>
      <c r="H76" s="17" t="str">
        <f>IF(SUM('Test Sample Data'!H$3:H$98)&gt;10,IF(AND(ISNUMBER('Test Sample Data'!H75),'Test Sample Data'!H75&lt;$B$1,'Test Sample Data'!H75&gt;0),'Test Sample Data'!H75,$B$1),"")</f>
        <v/>
      </c>
      <c r="I76" s="17" t="str">
        <f>IF(SUM('Test Sample Data'!I$3:I$98)&gt;10,IF(AND(ISNUMBER('Test Sample Data'!I75),'Test Sample Data'!I75&lt;$B$1,'Test Sample Data'!I75&gt;0),'Test Sample Data'!I75,$B$1),"")</f>
        <v/>
      </c>
      <c r="J76" s="17" t="str">
        <f>IF(SUM('Test Sample Data'!J$3:J$98)&gt;10,IF(AND(ISNUMBER('Test Sample Data'!J75),'Test Sample Data'!J75&lt;$B$1,'Test Sample Data'!J75&gt;0),'Test Sample Data'!J75,$B$1),"")</f>
        <v/>
      </c>
      <c r="K76" s="17" t="str">
        <f>IF(SUM('Test Sample Data'!K$3:K$98)&gt;10,IF(AND(ISNUMBER('Test Sample Data'!K75),'Test Sample Data'!K75&lt;$B$1,'Test Sample Data'!K75&gt;0),'Test Sample Data'!K75,$B$1),"")</f>
        <v/>
      </c>
      <c r="L76" s="17" t="str">
        <f>IF(SUM('Test Sample Data'!L$3:L$98)&gt;10,IF(AND(ISNUMBER('Test Sample Data'!L75),'Test Sample Data'!L75&lt;$B$1,'Test Sample Data'!L75&gt;0),'Test Sample Data'!L75,$B$1),"")</f>
        <v/>
      </c>
      <c r="M76" s="17" t="str">
        <f>IF(SUM('Test Sample Data'!M$3:M$98)&gt;10,IF(AND(ISNUMBER('Test Sample Data'!M75),'Test Sample Data'!M75&lt;$B$1,'Test Sample Data'!M75&gt;0),'Test Sample Data'!M75,$B$1),"")</f>
        <v/>
      </c>
      <c r="N76" s="17" t="str">
        <f>'Gene Table'!D75</f>
        <v>NM_000454</v>
      </c>
      <c r="O76" s="16" t="s">
        <v>297</v>
      </c>
      <c r="P76" s="17" t="str">
        <f>IF(SUM('Control Sample Data'!D$3:D$98)&gt;10,IF(AND(ISNUMBER('Control Sample Data'!D75),'Control Sample Data'!D75&lt;$B$1,'Control Sample Data'!D75&gt;0),'Control Sample Data'!D75,$B$1),"")</f>
        <v/>
      </c>
      <c r="Q76" s="17" t="str">
        <f>IF(SUM('Control Sample Data'!E$3:E$98)&gt;10,IF(AND(ISNUMBER('Control Sample Data'!E75),'Control Sample Data'!E75&lt;$B$1,'Control Sample Data'!E75&gt;0),'Control Sample Data'!E75,$B$1),"")</f>
        <v/>
      </c>
      <c r="R76" s="17" t="str">
        <f>IF(SUM('Control Sample Data'!F$3:F$98)&gt;10,IF(AND(ISNUMBER('Control Sample Data'!F75),'Control Sample Data'!F75&lt;$B$1,'Control Sample Data'!F75&gt;0),'Control Sample Data'!F75,$B$1),"")</f>
        <v/>
      </c>
      <c r="S76" s="17" t="str">
        <f>IF(SUM('Control Sample Data'!G$3:G$98)&gt;10,IF(AND(ISNUMBER('Control Sample Data'!G75),'Control Sample Data'!G75&lt;$B$1,'Control Sample Data'!G75&gt;0),'Control Sample Data'!G75,$B$1),"")</f>
        <v/>
      </c>
      <c r="T76" s="17" t="str">
        <f>IF(SUM('Control Sample Data'!H$3:H$98)&gt;10,IF(AND(ISNUMBER('Control Sample Data'!H75),'Control Sample Data'!H75&lt;$B$1,'Control Sample Data'!H75&gt;0),'Control Sample Data'!H75,$B$1),"")</f>
        <v/>
      </c>
      <c r="U76" s="17" t="str">
        <f>IF(SUM('Control Sample Data'!I$3:I$98)&gt;10,IF(AND(ISNUMBER('Control Sample Data'!I75),'Control Sample Data'!I75&lt;$B$1,'Control Sample Data'!I75&gt;0),'Control Sample Data'!I75,$B$1),"")</f>
        <v/>
      </c>
      <c r="V76" s="17" t="str">
        <f>IF(SUM('Control Sample Data'!J$3:J$98)&gt;10,IF(AND(ISNUMBER('Control Sample Data'!J75),'Control Sample Data'!J75&lt;$B$1,'Control Sample Data'!J75&gt;0),'Control Sample Data'!J75,$B$1),"")</f>
        <v/>
      </c>
      <c r="W76" s="17" t="str">
        <f>IF(SUM('Control Sample Data'!K$3:K$98)&gt;10,IF(AND(ISNUMBER('Control Sample Data'!K75),'Control Sample Data'!K75&lt;$B$1,'Control Sample Data'!K75&gt;0),'Control Sample Data'!K75,$B$1),"")</f>
        <v/>
      </c>
      <c r="X76" s="17" t="str">
        <f>IF(SUM('Control Sample Data'!L$3:L$98)&gt;10,IF(AND(ISNUMBER('Control Sample Data'!L75),'Control Sample Data'!L75&lt;$B$1,'Control Sample Data'!L75&gt;0),'Control Sample Data'!L75,$B$1),"")</f>
        <v/>
      </c>
      <c r="Y76" s="17" t="str">
        <f>IF(SUM('Control Sample Data'!M$3:M$98)&gt;10,IF(AND(ISNUMBER('Control Sample Data'!M75),'Control Sample Data'!M75&lt;$B$1,'Control Sample Data'!M75&gt;0),'Control Sample Data'!M75,$B$1),"")</f>
        <v/>
      </c>
      <c r="AT76" s="36" t="str">
        <f t="shared" si="64"/>
        <v/>
      </c>
      <c r="AU76" s="36" t="str">
        <f t="shared" si="65"/>
        <v/>
      </c>
      <c r="AV76" s="36" t="str">
        <f t="shared" si="66"/>
        <v/>
      </c>
      <c r="AW76" s="36" t="str">
        <f t="shared" si="67"/>
        <v/>
      </c>
      <c r="AX76" s="36" t="str">
        <f t="shared" si="68"/>
        <v/>
      </c>
      <c r="AY76" s="36" t="str">
        <f t="shared" si="69"/>
        <v/>
      </c>
      <c r="AZ76" s="36" t="str">
        <f t="shared" si="70"/>
        <v/>
      </c>
      <c r="BA76" s="36" t="str">
        <f t="shared" si="71"/>
        <v/>
      </c>
      <c r="BB76" s="36" t="str">
        <f t="shared" si="72"/>
        <v/>
      </c>
      <c r="BC76" s="36" t="str">
        <f t="shared" si="73"/>
        <v/>
      </c>
      <c r="BD76" s="36" t="str">
        <f t="shared" si="74"/>
        <v/>
      </c>
      <c r="BE76" s="36" t="str">
        <f t="shared" si="75"/>
        <v/>
      </c>
      <c r="BF76" s="36" t="str">
        <f t="shared" si="76"/>
        <v/>
      </c>
      <c r="BG76" s="36" t="str">
        <f t="shared" si="77"/>
        <v/>
      </c>
      <c r="BH76" s="36" t="str">
        <f t="shared" si="78"/>
        <v/>
      </c>
      <c r="BI76" s="36" t="str">
        <f t="shared" si="79"/>
        <v/>
      </c>
      <c r="BJ76" s="36" t="str">
        <f t="shared" si="80"/>
        <v/>
      </c>
      <c r="BK76" s="36" t="str">
        <f t="shared" si="81"/>
        <v/>
      </c>
      <c r="BL76" s="36" t="str">
        <f t="shared" si="82"/>
        <v/>
      </c>
      <c r="BM76" s="36" t="str">
        <f t="shared" si="83"/>
        <v/>
      </c>
      <c r="BN76" s="38" t="e">
        <f t="shared" si="84"/>
        <v>#DIV/0!</v>
      </c>
      <c r="BO76" s="38" t="e">
        <f t="shared" si="85"/>
        <v>#DIV/0!</v>
      </c>
      <c r="BP76" s="39" t="str">
        <f t="shared" si="86"/>
        <v/>
      </c>
      <c r="BQ76" s="39" t="str">
        <f t="shared" si="87"/>
        <v/>
      </c>
      <c r="BR76" s="39" t="str">
        <f t="shared" si="88"/>
        <v/>
      </c>
      <c r="BS76" s="39" t="str">
        <f t="shared" si="89"/>
        <v/>
      </c>
      <c r="BT76" s="39" t="str">
        <f t="shared" si="90"/>
        <v/>
      </c>
      <c r="BU76" s="39" t="str">
        <f t="shared" si="91"/>
        <v/>
      </c>
      <c r="BV76" s="39" t="str">
        <f t="shared" si="92"/>
        <v/>
      </c>
      <c r="BW76" s="39" t="str">
        <f t="shared" si="93"/>
        <v/>
      </c>
      <c r="BX76" s="39" t="str">
        <f t="shared" si="94"/>
        <v/>
      </c>
      <c r="BY76" s="39" t="str">
        <f t="shared" si="95"/>
        <v/>
      </c>
      <c r="BZ76" s="39" t="str">
        <f t="shared" si="96"/>
        <v/>
      </c>
      <c r="CA76" s="39" t="str">
        <f t="shared" si="97"/>
        <v/>
      </c>
      <c r="CB76" s="39" t="str">
        <f t="shared" si="98"/>
        <v/>
      </c>
      <c r="CC76" s="39" t="str">
        <f t="shared" si="99"/>
        <v/>
      </c>
      <c r="CD76" s="39" t="str">
        <f t="shared" si="100"/>
        <v/>
      </c>
      <c r="CE76" s="39" t="str">
        <f t="shared" si="101"/>
        <v/>
      </c>
      <c r="CF76" s="39" t="str">
        <f t="shared" si="102"/>
        <v/>
      </c>
      <c r="CG76" s="39" t="str">
        <f t="shared" si="103"/>
        <v/>
      </c>
      <c r="CH76" s="39" t="str">
        <f t="shared" si="104"/>
        <v/>
      </c>
      <c r="CI76" s="39" t="str">
        <f t="shared" si="105"/>
        <v/>
      </c>
    </row>
    <row r="77" spans="1:87" ht="12.75">
      <c r="A77" s="18"/>
      <c r="B77" s="16" t="str">
        <f>'Gene Table'!D76</f>
        <v>NM_001033886</v>
      </c>
      <c r="C77" s="16" t="s">
        <v>301</v>
      </c>
      <c r="D77" s="17" t="str">
        <f>IF(SUM('Test Sample Data'!D$3:D$98)&gt;10,IF(AND(ISNUMBER('Test Sample Data'!D76),'Test Sample Data'!D76&lt;$B$1,'Test Sample Data'!D76&gt;0),'Test Sample Data'!D76,$B$1),"")</f>
        <v/>
      </c>
      <c r="E77" s="17" t="str">
        <f>IF(SUM('Test Sample Data'!E$3:E$98)&gt;10,IF(AND(ISNUMBER('Test Sample Data'!E76),'Test Sample Data'!E76&lt;$B$1,'Test Sample Data'!E76&gt;0),'Test Sample Data'!E76,$B$1),"")</f>
        <v/>
      </c>
      <c r="F77" s="17" t="str">
        <f>IF(SUM('Test Sample Data'!F$3:F$98)&gt;10,IF(AND(ISNUMBER('Test Sample Data'!F76),'Test Sample Data'!F76&lt;$B$1,'Test Sample Data'!F76&gt;0),'Test Sample Data'!F76,$B$1),"")</f>
        <v/>
      </c>
      <c r="G77" s="17" t="str">
        <f>IF(SUM('Test Sample Data'!G$3:G$98)&gt;10,IF(AND(ISNUMBER('Test Sample Data'!G76),'Test Sample Data'!G76&lt;$B$1,'Test Sample Data'!G76&gt;0),'Test Sample Data'!G76,$B$1),"")</f>
        <v/>
      </c>
      <c r="H77" s="17" t="str">
        <f>IF(SUM('Test Sample Data'!H$3:H$98)&gt;10,IF(AND(ISNUMBER('Test Sample Data'!H76),'Test Sample Data'!H76&lt;$B$1,'Test Sample Data'!H76&gt;0),'Test Sample Data'!H76,$B$1),"")</f>
        <v/>
      </c>
      <c r="I77" s="17" t="str">
        <f>IF(SUM('Test Sample Data'!I$3:I$98)&gt;10,IF(AND(ISNUMBER('Test Sample Data'!I76),'Test Sample Data'!I76&lt;$B$1,'Test Sample Data'!I76&gt;0),'Test Sample Data'!I76,$B$1),"")</f>
        <v/>
      </c>
      <c r="J77" s="17" t="str">
        <f>IF(SUM('Test Sample Data'!J$3:J$98)&gt;10,IF(AND(ISNUMBER('Test Sample Data'!J76),'Test Sample Data'!J76&lt;$B$1,'Test Sample Data'!J76&gt;0),'Test Sample Data'!J76,$B$1),"")</f>
        <v/>
      </c>
      <c r="K77" s="17" t="str">
        <f>IF(SUM('Test Sample Data'!K$3:K$98)&gt;10,IF(AND(ISNUMBER('Test Sample Data'!K76),'Test Sample Data'!K76&lt;$B$1,'Test Sample Data'!K76&gt;0),'Test Sample Data'!K76,$B$1),"")</f>
        <v/>
      </c>
      <c r="L77" s="17" t="str">
        <f>IF(SUM('Test Sample Data'!L$3:L$98)&gt;10,IF(AND(ISNUMBER('Test Sample Data'!L76),'Test Sample Data'!L76&lt;$B$1,'Test Sample Data'!L76&gt;0),'Test Sample Data'!L76,$B$1),"")</f>
        <v/>
      </c>
      <c r="M77" s="17" t="str">
        <f>IF(SUM('Test Sample Data'!M$3:M$98)&gt;10,IF(AND(ISNUMBER('Test Sample Data'!M76),'Test Sample Data'!M76&lt;$B$1,'Test Sample Data'!M76&gt;0),'Test Sample Data'!M76,$B$1),"")</f>
        <v/>
      </c>
      <c r="N77" s="17" t="str">
        <f>'Gene Table'!D76</f>
        <v>NM_001033886</v>
      </c>
      <c r="O77" s="16" t="s">
        <v>301</v>
      </c>
      <c r="P77" s="17" t="str">
        <f>IF(SUM('Control Sample Data'!D$3:D$98)&gt;10,IF(AND(ISNUMBER('Control Sample Data'!D76),'Control Sample Data'!D76&lt;$B$1,'Control Sample Data'!D76&gt;0),'Control Sample Data'!D76,$B$1),"")</f>
        <v/>
      </c>
      <c r="Q77" s="17" t="str">
        <f>IF(SUM('Control Sample Data'!E$3:E$98)&gt;10,IF(AND(ISNUMBER('Control Sample Data'!E76),'Control Sample Data'!E76&lt;$B$1,'Control Sample Data'!E76&gt;0),'Control Sample Data'!E76,$B$1),"")</f>
        <v/>
      </c>
      <c r="R77" s="17" t="str">
        <f>IF(SUM('Control Sample Data'!F$3:F$98)&gt;10,IF(AND(ISNUMBER('Control Sample Data'!F76),'Control Sample Data'!F76&lt;$B$1,'Control Sample Data'!F76&gt;0),'Control Sample Data'!F76,$B$1),"")</f>
        <v/>
      </c>
      <c r="S77" s="17" t="str">
        <f>IF(SUM('Control Sample Data'!G$3:G$98)&gt;10,IF(AND(ISNUMBER('Control Sample Data'!G76),'Control Sample Data'!G76&lt;$B$1,'Control Sample Data'!G76&gt;0),'Control Sample Data'!G76,$B$1),"")</f>
        <v/>
      </c>
      <c r="T77" s="17" t="str">
        <f>IF(SUM('Control Sample Data'!H$3:H$98)&gt;10,IF(AND(ISNUMBER('Control Sample Data'!H76),'Control Sample Data'!H76&lt;$B$1,'Control Sample Data'!H76&gt;0),'Control Sample Data'!H76,$B$1),"")</f>
        <v/>
      </c>
      <c r="U77" s="17" t="str">
        <f>IF(SUM('Control Sample Data'!I$3:I$98)&gt;10,IF(AND(ISNUMBER('Control Sample Data'!I76),'Control Sample Data'!I76&lt;$B$1,'Control Sample Data'!I76&gt;0),'Control Sample Data'!I76,$B$1),"")</f>
        <v/>
      </c>
      <c r="V77" s="17" t="str">
        <f>IF(SUM('Control Sample Data'!J$3:J$98)&gt;10,IF(AND(ISNUMBER('Control Sample Data'!J76),'Control Sample Data'!J76&lt;$B$1,'Control Sample Data'!J76&gt;0),'Control Sample Data'!J76,$B$1),"")</f>
        <v/>
      </c>
      <c r="W77" s="17" t="str">
        <f>IF(SUM('Control Sample Data'!K$3:K$98)&gt;10,IF(AND(ISNUMBER('Control Sample Data'!K76),'Control Sample Data'!K76&lt;$B$1,'Control Sample Data'!K76&gt;0),'Control Sample Data'!K76,$B$1),"")</f>
        <v/>
      </c>
      <c r="X77" s="17" t="str">
        <f>IF(SUM('Control Sample Data'!L$3:L$98)&gt;10,IF(AND(ISNUMBER('Control Sample Data'!L76),'Control Sample Data'!L76&lt;$B$1,'Control Sample Data'!L76&gt;0),'Control Sample Data'!L76,$B$1),"")</f>
        <v/>
      </c>
      <c r="Y77" s="17" t="str">
        <f>IF(SUM('Control Sample Data'!M$3:M$98)&gt;10,IF(AND(ISNUMBER('Control Sample Data'!M76),'Control Sample Data'!M76&lt;$B$1,'Control Sample Data'!M76&gt;0),'Control Sample Data'!M76,$B$1),"")</f>
        <v/>
      </c>
      <c r="AT77" s="36" t="str">
        <f t="shared" si="64"/>
        <v/>
      </c>
      <c r="AU77" s="36" t="str">
        <f t="shared" si="65"/>
        <v/>
      </c>
      <c r="AV77" s="36" t="str">
        <f t="shared" si="66"/>
        <v/>
      </c>
      <c r="AW77" s="36" t="str">
        <f t="shared" si="67"/>
        <v/>
      </c>
      <c r="AX77" s="36" t="str">
        <f t="shared" si="68"/>
        <v/>
      </c>
      <c r="AY77" s="36" t="str">
        <f t="shared" si="69"/>
        <v/>
      </c>
      <c r="AZ77" s="36" t="str">
        <f t="shared" si="70"/>
        <v/>
      </c>
      <c r="BA77" s="36" t="str">
        <f t="shared" si="71"/>
        <v/>
      </c>
      <c r="BB77" s="36" t="str">
        <f t="shared" si="72"/>
        <v/>
      </c>
      <c r="BC77" s="36" t="str">
        <f t="shared" si="73"/>
        <v/>
      </c>
      <c r="BD77" s="36" t="str">
        <f t="shared" si="74"/>
        <v/>
      </c>
      <c r="BE77" s="36" t="str">
        <f t="shared" si="75"/>
        <v/>
      </c>
      <c r="BF77" s="36" t="str">
        <f t="shared" si="76"/>
        <v/>
      </c>
      <c r="BG77" s="36" t="str">
        <f t="shared" si="77"/>
        <v/>
      </c>
      <c r="BH77" s="36" t="str">
        <f t="shared" si="78"/>
        <v/>
      </c>
      <c r="BI77" s="36" t="str">
        <f t="shared" si="79"/>
        <v/>
      </c>
      <c r="BJ77" s="36" t="str">
        <f t="shared" si="80"/>
        <v/>
      </c>
      <c r="BK77" s="36" t="str">
        <f t="shared" si="81"/>
        <v/>
      </c>
      <c r="BL77" s="36" t="str">
        <f t="shared" si="82"/>
        <v/>
      </c>
      <c r="BM77" s="36" t="str">
        <f t="shared" si="83"/>
        <v/>
      </c>
      <c r="BN77" s="38" t="e">
        <f t="shared" si="84"/>
        <v>#DIV/0!</v>
      </c>
      <c r="BO77" s="38" t="e">
        <f t="shared" si="85"/>
        <v>#DIV/0!</v>
      </c>
      <c r="BP77" s="39" t="str">
        <f t="shared" si="86"/>
        <v/>
      </c>
      <c r="BQ77" s="39" t="str">
        <f t="shared" si="87"/>
        <v/>
      </c>
      <c r="BR77" s="39" t="str">
        <f t="shared" si="88"/>
        <v/>
      </c>
      <c r="BS77" s="39" t="str">
        <f t="shared" si="89"/>
        <v/>
      </c>
      <c r="BT77" s="39" t="str">
        <f t="shared" si="90"/>
        <v/>
      </c>
      <c r="BU77" s="39" t="str">
        <f t="shared" si="91"/>
        <v/>
      </c>
      <c r="BV77" s="39" t="str">
        <f t="shared" si="92"/>
        <v/>
      </c>
      <c r="BW77" s="39" t="str">
        <f t="shared" si="93"/>
        <v/>
      </c>
      <c r="BX77" s="39" t="str">
        <f t="shared" si="94"/>
        <v/>
      </c>
      <c r="BY77" s="39" t="str">
        <f t="shared" si="95"/>
        <v/>
      </c>
      <c r="BZ77" s="39" t="str">
        <f t="shared" si="96"/>
        <v/>
      </c>
      <c r="CA77" s="39" t="str">
        <f t="shared" si="97"/>
        <v/>
      </c>
      <c r="CB77" s="39" t="str">
        <f t="shared" si="98"/>
        <v/>
      </c>
      <c r="CC77" s="39" t="str">
        <f t="shared" si="99"/>
        <v/>
      </c>
      <c r="CD77" s="39" t="str">
        <f t="shared" si="100"/>
        <v/>
      </c>
      <c r="CE77" s="39" t="str">
        <f t="shared" si="101"/>
        <v/>
      </c>
      <c r="CF77" s="39" t="str">
        <f t="shared" si="102"/>
        <v/>
      </c>
      <c r="CG77" s="39" t="str">
        <f t="shared" si="103"/>
        <v/>
      </c>
      <c r="CH77" s="39" t="str">
        <f t="shared" si="104"/>
        <v/>
      </c>
      <c r="CI77" s="39" t="str">
        <f t="shared" si="105"/>
        <v/>
      </c>
    </row>
    <row r="78" spans="1:87" ht="12.75">
      <c r="A78" s="18"/>
      <c r="B78" s="16" t="str">
        <f>'Gene Table'!D77</f>
        <v>NM_000963</v>
      </c>
      <c r="C78" s="16" t="s">
        <v>305</v>
      </c>
      <c r="D78" s="17" t="str">
        <f>IF(SUM('Test Sample Data'!D$3:D$98)&gt;10,IF(AND(ISNUMBER('Test Sample Data'!D77),'Test Sample Data'!D77&lt;$B$1,'Test Sample Data'!D77&gt;0),'Test Sample Data'!D77,$B$1),"")</f>
        <v/>
      </c>
      <c r="E78" s="17" t="str">
        <f>IF(SUM('Test Sample Data'!E$3:E$98)&gt;10,IF(AND(ISNUMBER('Test Sample Data'!E77),'Test Sample Data'!E77&lt;$B$1,'Test Sample Data'!E77&gt;0),'Test Sample Data'!E77,$B$1),"")</f>
        <v/>
      </c>
      <c r="F78" s="17" t="str">
        <f>IF(SUM('Test Sample Data'!F$3:F$98)&gt;10,IF(AND(ISNUMBER('Test Sample Data'!F77),'Test Sample Data'!F77&lt;$B$1,'Test Sample Data'!F77&gt;0),'Test Sample Data'!F77,$B$1),"")</f>
        <v/>
      </c>
      <c r="G78" s="17" t="str">
        <f>IF(SUM('Test Sample Data'!G$3:G$98)&gt;10,IF(AND(ISNUMBER('Test Sample Data'!G77),'Test Sample Data'!G77&lt;$B$1,'Test Sample Data'!G77&gt;0),'Test Sample Data'!G77,$B$1),"")</f>
        <v/>
      </c>
      <c r="H78" s="17" t="str">
        <f>IF(SUM('Test Sample Data'!H$3:H$98)&gt;10,IF(AND(ISNUMBER('Test Sample Data'!H77),'Test Sample Data'!H77&lt;$B$1,'Test Sample Data'!H77&gt;0),'Test Sample Data'!H77,$B$1),"")</f>
        <v/>
      </c>
      <c r="I78" s="17" t="str">
        <f>IF(SUM('Test Sample Data'!I$3:I$98)&gt;10,IF(AND(ISNUMBER('Test Sample Data'!I77),'Test Sample Data'!I77&lt;$B$1,'Test Sample Data'!I77&gt;0),'Test Sample Data'!I77,$B$1),"")</f>
        <v/>
      </c>
      <c r="J78" s="17" t="str">
        <f>IF(SUM('Test Sample Data'!J$3:J$98)&gt;10,IF(AND(ISNUMBER('Test Sample Data'!J77),'Test Sample Data'!J77&lt;$B$1,'Test Sample Data'!J77&gt;0),'Test Sample Data'!J77,$B$1),"")</f>
        <v/>
      </c>
      <c r="K78" s="17" t="str">
        <f>IF(SUM('Test Sample Data'!K$3:K$98)&gt;10,IF(AND(ISNUMBER('Test Sample Data'!K77),'Test Sample Data'!K77&lt;$B$1,'Test Sample Data'!K77&gt;0),'Test Sample Data'!K77,$B$1),"")</f>
        <v/>
      </c>
      <c r="L78" s="17" t="str">
        <f>IF(SUM('Test Sample Data'!L$3:L$98)&gt;10,IF(AND(ISNUMBER('Test Sample Data'!L77),'Test Sample Data'!L77&lt;$B$1,'Test Sample Data'!L77&gt;0),'Test Sample Data'!L77,$B$1),"")</f>
        <v/>
      </c>
      <c r="M78" s="17" t="str">
        <f>IF(SUM('Test Sample Data'!M$3:M$98)&gt;10,IF(AND(ISNUMBER('Test Sample Data'!M77),'Test Sample Data'!M77&lt;$B$1,'Test Sample Data'!M77&gt;0),'Test Sample Data'!M77,$B$1),"")</f>
        <v/>
      </c>
      <c r="N78" s="17" t="str">
        <f>'Gene Table'!D77</f>
        <v>NM_000963</v>
      </c>
      <c r="O78" s="16" t="s">
        <v>305</v>
      </c>
      <c r="P78" s="17" t="str">
        <f>IF(SUM('Control Sample Data'!D$3:D$98)&gt;10,IF(AND(ISNUMBER('Control Sample Data'!D77),'Control Sample Data'!D77&lt;$B$1,'Control Sample Data'!D77&gt;0),'Control Sample Data'!D77,$B$1),"")</f>
        <v/>
      </c>
      <c r="Q78" s="17" t="str">
        <f>IF(SUM('Control Sample Data'!E$3:E$98)&gt;10,IF(AND(ISNUMBER('Control Sample Data'!E77),'Control Sample Data'!E77&lt;$B$1,'Control Sample Data'!E77&gt;0),'Control Sample Data'!E77,$B$1),"")</f>
        <v/>
      </c>
      <c r="R78" s="17" t="str">
        <f>IF(SUM('Control Sample Data'!F$3:F$98)&gt;10,IF(AND(ISNUMBER('Control Sample Data'!F77),'Control Sample Data'!F77&lt;$B$1,'Control Sample Data'!F77&gt;0),'Control Sample Data'!F77,$B$1),"")</f>
        <v/>
      </c>
      <c r="S78" s="17" t="str">
        <f>IF(SUM('Control Sample Data'!G$3:G$98)&gt;10,IF(AND(ISNUMBER('Control Sample Data'!G77),'Control Sample Data'!G77&lt;$B$1,'Control Sample Data'!G77&gt;0),'Control Sample Data'!G77,$B$1),"")</f>
        <v/>
      </c>
      <c r="T78" s="17" t="str">
        <f>IF(SUM('Control Sample Data'!H$3:H$98)&gt;10,IF(AND(ISNUMBER('Control Sample Data'!H77),'Control Sample Data'!H77&lt;$B$1,'Control Sample Data'!H77&gt;0),'Control Sample Data'!H77,$B$1),"")</f>
        <v/>
      </c>
      <c r="U78" s="17" t="str">
        <f>IF(SUM('Control Sample Data'!I$3:I$98)&gt;10,IF(AND(ISNUMBER('Control Sample Data'!I77),'Control Sample Data'!I77&lt;$B$1,'Control Sample Data'!I77&gt;0),'Control Sample Data'!I77,$B$1),"")</f>
        <v/>
      </c>
      <c r="V78" s="17" t="str">
        <f>IF(SUM('Control Sample Data'!J$3:J$98)&gt;10,IF(AND(ISNUMBER('Control Sample Data'!J77),'Control Sample Data'!J77&lt;$B$1,'Control Sample Data'!J77&gt;0),'Control Sample Data'!J77,$B$1),"")</f>
        <v/>
      </c>
      <c r="W78" s="17" t="str">
        <f>IF(SUM('Control Sample Data'!K$3:K$98)&gt;10,IF(AND(ISNUMBER('Control Sample Data'!K77),'Control Sample Data'!K77&lt;$B$1,'Control Sample Data'!K77&gt;0),'Control Sample Data'!K77,$B$1),"")</f>
        <v/>
      </c>
      <c r="X78" s="17" t="str">
        <f>IF(SUM('Control Sample Data'!L$3:L$98)&gt;10,IF(AND(ISNUMBER('Control Sample Data'!L77),'Control Sample Data'!L77&lt;$B$1,'Control Sample Data'!L77&gt;0),'Control Sample Data'!L77,$B$1),"")</f>
        <v/>
      </c>
      <c r="Y78" s="17" t="str">
        <f>IF(SUM('Control Sample Data'!M$3:M$98)&gt;10,IF(AND(ISNUMBER('Control Sample Data'!M77),'Control Sample Data'!M77&lt;$B$1,'Control Sample Data'!M77&gt;0),'Control Sample Data'!M77,$B$1),"")</f>
        <v/>
      </c>
      <c r="AT78" s="36" t="str">
        <f t="shared" si="64"/>
        <v/>
      </c>
      <c r="AU78" s="36" t="str">
        <f t="shared" si="65"/>
        <v/>
      </c>
      <c r="AV78" s="36" t="str">
        <f t="shared" si="66"/>
        <v/>
      </c>
      <c r="AW78" s="36" t="str">
        <f t="shared" si="67"/>
        <v/>
      </c>
      <c r="AX78" s="36" t="str">
        <f t="shared" si="68"/>
        <v/>
      </c>
      <c r="AY78" s="36" t="str">
        <f t="shared" si="69"/>
        <v/>
      </c>
      <c r="AZ78" s="36" t="str">
        <f t="shared" si="70"/>
        <v/>
      </c>
      <c r="BA78" s="36" t="str">
        <f t="shared" si="71"/>
        <v/>
      </c>
      <c r="BB78" s="36" t="str">
        <f t="shared" si="72"/>
        <v/>
      </c>
      <c r="BC78" s="36" t="str">
        <f t="shared" si="73"/>
        <v/>
      </c>
      <c r="BD78" s="36" t="str">
        <f t="shared" si="74"/>
        <v/>
      </c>
      <c r="BE78" s="36" t="str">
        <f t="shared" si="75"/>
        <v/>
      </c>
      <c r="BF78" s="36" t="str">
        <f t="shared" si="76"/>
        <v/>
      </c>
      <c r="BG78" s="36" t="str">
        <f t="shared" si="77"/>
        <v/>
      </c>
      <c r="BH78" s="36" t="str">
        <f t="shared" si="78"/>
        <v/>
      </c>
      <c r="BI78" s="36" t="str">
        <f t="shared" si="79"/>
        <v/>
      </c>
      <c r="BJ78" s="36" t="str">
        <f t="shared" si="80"/>
        <v/>
      </c>
      <c r="BK78" s="36" t="str">
        <f t="shared" si="81"/>
        <v/>
      </c>
      <c r="BL78" s="36" t="str">
        <f t="shared" si="82"/>
        <v/>
      </c>
      <c r="BM78" s="36" t="str">
        <f t="shared" si="83"/>
        <v/>
      </c>
      <c r="BN78" s="38" t="e">
        <f t="shared" si="84"/>
        <v>#DIV/0!</v>
      </c>
      <c r="BO78" s="38" t="e">
        <f t="shared" si="85"/>
        <v>#DIV/0!</v>
      </c>
      <c r="BP78" s="39" t="str">
        <f t="shared" si="86"/>
        <v/>
      </c>
      <c r="BQ78" s="39" t="str">
        <f t="shared" si="87"/>
        <v/>
      </c>
      <c r="BR78" s="39" t="str">
        <f t="shared" si="88"/>
        <v/>
      </c>
      <c r="BS78" s="39" t="str">
        <f t="shared" si="89"/>
        <v/>
      </c>
      <c r="BT78" s="39" t="str">
        <f t="shared" si="90"/>
        <v/>
      </c>
      <c r="BU78" s="39" t="str">
        <f t="shared" si="91"/>
        <v/>
      </c>
      <c r="BV78" s="39" t="str">
        <f t="shared" si="92"/>
        <v/>
      </c>
      <c r="BW78" s="39" t="str">
        <f t="shared" si="93"/>
        <v/>
      </c>
      <c r="BX78" s="39" t="str">
        <f t="shared" si="94"/>
        <v/>
      </c>
      <c r="BY78" s="39" t="str">
        <f t="shared" si="95"/>
        <v/>
      </c>
      <c r="BZ78" s="39" t="str">
        <f t="shared" si="96"/>
        <v/>
      </c>
      <c r="CA78" s="39" t="str">
        <f t="shared" si="97"/>
        <v/>
      </c>
      <c r="CB78" s="39" t="str">
        <f t="shared" si="98"/>
        <v/>
      </c>
      <c r="CC78" s="39" t="str">
        <f t="shared" si="99"/>
        <v/>
      </c>
      <c r="CD78" s="39" t="str">
        <f t="shared" si="100"/>
        <v/>
      </c>
      <c r="CE78" s="39" t="str">
        <f t="shared" si="101"/>
        <v/>
      </c>
      <c r="CF78" s="39" t="str">
        <f t="shared" si="102"/>
        <v/>
      </c>
      <c r="CG78" s="39" t="str">
        <f t="shared" si="103"/>
        <v/>
      </c>
      <c r="CH78" s="39" t="str">
        <f t="shared" si="104"/>
        <v/>
      </c>
      <c r="CI78" s="39" t="str">
        <f t="shared" si="105"/>
        <v/>
      </c>
    </row>
    <row r="79" spans="1:87" ht="12.75">
      <c r="A79" s="18"/>
      <c r="B79" s="16" t="str">
        <f>'Gene Table'!D78</f>
        <v>NM_000314</v>
      </c>
      <c r="C79" s="16" t="s">
        <v>309</v>
      </c>
      <c r="D79" s="17" t="str">
        <f>IF(SUM('Test Sample Data'!D$3:D$98)&gt;10,IF(AND(ISNUMBER('Test Sample Data'!D78),'Test Sample Data'!D78&lt;$B$1,'Test Sample Data'!D78&gt;0),'Test Sample Data'!D78,$B$1),"")</f>
        <v/>
      </c>
      <c r="E79" s="17" t="str">
        <f>IF(SUM('Test Sample Data'!E$3:E$98)&gt;10,IF(AND(ISNUMBER('Test Sample Data'!E78),'Test Sample Data'!E78&lt;$B$1,'Test Sample Data'!E78&gt;0),'Test Sample Data'!E78,$B$1),"")</f>
        <v/>
      </c>
      <c r="F79" s="17" t="str">
        <f>IF(SUM('Test Sample Data'!F$3:F$98)&gt;10,IF(AND(ISNUMBER('Test Sample Data'!F78),'Test Sample Data'!F78&lt;$B$1,'Test Sample Data'!F78&gt;0),'Test Sample Data'!F78,$B$1),"")</f>
        <v/>
      </c>
      <c r="G79" s="17" t="str">
        <f>IF(SUM('Test Sample Data'!G$3:G$98)&gt;10,IF(AND(ISNUMBER('Test Sample Data'!G78),'Test Sample Data'!G78&lt;$B$1,'Test Sample Data'!G78&gt;0),'Test Sample Data'!G78,$B$1),"")</f>
        <v/>
      </c>
      <c r="H79" s="17" t="str">
        <f>IF(SUM('Test Sample Data'!H$3:H$98)&gt;10,IF(AND(ISNUMBER('Test Sample Data'!H78),'Test Sample Data'!H78&lt;$B$1,'Test Sample Data'!H78&gt;0),'Test Sample Data'!H78,$B$1),"")</f>
        <v/>
      </c>
      <c r="I79" s="17" t="str">
        <f>IF(SUM('Test Sample Data'!I$3:I$98)&gt;10,IF(AND(ISNUMBER('Test Sample Data'!I78),'Test Sample Data'!I78&lt;$B$1,'Test Sample Data'!I78&gt;0),'Test Sample Data'!I78,$B$1),"")</f>
        <v/>
      </c>
      <c r="J79" s="17" t="str">
        <f>IF(SUM('Test Sample Data'!J$3:J$98)&gt;10,IF(AND(ISNUMBER('Test Sample Data'!J78),'Test Sample Data'!J78&lt;$B$1,'Test Sample Data'!J78&gt;0),'Test Sample Data'!J78,$B$1),"")</f>
        <v/>
      </c>
      <c r="K79" s="17" t="str">
        <f>IF(SUM('Test Sample Data'!K$3:K$98)&gt;10,IF(AND(ISNUMBER('Test Sample Data'!K78),'Test Sample Data'!K78&lt;$B$1,'Test Sample Data'!K78&gt;0),'Test Sample Data'!K78,$B$1),"")</f>
        <v/>
      </c>
      <c r="L79" s="17" t="str">
        <f>IF(SUM('Test Sample Data'!L$3:L$98)&gt;10,IF(AND(ISNUMBER('Test Sample Data'!L78),'Test Sample Data'!L78&lt;$B$1,'Test Sample Data'!L78&gt;0),'Test Sample Data'!L78,$B$1),"")</f>
        <v/>
      </c>
      <c r="M79" s="17" t="str">
        <f>IF(SUM('Test Sample Data'!M$3:M$98)&gt;10,IF(AND(ISNUMBER('Test Sample Data'!M78),'Test Sample Data'!M78&lt;$B$1,'Test Sample Data'!M78&gt;0),'Test Sample Data'!M78,$B$1),"")</f>
        <v/>
      </c>
      <c r="N79" s="17" t="str">
        <f>'Gene Table'!D78</f>
        <v>NM_000314</v>
      </c>
      <c r="O79" s="16" t="s">
        <v>309</v>
      </c>
      <c r="P79" s="17" t="str">
        <f>IF(SUM('Control Sample Data'!D$3:D$98)&gt;10,IF(AND(ISNUMBER('Control Sample Data'!D78),'Control Sample Data'!D78&lt;$B$1,'Control Sample Data'!D78&gt;0),'Control Sample Data'!D78,$B$1),"")</f>
        <v/>
      </c>
      <c r="Q79" s="17" t="str">
        <f>IF(SUM('Control Sample Data'!E$3:E$98)&gt;10,IF(AND(ISNUMBER('Control Sample Data'!E78),'Control Sample Data'!E78&lt;$B$1,'Control Sample Data'!E78&gt;0),'Control Sample Data'!E78,$B$1),"")</f>
        <v/>
      </c>
      <c r="R79" s="17" t="str">
        <f>IF(SUM('Control Sample Data'!F$3:F$98)&gt;10,IF(AND(ISNUMBER('Control Sample Data'!F78),'Control Sample Data'!F78&lt;$B$1,'Control Sample Data'!F78&gt;0),'Control Sample Data'!F78,$B$1),"")</f>
        <v/>
      </c>
      <c r="S79" s="17" t="str">
        <f>IF(SUM('Control Sample Data'!G$3:G$98)&gt;10,IF(AND(ISNUMBER('Control Sample Data'!G78),'Control Sample Data'!G78&lt;$B$1,'Control Sample Data'!G78&gt;0),'Control Sample Data'!G78,$B$1),"")</f>
        <v/>
      </c>
      <c r="T79" s="17" t="str">
        <f>IF(SUM('Control Sample Data'!H$3:H$98)&gt;10,IF(AND(ISNUMBER('Control Sample Data'!H78),'Control Sample Data'!H78&lt;$B$1,'Control Sample Data'!H78&gt;0),'Control Sample Data'!H78,$B$1),"")</f>
        <v/>
      </c>
      <c r="U79" s="17" t="str">
        <f>IF(SUM('Control Sample Data'!I$3:I$98)&gt;10,IF(AND(ISNUMBER('Control Sample Data'!I78),'Control Sample Data'!I78&lt;$B$1,'Control Sample Data'!I78&gt;0),'Control Sample Data'!I78,$B$1),"")</f>
        <v/>
      </c>
      <c r="V79" s="17" t="str">
        <f>IF(SUM('Control Sample Data'!J$3:J$98)&gt;10,IF(AND(ISNUMBER('Control Sample Data'!J78),'Control Sample Data'!J78&lt;$B$1,'Control Sample Data'!J78&gt;0),'Control Sample Data'!J78,$B$1),"")</f>
        <v/>
      </c>
      <c r="W79" s="17" t="str">
        <f>IF(SUM('Control Sample Data'!K$3:K$98)&gt;10,IF(AND(ISNUMBER('Control Sample Data'!K78),'Control Sample Data'!K78&lt;$B$1,'Control Sample Data'!K78&gt;0),'Control Sample Data'!K78,$B$1),"")</f>
        <v/>
      </c>
      <c r="X79" s="17" t="str">
        <f>IF(SUM('Control Sample Data'!L$3:L$98)&gt;10,IF(AND(ISNUMBER('Control Sample Data'!L78),'Control Sample Data'!L78&lt;$B$1,'Control Sample Data'!L78&gt;0),'Control Sample Data'!L78,$B$1),"")</f>
        <v/>
      </c>
      <c r="Y79" s="17" t="str">
        <f>IF(SUM('Control Sample Data'!M$3:M$98)&gt;10,IF(AND(ISNUMBER('Control Sample Data'!M78),'Control Sample Data'!M78&lt;$B$1,'Control Sample Data'!M78&gt;0),'Control Sample Data'!M78,$B$1),"")</f>
        <v/>
      </c>
      <c r="AT79" s="36" t="str">
        <f t="shared" si="64"/>
        <v/>
      </c>
      <c r="AU79" s="36" t="str">
        <f t="shared" si="65"/>
        <v/>
      </c>
      <c r="AV79" s="36" t="str">
        <f t="shared" si="66"/>
        <v/>
      </c>
      <c r="AW79" s="36" t="str">
        <f t="shared" si="67"/>
        <v/>
      </c>
      <c r="AX79" s="36" t="str">
        <f t="shared" si="68"/>
        <v/>
      </c>
      <c r="AY79" s="36" t="str">
        <f t="shared" si="69"/>
        <v/>
      </c>
      <c r="AZ79" s="36" t="str">
        <f t="shared" si="70"/>
        <v/>
      </c>
      <c r="BA79" s="36" t="str">
        <f t="shared" si="71"/>
        <v/>
      </c>
      <c r="BB79" s="36" t="str">
        <f t="shared" si="72"/>
        <v/>
      </c>
      <c r="BC79" s="36" t="str">
        <f t="shared" si="73"/>
        <v/>
      </c>
      <c r="BD79" s="36" t="str">
        <f t="shared" si="74"/>
        <v/>
      </c>
      <c r="BE79" s="36" t="str">
        <f t="shared" si="75"/>
        <v/>
      </c>
      <c r="BF79" s="36" t="str">
        <f t="shared" si="76"/>
        <v/>
      </c>
      <c r="BG79" s="36" t="str">
        <f t="shared" si="77"/>
        <v/>
      </c>
      <c r="BH79" s="36" t="str">
        <f t="shared" si="78"/>
        <v/>
      </c>
      <c r="BI79" s="36" t="str">
        <f t="shared" si="79"/>
        <v/>
      </c>
      <c r="BJ79" s="36" t="str">
        <f t="shared" si="80"/>
        <v/>
      </c>
      <c r="BK79" s="36" t="str">
        <f t="shared" si="81"/>
        <v/>
      </c>
      <c r="BL79" s="36" t="str">
        <f t="shared" si="82"/>
        <v/>
      </c>
      <c r="BM79" s="36" t="str">
        <f t="shared" si="83"/>
        <v/>
      </c>
      <c r="BN79" s="38" t="e">
        <f t="shared" si="84"/>
        <v>#DIV/0!</v>
      </c>
      <c r="BO79" s="38" t="e">
        <f t="shared" si="85"/>
        <v>#DIV/0!</v>
      </c>
      <c r="BP79" s="39" t="str">
        <f t="shared" si="86"/>
        <v/>
      </c>
      <c r="BQ79" s="39" t="str">
        <f t="shared" si="87"/>
        <v/>
      </c>
      <c r="BR79" s="39" t="str">
        <f t="shared" si="88"/>
        <v/>
      </c>
      <c r="BS79" s="39" t="str">
        <f t="shared" si="89"/>
        <v/>
      </c>
      <c r="BT79" s="39" t="str">
        <f t="shared" si="90"/>
        <v/>
      </c>
      <c r="BU79" s="39" t="str">
        <f t="shared" si="91"/>
        <v/>
      </c>
      <c r="BV79" s="39" t="str">
        <f t="shared" si="92"/>
        <v/>
      </c>
      <c r="BW79" s="39" t="str">
        <f t="shared" si="93"/>
        <v/>
      </c>
      <c r="BX79" s="39" t="str">
        <f t="shared" si="94"/>
        <v/>
      </c>
      <c r="BY79" s="39" t="str">
        <f t="shared" si="95"/>
        <v/>
      </c>
      <c r="BZ79" s="39" t="str">
        <f t="shared" si="96"/>
        <v/>
      </c>
      <c r="CA79" s="39" t="str">
        <f t="shared" si="97"/>
        <v/>
      </c>
      <c r="CB79" s="39" t="str">
        <f t="shared" si="98"/>
        <v/>
      </c>
      <c r="CC79" s="39" t="str">
        <f t="shared" si="99"/>
        <v/>
      </c>
      <c r="CD79" s="39" t="str">
        <f t="shared" si="100"/>
        <v/>
      </c>
      <c r="CE79" s="39" t="str">
        <f t="shared" si="101"/>
        <v/>
      </c>
      <c r="CF79" s="39" t="str">
        <f t="shared" si="102"/>
        <v/>
      </c>
      <c r="CG79" s="39" t="str">
        <f t="shared" si="103"/>
        <v/>
      </c>
      <c r="CH79" s="39" t="str">
        <f t="shared" si="104"/>
        <v/>
      </c>
      <c r="CI79" s="39" t="str">
        <f t="shared" si="105"/>
        <v/>
      </c>
    </row>
    <row r="80" spans="1:87" ht="12.75">
      <c r="A80" s="18"/>
      <c r="B80" s="16" t="str">
        <f>'Gene Table'!D79</f>
        <v>NM_017442</v>
      </c>
      <c r="C80" s="16" t="s">
        <v>313</v>
      </c>
      <c r="D80" s="17" t="str">
        <f>IF(SUM('Test Sample Data'!D$3:D$98)&gt;10,IF(AND(ISNUMBER('Test Sample Data'!D79),'Test Sample Data'!D79&lt;$B$1,'Test Sample Data'!D79&gt;0),'Test Sample Data'!D79,$B$1),"")</f>
        <v/>
      </c>
      <c r="E80" s="17" t="str">
        <f>IF(SUM('Test Sample Data'!E$3:E$98)&gt;10,IF(AND(ISNUMBER('Test Sample Data'!E79),'Test Sample Data'!E79&lt;$B$1,'Test Sample Data'!E79&gt;0),'Test Sample Data'!E79,$B$1),"")</f>
        <v/>
      </c>
      <c r="F80" s="17" t="str">
        <f>IF(SUM('Test Sample Data'!F$3:F$98)&gt;10,IF(AND(ISNUMBER('Test Sample Data'!F79),'Test Sample Data'!F79&lt;$B$1,'Test Sample Data'!F79&gt;0),'Test Sample Data'!F79,$B$1),"")</f>
        <v/>
      </c>
      <c r="G80" s="17" t="str">
        <f>IF(SUM('Test Sample Data'!G$3:G$98)&gt;10,IF(AND(ISNUMBER('Test Sample Data'!G79),'Test Sample Data'!G79&lt;$B$1,'Test Sample Data'!G79&gt;0),'Test Sample Data'!G79,$B$1),"")</f>
        <v/>
      </c>
      <c r="H80" s="17" t="str">
        <f>IF(SUM('Test Sample Data'!H$3:H$98)&gt;10,IF(AND(ISNUMBER('Test Sample Data'!H79),'Test Sample Data'!H79&lt;$B$1,'Test Sample Data'!H79&gt;0),'Test Sample Data'!H79,$B$1),"")</f>
        <v/>
      </c>
      <c r="I80" s="17" t="str">
        <f>IF(SUM('Test Sample Data'!I$3:I$98)&gt;10,IF(AND(ISNUMBER('Test Sample Data'!I79),'Test Sample Data'!I79&lt;$B$1,'Test Sample Data'!I79&gt;0),'Test Sample Data'!I79,$B$1),"")</f>
        <v/>
      </c>
      <c r="J80" s="17" t="str">
        <f>IF(SUM('Test Sample Data'!J$3:J$98)&gt;10,IF(AND(ISNUMBER('Test Sample Data'!J79),'Test Sample Data'!J79&lt;$B$1,'Test Sample Data'!J79&gt;0),'Test Sample Data'!J79,$B$1),"")</f>
        <v/>
      </c>
      <c r="K80" s="17" t="str">
        <f>IF(SUM('Test Sample Data'!K$3:K$98)&gt;10,IF(AND(ISNUMBER('Test Sample Data'!K79),'Test Sample Data'!K79&lt;$B$1,'Test Sample Data'!K79&gt;0),'Test Sample Data'!K79,$B$1),"")</f>
        <v/>
      </c>
      <c r="L80" s="17" t="str">
        <f>IF(SUM('Test Sample Data'!L$3:L$98)&gt;10,IF(AND(ISNUMBER('Test Sample Data'!L79),'Test Sample Data'!L79&lt;$B$1,'Test Sample Data'!L79&gt;0),'Test Sample Data'!L79,$B$1),"")</f>
        <v/>
      </c>
      <c r="M80" s="17" t="str">
        <f>IF(SUM('Test Sample Data'!M$3:M$98)&gt;10,IF(AND(ISNUMBER('Test Sample Data'!M79),'Test Sample Data'!M79&lt;$B$1,'Test Sample Data'!M79&gt;0),'Test Sample Data'!M79,$B$1),"")</f>
        <v/>
      </c>
      <c r="N80" s="17" t="str">
        <f>'Gene Table'!D79</f>
        <v>NM_017442</v>
      </c>
      <c r="O80" s="16" t="s">
        <v>313</v>
      </c>
      <c r="P80" s="17" t="str">
        <f>IF(SUM('Control Sample Data'!D$3:D$98)&gt;10,IF(AND(ISNUMBER('Control Sample Data'!D79),'Control Sample Data'!D79&lt;$B$1,'Control Sample Data'!D79&gt;0),'Control Sample Data'!D79,$B$1),"")</f>
        <v/>
      </c>
      <c r="Q80" s="17" t="str">
        <f>IF(SUM('Control Sample Data'!E$3:E$98)&gt;10,IF(AND(ISNUMBER('Control Sample Data'!E79),'Control Sample Data'!E79&lt;$B$1,'Control Sample Data'!E79&gt;0),'Control Sample Data'!E79,$B$1),"")</f>
        <v/>
      </c>
      <c r="R80" s="17" t="str">
        <f>IF(SUM('Control Sample Data'!F$3:F$98)&gt;10,IF(AND(ISNUMBER('Control Sample Data'!F79),'Control Sample Data'!F79&lt;$B$1,'Control Sample Data'!F79&gt;0),'Control Sample Data'!F79,$B$1),"")</f>
        <v/>
      </c>
      <c r="S80" s="17" t="str">
        <f>IF(SUM('Control Sample Data'!G$3:G$98)&gt;10,IF(AND(ISNUMBER('Control Sample Data'!G79),'Control Sample Data'!G79&lt;$B$1,'Control Sample Data'!G79&gt;0),'Control Sample Data'!G79,$B$1),"")</f>
        <v/>
      </c>
      <c r="T80" s="17" t="str">
        <f>IF(SUM('Control Sample Data'!H$3:H$98)&gt;10,IF(AND(ISNUMBER('Control Sample Data'!H79),'Control Sample Data'!H79&lt;$B$1,'Control Sample Data'!H79&gt;0),'Control Sample Data'!H79,$B$1),"")</f>
        <v/>
      </c>
      <c r="U80" s="17" t="str">
        <f>IF(SUM('Control Sample Data'!I$3:I$98)&gt;10,IF(AND(ISNUMBER('Control Sample Data'!I79),'Control Sample Data'!I79&lt;$B$1,'Control Sample Data'!I79&gt;0),'Control Sample Data'!I79,$B$1),"")</f>
        <v/>
      </c>
      <c r="V80" s="17" t="str">
        <f>IF(SUM('Control Sample Data'!J$3:J$98)&gt;10,IF(AND(ISNUMBER('Control Sample Data'!J79),'Control Sample Data'!J79&lt;$B$1,'Control Sample Data'!J79&gt;0),'Control Sample Data'!J79,$B$1),"")</f>
        <v/>
      </c>
      <c r="W80" s="17" t="str">
        <f>IF(SUM('Control Sample Data'!K$3:K$98)&gt;10,IF(AND(ISNUMBER('Control Sample Data'!K79),'Control Sample Data'!K79&lt;$B$1,'Control Sample Data'!K79&gt;0),'Control Sample Data'!K79,$B$1),"")</f>
        <v/>
      </c>
      <c r="X80" s="17" t="str">
        <f>IF(SUM('Control Sample Data'!L$3:L$98)&gt;10,IF(AND(ISNUMBER('Control Sample Data'!L79),'Control Sample Data'!L79&lt;$B$1,'Control Sample Data'!L79&gt;0),'Control Sample Data'!L79,$B$1),"")</f>
        <v/>
      </c>
      <c r="Y80" s="17" t="str">
        <f>IF(SUM('Control Sample Data'!M$3:M$98)&gt;10,IF(AND(ISNUMBER('Control Sample Data'!M79),'Control Sample Data'!M79&lt;$B$1,'Control Sample Data'!M79&gt;0),'Control Sample Data'!M79,$B$1),"")</f>
        <v/>
      </c>
      <c r="AT80" s="36" t="str">
        <f t="shared" si="64"/>
        <v/>
      </c>
      <c r="AU80" s="36" t="str">
        <f t="shared" si="65"/>
        <v/>
      </c>
      <c r="AV80" s="36" t="str">
        <f t="shared" si="66"/>
        <v/>
      </c>
      <c r="AW80" s="36" t="str">
        <f t="shared" si="67"/>
        <v/>
      </c>
      <c r="AX80" s="36" t="str">
        <f t="shared" si="68"/>
        <v/>
      </c>
      <c r="AY80" s="36" t="str">
        <f t="shared" si="69"/>
        <v/>
      </c>
      <c r="AZ80" s="36" t="str">
        <f t="shared" si="70"/>
        <v/>
      </c>
      <c r="BA80" s="36" t="str">
        <f t="shared" si="71"/>
        <v/>
      </c>
      <c r="BB80" s="36" t="str">
        <f t="shared" si="72"/>
        <v/>
      </c>
      <c r="BC80" s="36" t="str">
        <f t="shared" si="73"/>
        <v/>
      </c>
      <c r="BD80" s="36" t="str">
        <f t="shared" si="74"/>
        <v/>
      </c>
      <c r="BE80" s="36" t="str">
        <f t="shared" si="75"/>
        <v/>
      </c>
      <c r="BF80" s="36" t="str">
        <f t="shared" si="76"/>
        <v/>
      </c>
      <c r="BG80" s="36" t="str">
        <f t="shared" si="77"/>
        <v/>
      </c>
      <c r="BH80" s="36" t="str">
        <f t="shared" si="78"/>
        <v/>
      </c>
      <c r="BI80" s="36" t="str">
        <f t="shared" si="79"/>
        <v/>
      </c>
      <c r="BJ80" s="36" t="str">
        <f t="shared" si="80"/>
        <v/>
      </c>
      <c r="BK80" s="36" t="str">
        <f t="shared" si="81"/>
        <v/>
      </c>
      <c r="BL80" s="36" t="str">
        <f t="shared" si="82"/>
        <v/>
      </c>
      <c r="BM80" s="36" t="str">
        <f t="shared" si="83"/>
        <v/>
      </c>
      <c r="BN80" s="38" t="e">
        <f t="shared" si="84"/>
        <v>#DIV/0!</v>
      </c>
      <c r="BO80" s="38" t="e">
        <f t="shared" si="85"/>
        <v>#DIV/0!</v>
      </c>
      <c r="BP80" s="39" t="str">
        <f t="shared" si="86"/>
        <v/>
      </c>
      <c r="BQ80" s="39" t="str">
        <f t="shared" si="87"/>
        <v/>
      </c>
      <c r="BR80" s="39" t="str">
        <f t="shared" si="88"/>
        <v/>
      </c>
      <c r="BS80" s="39" t="str">
        <f t="shared" si="89"/>
        <v/>
      </c>
      <c r="BT80" s="39" t="str">
        <f t="shared" si="90"/>
        <v/>
      </c>
      <c r="BU80" s="39" t="str">
        <f t="shared" si="91"/>
        <v/>
      </c>
      <c r="BV80" s="39" t="str">
        <f t="shared" si="92"/>
        <v/>
      </c>
      <c r="BW80" s="39" t="str">
        <f t="shared" si="93"/>
        <v/>
      </c>
      <c r="BX80" s="39" t="str">
        <f t="shared" si="94"/>
        <v/>
      </c>
      <c r="BY80" s="39" t="str">
        <f t="shared" si="95"/>
        <v/>
      </c>
      <c r="BZ80" s="39" t="str">
        <f t="shared" si="96"/>
        <v/>
      </c>
      <c r="CA80" s="39" t="str">
        <f t="shared" si="97"/>
        <v/>
      </c>
      <c r="CB80" s="39" t="str">
        <f t="shared" si="98"/>
        <v/>
      </c>
      <c r="CC80" s="39" t="str">
        <f t="shared" si="99"/>
        <v/>
      </c>
      <c r="CD80" s="39" t="str">
        <f t="shared" si="100"/>
        <v/>
      </c>
      <c r="CE80" s="39" t="str">
        <f t="shared" si="101"/>
        <v/>
      </c>
      <c r="CF80" s="39" t="str">
        <f t="shared" si="102"/>
        <v/>
      </c>
      <c r="CG80" s="39" t="str">
        <f t="shared" si="103"/>
        <v/>
      </c>
      <c r="CH80" s="39" t="str">
        <f t="shared" si="104"/>
        <v/>
      </c>
      <c r="CI80" s="39" t="str">
        <f t="shared" si="105"/>
        <v/>
      </c>
    </row>
    <row r="81" spans="1:87" ht="12" customHeight="1">
      <c r="A81" s="18"/>
      <c r="B81" s="16" t="str">
        <f>'Gene Table'!D80</f>
        <v>NM_000251</v>
      </c>
      <c r="C81" s="16" t="s">
        <v>317</v>
      </c>
      <c r="D81" s="17" t="str">
        <f>IF(SUM('Test Sample Data'!D$3:D$98)&gt;10,IF(AND(ISNUMBER('Test Sample Data'!D80),'Test Sample Data'!D80&lt;$B$1,'Test Sample Data'!D80&gt;0),'Test Sample Data'!D80,$B$1),"")</f>
        <v/>
      </c>
      <c r="E81" s="17" t="str">
        <f>IF(SUM('Test Sample Data'!E$3:E$98)&gt;10,IF(AND(ISNUMBER('Test Sample Data'!E80),'Test Sample Data'!E80&lt;$B$1,'Test Sample Data'!E80&gt;0),'Test Sample Data'!E80,$B$1),"")</f>
        <v/>
      </c>
      <c r="F81" s="17" t="str">
        <f>IF(SUM('Test Sample Data'!F$3:F$98)&gt;10,IF(AND(ISNUMBER('Test Sample Data'!F80),'Test Sample Data'!F80&lt;$B$1,'Test Sample Data'!F80&gt;0),'Test Sample Data'!F80,$B$1),"")</f>
        <v/>
      </c>
      <c r="G81" s="17" t="str">
        <f>IF(SUM('Test Sample Data'!G$3:G$98)&gt;10,IF(AND(ISNUMBER('Test Sample Data'!G80),'Test Sample Data'!G80&lt;$B$1,'Test Sample Data'!G80&gt;0),'Test Sample Data'!G80,$B$1),"")</f>
        <v/>
      </c>
      <c r="H81" s="17" t="str">
        <f>IF(SUM('Test Sample Data'!H$3:H$98)&gt;10,IF(AND(ISNUMBER('Test Sample Data'!H80),'Test Sample Data'!H80&lt;$B$1,'Test Sample Data'!H80&gt;0),'Test Sample Data'!H80,$B$1),"")</f>
        <v/>
      </c>
      <c r="I81" s="17" t="str">
        <f>IF(SUM('Test Sample Data'!I$3:I$98)&gt;10,IF(AND(ISNUMBER('Test Sample Data'!I80),'Test Sample Data'!I80&lt;$B$1,'Test Sample Data'!I80&gt;0),'Test Sample Data'!I80,$B$1),"")</f>
        <v/>
      </c>
      <c r="J81" s="17" t="str">
        <f>IF(SUM('Test Sample Data'!J$3:J$98)&gt;10,IF(AND(ISNUMBER('Test Sample Data'!J80),'Test Sample Data'!J80&lt;$B$1,'Test Sample Data'!J80&gt;0),'Test Sample Data'!J80,$B$1),"")</f>
        <v/>
      </c>
      <c r="K81" s="17" t="str">
        <f>IF(SUM('Test Sample Data'!K$3:K$98)&gt;10,IF(AND(ISNUMBER('Test Sample Data'!K80),'Test Sample Data'!K80&lt;$B$1,'Test Sample Data'!K80&gt;0),'Test Sample Data'!K80,$B$1),"")</f>
        <v/>
      </c>
      <c r="L81" s="17" t="str">
        <f>IF(SUM('Test Sample Data'!L$3:L$98)&gt;10,IF(AND(ISNUMBER('Test Sample Data'!L80),'Test Sample Data'!L80&lt;$B$1,'Test Sample Data'!L80&gt;0),'Test Sample Data'!L80,$B$1),"")</f>
        <v/>
      </c>
      <c r="M81" s="17" t="str">
        <f>IF(SUM('Test Sample Data'!M$3:M$98)&gt;10,IF(AND(ISNUMBER('Test Sample Data'!M80),'Test Sample Data'!M80&lt;$B$1,'Test Sample Data'!M80&gt;0),'Test Sample Data'!M80,$B$1),"")</f>
        <v/>
      </c>
      <c r="N81" s="17" t="str">
        <f>'Gene Table'!D80</f>
        <v>NM_000251</v>
      </c>
      <c r="O81" s="16" t="s">
        <v>317</v>
      </c>
      <c r="P81" s="17" t="str">
        <f>IF(SUM('Control Sample Data'!D$3:D$98)&gt;10,IF(AND(ISNUMBER('Control Sample Data'!D80),'Control Sample Data'!D80&lt;$B$1,'Control Sample Data'!D80&gt;0),'Control Sample Data'!D80,$B$1),"")</f>
        <v/>
      </c>
      <c r="Q81" s="17" t="str">
        <f>IF(SUM('Control Sample Data'!E$3:E$98)&gt;10,IF(AND(ISNUMBER('Control Sample Data'!E80),'Control Sample Data'!E80&lt;$B$1,'Control Sample Data'!E80&gt;0),'Control Sample Data'!E80,$B$1),"")</f>
        <v/>
      </c>
      <c r="R81" s="17" t="str">
        <f>IF(SUM('Control Sample Data'!F$3:F$98)&gt;10,IF(AND(ISNUMBER('Control Sample Data'!F80),'Control Sample Data'!F80&lt;$B$1,'Control Sample Data'!F80&gt;0),'Control Sample Data'!F80,$B$1),"")</f>
        <v/>
      </c>
      <c r="S81" s="17" t="str">
        <f>IF(SUM('Control Sample Data'!G$3:G$98)&gt;10,IF(AND(ISNUMBER('Control Sample Data'!G80),'Control Sample Data'!G80&lt;$B$1,'Control Sample Data'!G80&gt;0),'Control Sample Data'!G80,$B$1),"")</f>
        <v/>
      </c>
      <c r="T81" s="17" t="str">
        <f>IF(SUM('Control Sample Data'!H$3:H$98)&gt;10,IF(AND(ISNUMBER('Control Sample Data'!H80),'Control Sample Data'!H80&lt;$B$1,'Control Sample Data'!H80&gt;0),'Control Sample Data'!H80,$B$1),"")</f>
        <v/>
      </c>
      <c r="U81" s="17" t="str">
        <f>IF(SUM('Control Sample Data'!I$3:I$98)&gt;10,IF(AND(ISNUMBER('Control Sample Data'!I80),'Control Sample Data'!I80&lt;$B$1,'Control Sample Data'!I80&gt;0),'Control Sample Data'!I80,$B$1),"")</f>
        <v/>
      </c>
      <c r="V81" s="17" t="str">
        <f>IF(SUM('Control Sample Data'!J$3:J$98)&gt;10,IF(AND(ISNUMBER('Control Sample Data'!J80),'Control Sample Data'!J80&lt;$B$1,'Control Sample Data'!J80&gt;0),'Control Sample Data'!J80,$B$1),"")</f>
        <v/>
      </c>
      <c r="W81" s="17" t="str">
        <f>IF(SUM('Control Sample Data'!K$3:K$98)&gt;10,IF(AND(ISNUMBER('Control Sample Data'!K80),'Control Sample Data'!K80&lt;$B$1,'Control Sample Data'!K80&gt;0),'Control Sample Data'!K80,$B$1),"")</f>
        <v/>
      </c>
      <c r="X81" s="17" t="str">
        <f>IF(SUM('Control Sample Data'!L$3:L$98)&gt;10,IF(AND(ISNUMBER('Control Sample Data'!L80),'Control Sample Data'!L80&lt;$B$1,'Control Sample Data'!L80&gt;0),'Control Sample Data'!L80,$B$1),"")</f>
        <v/>
      </c>
      <c r="Y81" s="17" t="str">
        <f>IF(SUM('Control Sample Data'!M$3:M$98)&gt;10,IF(AND(ISNUMBER('Control Sample Data'!M80),'Control Sample Data'!M80&lt;$B$1,'Control Sample Data'!M80&gt;0),'Control Sample Data'!M80,$B$1),"")</f>
        <v/>
      </c>
      <c r="AT81" s="36" t="str">
        <f t="shared" si="64"/>
        <v/>
      </c>
      <c r="AU81" s="36" t="str">
        <f t="shared" si="65"/>
        <v/>
      </c>
      <c r="AV81" s="36" t="str">
        <f t="shared" si="66"/>
        <v/>
      </c>
      <c r="AW81" s="36" t="str">
        <f t="shared" si="67"/>
        <v/>
      </c>
      <c r="AX81" s="36" t="str">
        <f t="shared" si="68"/>
        <v/>
      </c>
      <c r="AY81" s="36" t="str">
        <f t="shared" si="69"/>
        <v/>
      </c>
      <c r="AZ81" s="36" t="str">
        <f t="shared" si="70"/>
        <v/>
      </c>
      <c r="BA81" s="36" t="str">
        <f t="shared" si="71"/>
        <v/>
      </c>
      <c r="BB81" s="36" t="str">
        <f t="shared" si="72"/>
        <v/>
      </c>
      <c r="BC81" s="36" t="str">
        <f t="shared" si="73"/>
        <v/>
      </c>
      <c r="BD81" s="36" t="str">
        <f t="shared" si="74"/>
        <v/>
      </c>
      <c r="BE81" s="36" t="str">
        <f t="shared" si="75"/>
        <v/>
      </c>
      <c r="BF81" s="36" t="str">
        <f t="shared" si="76"/>
        <v/>
      </c>
      <c r="BG81" s="36" t="str">
        <f t="shared" si="77"/>
        <v/>
      </c>
      <c r="BH81" s="36" t="str">
        <f t="shared" si="78"/>
        <v/>
      </c>
      <c r="BI81" s="36" t="str">
        <f t="shared" si="79"/>
        <v/>
      </c>
      <c r="BJ81" s="36" t="str">
        <f t="shared" si="80"/>
        <v/>
      </c>
      <c r="BK81" s="36" t="str">
        <f t="shared" si="81"/>
        <v/>
      </c>
      <c r="BL81" s="36" t="str">
        <f t="shared" si="82"/>
        <v/>
      </c>
      <c r="BM81" s="36" t="str">
        <f t="shared" si="83"/>
        <v/>
      </c>
      <c r="BN81" s="38" t="e">
        <f t="shared" si="84"/>
        <v>#DIV/0!</v>
      </c>
      <c r="BO81" s="38" t="e">
        <f t="shared" si="85"/>
        <v>#DIV/0!</v>
      </c>
      <c r="BP81" s="39" t="str">
        <f t="shared" si="86"/>
        <v/>
      </c>
      <c r="BQ81" s="39" t="str">
        <f t="shared" si="87"/>
        <v/>
      </c>
      <c r="BR81" s="39" t="str">
        <f t="shared" si="88"/>
        <v/>
      </c>
      <c r="BS81" s="39" t="str">
        <f t="shared" si="89"/>
        <v/>
      </c>
      <c r="BT81" s="39" t="str">
        <f t="shared" si="90"/>
        <v/>
      </c>
      <c r="BU81" s="39" t="str">
        <f t="shared" si="91"/>
        <v/>
      </c>
      <c r="BV81" s="39" t="str">
        <f t="shared" si="92"/>
        <v/>
      </c>
      <c r="BW81" s="39" t="str">
        <f t="shared" si="93"/>
        <v/>
      </c>
      <c r="BX81" s="39" t="str">
        <f t="shared" si="94"/>
        <v/>
      </c>
      <c r="BY81" s="39" t="str">
        <f t="shared" si="95"/>
        <v/>
      </c>
      <c r="BZ81" s="39" t="str">
        <f t="shared" si="96"/>
        <v/>
      </c>
      <c r="CA81" s="39" t="str">
        <f t="shared" si="97"/>
        <v/>
      </c>
      <c r="CB81" s="39" t="str">
        <f t="shared" si="98"/>
        <v/>
      </c>
      <c r="CC81" s="39" t="str">
        <f t="shared" si="99"/>
        <v/>
      </c>
      <c r="CD81" s="39" t="str">
        <f t="shared" si="100"/>
        <v/>
      </c>
      <c r="CE81" s="39" t="str">
        <f t="shared" si="101"/>
        <v/>
      </c>
      <c r="CF81" s="39" t="str">
        <f t="shared" si="102"/>
        <v/>
      </c>
      <c r="CG81" s="39" t="str">
        <f t="shared" si="103"/>
        <v/>
      </c>
      <c r="CH81" s="39" t="str">
        <f t="shared" si="104"/>
        <v/>
      </c>
      <c r="CI81" s="39" t="str">
        <f t="shared" si="105"/>
        <v/>
      </c>
    </row>
    <row r="82" spans="1:87" ht="12.75">
      <c r="A82" s="18"/>
      <c r="B82" s="16" t="str">
        <f>'Gene Table'!D81</f>
        <v>NM_005590</v>
      </c>
      <c r="C82" s="16" t="s">
        <v>321</v>
      </c>
      <c r="D82" s="17" t="str">
        <f>IF(SUM('Test Sample Data'!D$3:D$98)&gt;10,IF(AND(ISNUMBER('Test Sample Data'!D81),'Test Sample Data'!D81&lt;$B$1,'Test Sample Data'!D81&gt;0),'Test Sample Data'!D81,$B$1),"")</f>
        <v/>
      </c>
      <c r="E82" s="17" t="str">
        <f>IF(SUM('Test Sample Data'!E$3:E$98)&gt;10,IF(AND(ISNUMBER('Test Sample Data'!E81),'Test Sample Data'!E81&lt;$B$1,'Test Sample Data'!E81&gt;0),'Test Sample Data'!E81,$B$1),"")</f>
        <v/>
      </c>
      <c r="F82" s="17" t="str">
        <f>IF(SUM('Test Sample Data'!F$3:F$98)&gt;10,IF(AND(ISNUMBER('Test Sample Data'!F81),'Test Sample Data'!F81&lt;$B$1,'Test Sample Data'!F81&gt;0),'Test Sample Data'!F81,$B$1),"")</f>
        <v/>
      </c>
      <c r="G82" s="17" t="str">
        <f>IF(SUM('Test Sample Data'!G$3:G$98)&gt;10,IF(AND(ISNUMBER('Test Sample Data'!G81),'Test Sample Data'!G81&lt;$B$1,'Test Sample Data'!G81&gt;0),'Test Sample Data'!G81,$B$1),"")</f>
        <v/>
      </c>
      <c r="H82" s="17" t="str">
        <f>IF(SUM('Test Sample Data'!H$3:H$98)&gt;10,IF(AND(ISNUMBER('Test Sample Data'!H81),'Test Sample Data'!H81&lt;$B$1,'Test Sample Data'!H81&gt;0),'Test Sample Data'!H81,$B$1),"")</f>
        <v/>
      </c>
      <c r="I82" s="17" t="str">
        <f>IF(SUM('Test Sample Data'!I$3:I$98)&gt;10,IF(AND(ISNUMBER('Test Sample Data'!I81),'Test Sample Data'!I81&lt;$B$1,'Test Sample Data'!I81&gt;0),'Test Sample Data'!I81,$B$1),"")</f>
        <v/>
      </c>
      <c r="J82" s="17" t="str">
        <f>IF(SUM('Test Sample Data'!J$3:J$98)&gt;10,IF(AND(ISNUMBER('Test Sample Data'!J81),'Test Sample Data'!J81&lt;$B$1,'Test Sample Data'!J81&gt;0),'Test Sample Data'!J81,$B$1),"")</f>
        <v/>
      </c>
      <c r="K82" s="17" t="str">
        <f>IF(SUM('Test Sample Data'!K$3:K$98)&gt;10,IF(AND(ISNUMBER('Test Sample Data'!K81),'Test Sample Data'!K81&lt;$B$1,'Test Sample Data'!K81&gt;0),'Test Sample Data'!K81,$B$1),"")</f>
        <v/>
      </c>
      <c r="L82" s="17" t="str">
        <f>IF(SUM('Test Sample Data'!L$3:L$98)&gt;10,IF(AND(ISNUMBER('Test Sample Data'!L81),'Test Sample Data'!L81&lt;$B$1,'Test Sample Data'!L81&gt;0),'Test Sample Data'!L81,$B$1),"")</f>
        <v/>
      </c>
      <c r="M82" s="17" t="str">
        <f>IF(SUM('Test Sample Data'!M$3:M$98)&gt;10,IF(AND(ISNUMBER('Test Sample Data'!M81),'Test Sample Data'!M81&lt;$B$1,'Test Sample Data'!M81&gt;0),'Test Sample Data'!M81,$B$1),"")</f>
        <v/>
      </c>
      <c r="N82" s="17" t="str">
        <f>'Gene Table'!D81</f>
        <v>NM_005590</v>
      </c>
      <c r="O82" s="16" t="s">
        <v>321</v>
      </c>
      <c r="P82" s="17" t="str">
        <f>IF(SUM('Control Sample Data'!D$3:D$98)&gt;10,IF(AND(ISNUMBER('Control Sample Data'!D81),'Control Sample Data'!D81&lt;$B$1,'Control Sample Data'!D81&gt;0),'Control Sample Data'!D81,$B$1),"")</f>
        <v/>
      </c>
      <c r="Q82" s="17" t="str">
        <f>IF(SUM('Control Sample Data'!E$3:E$98)&gt;10,IF(AND(ISNUMBER('Control Sample Data'!E81),'Control Sample Data'!E81&lt;$B$1,'Control Sample Data'!E81&gt;0),'Control Sample Data'!E81,$B$1),"")</f>
        <v/>
      </c>
      <c r="R82" s="17" t="str">
        <f>IF(SUM('Control Sample Data'!F$3:F$98)&gt;10,IF(AND(ISNUMBER('Control Sample Data'!F81),'Control Sample Data'!F81&lt;$B$1,'Control Sample Data'!F81&gt;0),'Control Sample Data'!F81,$B$1),"")</f>
        <v/>
      </c>
      <c r="S82" s="17" t="str">
        <f>IF(SUM('Control Sample Data'!G$3:G$98)&gt;10,IF(AND(ISNUMBER('Control Sample Data'!G81),'Control Sample Data'!G81&lt;$B$1,'Control Sample Data'!G81&gt;0),'Control Sample Data'!G81,$B$1),"")</f>
        <v/>
      </c>
      <c r="T82" s="17" t="str">
        <f>IF(SUM('Control Sample Data'!H$3:H$98)&gt;10,IF(AND(ISNUMBER('Control Sample Data'!H81),'Control Sample Data'!H81&lt;$B$1,'Control Sample Data'!H81&gt;0),'Control Sample Data'!H81,$B$1),"")</f>
        <v/>
      </c>
      <c r="U82" s="17" t="str">
        <f>IF(SUM('Control Sample Data'!I$3:I$98)&gt;10,IF(AND(ISNUMBER('Control Sample Data'!I81),'Control Sample Data'!I81&lt;$B$1,'Control Sample Data'!I81&gt;0),'Control Sample Data'!I81,$B$1),"")</f>
        <v/>
      </c>
      <c r="V82" s="17" t="str">
        <f>IF(SUM('Control Sample Data'!J$3:J$98)&gt;10,IF(AND(ISNUMBER('Control Sample Data'!J81),'Control Sample Data'!J81&lt;$B$1,'Control Sample Data'!J81&gt;0),'Control Sample Data'!J81,$B$1),"")</f>
        <v/>
      </c>
      <c r="W82" s="17" t="str">
        <f>IF(SUM('Control Sample Data'!K$3:K$98)&gt;10,IF(AND(ISNUMBER('Control Sample Data'!K81),'Control Sample Data'!K81&lt;$B$1,'Control Sample Data'!K81&gt;0),'Control Sample Data'!K81,$B$1),"")</f>
        <v/>
      </c>
      <c r="X82" s="17" t="str">
        <f>IF(SUM('Control Sample Data'!L$3:L$98)&gt;10,IF(AND(ISNUMBER('Control Sample Data'!L81),'Control Sample Data'!L81&lt;$B$1,'Control Sample Data'!L81&gt;0),'Control Sample Data'!L81,$B$1),"")</f>
        <v/>
      </c>
      <c r="Y82" s="17" t="str">
        <f>IF(SUM('Control Sample Data'!M$3:M$98)&gt;10,IF(AND(ISNUMBER('Control Sample Data'!M81),'Control Sample Data'!M81&lt;$B$1,'Control Sample Data'!M81&gt;0),'Control Sample Data'!M81,$B$1),"")</f>
        <v/>
      </c>
      <c r="AT82" s="36" t="str">
        <f t="shared" si="64"/>
        <v/>
      </c>
      <c r="AU82" s="36" t="str">
        <f t="shared" si="65"/>
        <v/>
      </c>
      <c r="AV82" s="36" t="str">
        <f t="shared" si="66"/>
        <v/>
      </c>
      <c r="AW82" s="36" t="str">
        <f t="shared" si="67"/>
        <v/>
      </c>
      <c r="AX82" s="36" t="str">
        <f t="shared" si="68"/>
        <v/>
      </c>
      <c r="AY82" s="36" t="str">
        <f t="shared" si="69"/>
        <v/>
      </c>
      <c r="AZ82" s="36" t="str">
        <f t="shared" si="70"/>
        <v/>
      </c>
      <c r="BA82" s="36" t="str">
        <f t="shared" si="71"/>
        <v/>
      </c>
      <c r="BB82" s="36" t="str">
        <f t="shared" si="72"/>
        <v/>
      </c>
      <c r="BC82" s="36" t="str">
        <f t="shared" si="73"/>
        <v/>
      </c>
      <c r="BD82" s="36" t="str">
        <f t="shared" si="74"/>
        <v/>
      </c>
      <c r="BE82" s="36" t="str">
        <f t="shared" si="75"/>
        <v/>
      </c>
      <c r="BF82" s="36" t="str">
        <f t="shared" si="76"/>
        <v/>
      </c>
      <c r="BG82" s="36" t="str">
        <f t="shared" si="77"/>
        <v/>
      </c>
      <c r="BH82" s="36" t="str">
        <f t="shared" si="78"/>
        <v/>
      </c>
      <c r="BI82" s="36" t="str">
        <f t="shared" si="79"/>
        <v/>
      </c>
      <c r="BJ82" s="36" t="str">
        <f t="shared" si="80"/>
        <v/>
      </c>
      <c r="BK82" s="36" t="str">
        <f t="shared" si="81"/>
        <v/>
      </c>
      <c r="BL82" s="36" t="str">
        <f t="shared" si="82"/>
        <v/>
      </c>
      <c r="BM82" s="36" t="str">
        <f t="shared" si="83"/>
        <v/>
      </c>
      <c r="BN82" s="38" t="e">
        <f t="shared" si="84"/>
        <v>#DIV/0!</v>
      </c>
      <c r="BO82" s="38" t="e">
        <f t="shared" si="85"/>
        <v>#DIV/0!</v>
      </c>
      <c r="BP82" s="39" t="str">
        <f t="shared" si="86"/>
        <v/>
      </c>
      <c r="BQ82" s="39" t="str">
        <f t="shared" si="87"/>
        <v/>
      </c>
      <c r="BR82" s="39" t="str">
        <f t="shared" si="88"/>
        <v/>
      </c>
      <c r="BS82" s="39" t="str">
        <f t="shared" si="89"/>
        <v/>
      </c>
      <c r="BT82" s="39" t="str">
        <f t="shared" si="90"/>
        <v/>
      </c>
      <c r="BU82" s="39" t="str">
        <f t="shared" si="91"/>
        <v/>
      </c>
      <c r="BV82" s="39" t="str">
        <f t="shared" si="92"/>
        <v/>
      </c>
      <c r="BW82" s="39" t="str">
        <f t="shared" si="93"/>
        <v/>
      </c>
      <c r="BX82" s="39" t="str">
        <f t="shared" si="94"/>
        <v/>
      </c>
      <c r="BY82" s="39" t="str">
        <f t="shared" si="95"/>
        <v/>
      </c>
      <c r="BZ82" s="39" t="str">
        <f t="shared" si="96"/>
        <v/>
      </c>
      <c r="CA82" s="39" t="str">
        <f t="shared" si="97"/>
        <v/>
      </c>
      <c r="CB82" s="39" t="str">
        <f t="shared" si="98"/>
        <v/>
      </c>
      <c r="CC82" s="39" t="str">
        <f t="shared" si="99"/>
        <v/>
      </c>
      <c r="CD82" s="39" t="str">
        <f t="shared" si="100"/>
        <v/>
      </c>
      <c r="CE82" s="39" t="str">
        <f t="shared" si="101"/>
        <v/>
      </c>
      <c r="CF82" s="39" t="str">
        <f t="shared" si="102"/>
        <v/>
      </c>
      <c r="CG82" s="39" t="str">
        <f t="shared" si="103"/>
        <v/>
      </c>
      <c r="CH82" s="39" t="str">
        <f t="shared" si="104"/>
        <v/>
      </c>
      <c r="CI82" s="39" t="str">
        <f t="shared" si="105"/>
        <v/>
      </c>
    </row>
    <row r="83" spans="1:87" ht="12.75">
      <c r="A83" s="18"/>
      <c r="B83" s="16" t="str">
        <f>'Gene Table'!D82</f>
        <v>NM_002312</v>
      </c>
      <c r="C83" s="16" t="s">
        <v>325</v>
      </c>
      <c r="D83" s="17" t="str">
        <f>IF(SUM('Test Sample Data'!D$3:D$98)&gt;10,IF(AND(ISNUMBER('Test Sample Data'!D82),'Test Sample Data'!D82&lt;$B$1,'Test Sample Data'!D82&gt;0),'Test Sample Data'!D82,$B$1),"")</f>
        <v/>
      </c>
      <c r="E83" s="17" t="str">
        <f>IF(SUM('Test Sample Data'!E$3:E$98)&gt;10,IF(AND(ISNUMBER('Test Sample Data'!E82),'Test Sample Data'!E82&lt;$B$1,'Test Sample Data'!E82&gt;0),'Test Sample Data'!E82,$B$1),"")</f>
        <v/>
      </c>
      <c r="F83" s="17" t="str">
        <f>IF(SUM('Test Sample Data'!F$3:F$98)&gt;10,IF(AND(ISNUMBER('Test Sample Data'!F82),'Test Sample Data'!F82&lt;$B$1,'Test Sample Data'!F82&gt;0),'Test Sample Data'!F82,$B$1),"")</f>
        <v/>
      </c>
      <c r="G83" s="17" t="str">
        <f>IF(SUM('Test Sample Data'!G$3:G$98)&gt;10,IF(AND(ISNUMBER('Test Sample Data'!G82),'Test Sample Data'!G82&lt;$B$1,'Test Sample Data'!G82&gt;0),'Test Sample Data'!G82,$B$1),"")</f>
        <v/>
      </c>
      <c r="H83" s="17" t="str">
        <f>IF(SUM('Test Sample Data'!H$3:H$98)&gt;10,IF(AND(ISNUMBER('Test Sample Data'!H82),'Test Sample Data'!H82&lt;$B$1,'Test Sample Data'!H82&gt;0),'Test Sample Data'!H82,$B$1),"")</f>
        <v/>
      </c>
      <c r="I83" s="17" t="str">
        <f>IF(SUM('Test Sample Data'!I$3:I$98)&gt;10,IF(AND(ISNUMBER('Test Sample Data'!I82),'Test Sample Data'!I82&lt;$B$1,'Test Sample Data'!I82&gt;0),'Test Sample Data'!I82,$B$1),"")</f>
        <v/>
      </c>
      <c r="J83" s="17" t="str">
        <f>IF(SUM('Test Sample Data'!J$3:J$98)&gt;10,IF(AND(ISNUMBER('Test Sample Data'!J82),'Test Sample Data'!J82&lt;$B$1,'Test Sample Data'!J82&gt;0),'Test Sample Data'!J82,$B$1),"")</f>
        <v/>
      </c>
      <c r="K83" s="17" t="str">
        <f>IF(SUM('Test Sample Data'!K$3:K$98)&gt;10,IF(AND(ISNUMBER('Test Sample Data'!K82),'Test Sample Data'!K82&lt;$B$1,'Test Sample Data'!K82&gt;0),'Test Sample Data'!K82,$B$1),"")</f>
        <v/>
      </c>
      <c r="L83" s="17" t="str">
        <f>IF(SUM('Test Sample Data'!L$3:L$98)&gt;10,IF(AND(ISNUMBER('Test Sample Data'!L82),'Test Sample Data'!L82&lt;$B$1,'Test Sample Data'!L82&gt;0),'Test Sample Data'!L82,$B$1),"")</f>
        <v/>
      </c>
      <c r="M83" s="17" t="str">
        <f>IF(SUM('Test Sample Data'!M$3:M$98)&gt;10,IF(AND(ISNUMBER('Test Sample Data'!M82),'Test Sample Data'!M82&lt;$B$1,'Test Sample Data'!M82&gt;0),'Test Sample Data'!M82,$B$1),"")</f>
        <v/>
      </c>
      <c r="N83" s="17" t="str">
        <f>'Gene Table'!D82</f>
        <v>NM_002312</v>
      </c>
      <c r="O83" s="16" t="s">
        <v>325</v>
      </c>
      <c r="P83" s="17" t="str">
        <f>IF(SUM('Control Sample Data'!D$3:D$98)&gt;10,IF(AND(ISNUMBER('Control Sample Data'!D82),'Control Sample Data'!D82&lt;$B$1,'Control Sample Data'!D82&gt;0),'Control Sample Data'!D82,$B$1),"")</f>
        <v/>
      </c>
      <c r="Q83" s="17" t="str">
        <f>IF(SUM('Control Sample Data'!E$3:E$98)&gt;10,IF(AND(ISNUMBER('Control Sample Data'!E82),'Control Sample Data'!E82&lt;$B$1,'Control Sample Data'!E82&gt;0),'Control Sample Data'!E82,$B$1),"")</f>
        <v/>
      </c>
      <c r="R83" s="17" t="str">
        <f>IF(SUM('Control Sample Data'!F$3:F$98)&gt;10,IF(AND(ISNUMBER('Control Sample Data'!F82),'Control Sample Data'!F82&lt;$B$1,'Control Sample Data'!F82&gt;0),'Control Sample Data'!F82,$B$1),"")</f>
        <v/>
      </c>
      <c r="S83" s="17" t="str">
        <f>IF(SUM('Control Sample Data'!G$3:G$98)&gt;10,IF(AND(ISNUMBER('Control Sample Data'!G82),'Control Sample Data'!G82&lt;$B$1,'Control Sample Data'!G82&gt;0),'Control Sample Data'!G82,$B$1),"")</f>
        <v/>
      </c>
      <c r="T83" s="17" t="str">
        <f>IF(SUM('Control Sample Data'!H$3:H$98)&gt;10,IF(AND(ISNUMBER('Control Sample Data'!H82),'Control Sample Data'!H82&lt;$B$1,'Control Sample Data'!H82&gt;0),'Control Sample Data'!H82,$B$1),"")</f>
        <v/>
      </c>
      <c r="U83" s="17" t="str">
        <f>IF(SUM('Control Sample Data'!I$3:I$98)&gt;10,IF(AND(ISNUMBER('Control Sample Data'!I82),'Control Sample Data'!I82&lt;$B$1,'Control Sample Data'!I82&gt;0),'Control Sample Data'!I82,$B$1),"")</f>
        <v/>
      </c>
      <c r="V83" s="17" t="str">
        <f>IF(SUM('Control Sample Data'!J$3:J$98)&gt;10,IF(AND(ISNUMBER('Control Sample Data'!J82),'Control Sample Data'!J82&lt;$B$1,'Control Sample Data'!J82&gt;0),'Control Sample Data'!J82,$B$1),"")</f>
        <v/>
      </c>
      <c r="W83" s="17" t="str">
        <f>IF(SUM('Control Sample Data'!K$3:K$98)&gt;10,IF(AND(ISNUMBER('Control Sample Data'!K82),'Control Sample Data'!K82&lt;$B$1,'Control Sample Data'!K82&gt;0),'Control Sample Data'!K82,$B$1),"")</f>
        <v/>
      </c>
      <c r="X83" s="17" t="str">
        <f>IF(SUM('Control Sample Data'!L$3:L$98)&gt;10,IF(AND(ISNUMBER('Control Sample Data'!L82),'Control Sample Data'!L82&lt;$B$1,'Control Sample Data'!L82&gt;0),'Control Sample Data'!L82,$B$1),"")</f>
        <v/>
      </c>
      <c r="Y83" s="17" t="str">
        <f>IF(SUM('Control Sample Data'!M$3:M$98)&gt;10,IF(AND(ISNUMBER('Control Sample Data'!M82),'Control Sample Data'!M82&lt;$B$1,'Control Sample Data'!M82&gt;0),'Control Sample Data'!M82,$B$1),"")</f>
        <v/>
      </c>
      <c r="AT83" s="36" t="str">
        <f t="shared" si="64"/>
        <v/>
      </c>
      <c r="AU83" s="36" t="str">
        <f t="shared" si="65"/>
        <v/>
      </c>
      <c r="AV83" s="36" t="str">
        <f t="shared" si="66"/>
        <v/>
      </c>
      <c r="AW83" s="36" t="str">
        <f t="shared" si="67"/>
        <v/>
      </c>
      <c r="AX83" s="36" t="str">
        <f t="shared" si="68"/>
        <v/>
      </c>
      <c r="AY83" s="36" t="str">
        <f t="shared" si="69"/>
        <v/>
      </c>
      <c r="AZ83" s="36" t="str">
        <f t="shared" si="70"/>
        <v/>
      </c>
      <c r="BA83" s="36" t="str">
        <f t="shared" si="71"/>
        <v/>
      </c>
      <c r="BB83" s="36" t="str">
        <f t="shared" si="72"/>
        <v/>
      </c>
      <c r="BC83" s="36" t="str">
        <f t="shared" si="73"/>
        <v/>
      </c>
      <c r="BD83" s="36" t="str">
        <f t="shared" si="74"/>
        <v/>
      </c>
      <c r="BE83" s="36" t="str">
        <f t="shared" si="75"/>
        <v/>
      </c>
      <c r="BF83" s="36" t="str">
        <f t="shared" si="76"/>
        <v/>
      </c>
      <c r="BG83" s="36" t="str">
        <f t="shared" si="77"/>
        <v/>
      </c>
      <c r="BH83" s="36" t="str">
        <f t="shared" si="78"/>
        <v/>
      </c>
      <c r="BI83" s="36" t="str">
        <f t="shared" si="79"/>
        <v/>
      </c>
      <c r="BJ83" s="36" t="str">
        <f t="shared" si="80"/>
        <v/>
      </c>
      <c r="BK83" s="36" t="str">
        <f t="shared" si="81"/>
        <v/>
      </c>
      <c r="BL83" s="36" t="str">
        <f t="shared" si="82"/>
        <v/>
      </c>
      <c r="BM83" s="36" t="str">
        <f t="shared" si="83"/>
        <v/>
      </c>
      <c r="BN83" s="38" t="e">
        <f t="shared" si="84"/>
        <v>#DIV/0!</v>
      </c>
      <c r="BO83" s="38" t="e">
        <f t="shared" si="85"/>
        <v>#DIV/0!</v>
      </c>
      <c r="BP83" s="39" t="str">
        <f t="shared" si="86"/>
        <v/>
      </c>
      <c r="BQ83" s="39" t="str">
        <f t="shared" si="87"/>
        <v/>
      </c>
      <c r="BR83" s="39" t="str">
        <f t="shared" si="88"/>
        <v/>
      </c>
      <c r="BS83" s="39" t="str">
        <f t="shared" si="89"/>
        <v/>
      </c>
      <c r="BT83" s="39" t="str">
        <f t="shared" si="90"/>
        <v/>
      </c>
      <c r="BU83" s="39" t="str">
        <f t="shared" si="91"/>
        <v/>
      </c>
      <c r="BV83" s="39" t="str">
        <f t="shared" si="92"/>
        <v/>
      </c>
      <c r="BW83" s="39" t="str">
        <f t="shared" si="93"/>
        <v/>
      </c>
      <c r="BX83" s="39" t="str">
        <f t="shared" si="94"/>
        <v/>
      </c>
      <c r="BY83" s="39" t="str">
        <f t="shared" si="95"/>
        <v/>
      </c>
      <c r="BZ83" s="39" t="str">
        <f t="shared" si="96"/>
        <v/>
      </c>
      <c r="CA83" s="39" t="str">
        <f t="shared" si="97"/>
        <v/>
      </c>
      <c r="CB83" s="39" t="str">
        <f t="shared" si="98"/>
        <v/>
      </c>
      <c r="CC83" s="39" t="str">
        <f t="shared" si="99"/>
        <v/>
      </c>
      <c r="CD83" s="39" t="str">
        <f t="shared" si="100"/>
        <v/>
      </c>
      <c r="CE83" s="39" t="str">
        <f t="shared" si="101"/>
        <v/>
      </c>
      <c r="CF83" s="39" t="str">
        <f t="shared" si="102"/>
        <v/>
      </c>
      <c r="CG83" s="39" t="str">
        <f t="shared" si="103"/>
        <v/>
      </c>
      <c r="CH83" s="39" t="str">
        <f t="shared" si="104"/>
        <v/>
      </c>
      <c r="CI83" s="39" t="str">
        <f t="shared" si="105"/>
        <v/>
      </c>
    </row>
    <row r="84" spans="1:87" ht="12.75">
      <c r="A84" s="18"/>
      <c r="B84" s="16" t="str">
        <f>'Gene Table'!D83</f>
        <v>NM_002303</v>
      </c>
      <c r="C84" s="16" t="s">
        <v>329</v>
      </c>
      <c r="D84" s="17" t="str">
        <f>IF(SUM('Test Sample Data'!D$3:D$98)&gt;10,IF(AND(ISNUMBER('Test Sample Data'!D83),'Test Sample Data'!D83&lt;$B$1,'Test Sample Data'!D83&gt;0),'Test Sample Data'!D83,$B$1),"")</f>
        <v/>
      </c>
      <c r="E84" s="17" t="str">
        <f>IF(SUM('Test Sample Data'!E$3:E$98)&gt;10,IF(AND(ISNUMBER('Test Sample Data'!E83),'Test Sample Data'!E83&lt;$B$1,'Test Sample Data'!E83&gt;0),'Test Sample Data'!E83,$B$1),"")</f>
        <v/>
      </c>
      <c r="F84" s="17" t="str">
        <f>IF(SUM('Test Sample Data'!F$3:F$98)&gt;10,IF(AND(ISNUMBER('Test Sample Data'!F83),'Test Sample Data'!F83&lt;$B$1,'Test Sample Data'!F83&gt;0),'Test Sample Data'!F83,$B$1),"")</f>
        <v/>
      </c>
      <c r="G84" s="17" t="str">
        <f>IF(SUM('Test Sample Data'!G$3:G$98)&gt;10,IF(AND(ISNUMBER('Test Sample Data'!G83),'Test Sample Data'!G83&lt;$B$1,'Test Sample Data'!G83&gt;0),'Test Sample Data'!G83,$B$1),"")</f>
        <v/>
      </c>
      <c r="H84" s="17" t="str">
        <f>IF(SUM('Test Sample Data'!H$3:H$98)&gt;10,IF(AND(ISNUMBER('Test Sample Data'!H83),'Test Sample Data'!H83&lt;$B$1,'Test Sample Data'!H83&gt;0),'Test Sample Data'!H83,$B$1),"")</f>
        <v/>
      </c>
      <c r="I84" s="17" t="str">
        <f>IF(SUM('Test Sample Data'!I$3:I$98)&gt;10,IF(AND(ISNUMBER('Test Sample Data'!I83),'Test Sample Data'!I83&lt;$B$1,'Test Sample Data'!I83&gt;0),'Test Sample Data'!I83,$B$1),"")</f>
        <v/>
      </c>
      <c r="J84" s="17" t="str">
        <f>IF(SUM('Test Sample Data'!J$3:J$98)&gt;10,IF(AND(ISNUMBER('Test Sample Data'!J83),'Test Sample Data'!J83&lt;$B$1,'Test Sample Data'!J83&gt;0),'Test Sample Data'!J83,$B$1),"")</f>
        <v/>
      </c>
      <c r="K84" s="17" t="str">
        <f>IF(SUM('Test Sample Data'!K$3:K$98)&gt;10,IF(AND(ISNUMBER('Test Sample Data'!K83),'Test Sample Data'!K83&lt;$B$1,'Test Sample Data'!K83&gt;0),'Test Sample Data'!K83,$B$1),"")</f>
        <v/>
      </c>
      <c r="L84" s="17" t="str">
        <f>IF(SUM('Test Sample Data'!L$3:L$98)&gt;10,IF(AND(ISNUMBER('Test Sample Data'!L83),'Test Sample Data'!L83&lt;$B$1,'Test Sample Data'!L83&gt;0),'Test Sample Data'!L83,$B$1),"")</f>
        <v/>
      </c>
      <c r="M84" s="17" t="str">
        <f>IF(SUM('Test Sample Data'!M$3:M$98)&gt;10,IF(AND(ISNUMBER('Test Sample Data'!M83),'Test Sample Data'!M83&lt;$B$1,'Test Sample Data'!M83&gt;0),'Test Sample Data'!M83,$B$1),"")</f>
        <v/>
      </c>
      <c r="N84" s="17" t="str">
        <f>'Gene Table'!D83</f>
        <v>NM_002303</v>
      </c>
      <c r="O84" s="16" t="s">
        <v>329</v>
      </c>
      <c r="P84" s="17" t="str">
        <f>IF(SUM('Control Sample Data'!D$3:D$98)&gt;10,IF(AND(ISNUMBER('Control Sample Data'!D83),'Control Sample Data'!D83&lt;$B$1,'Control Sample Data'!D83&gt;0),'Control Sample Data'!D83,$B$1),"")</f>
        <v/>
      </c>
      <c r="Q84" s="17" t="str">
        <f>IF(SUM('Control Sample Data'!E$3:E$98)&gt;10,IF(AND(ISNUMBER('Control Sample Data'!E83),'Control Sample Data'!E83&lt;$B$1,'Control Sample Data'!E83&gt;0),'Control Sample Data'!E83,$B$1),"")</f>
        <v/>
      </c>
      <c r="R84" s="17" t="str">
        <f>IF(SUM('Control Sample Data'!F$3:F$98)&gt;10,IF(AND(ISNUMBER('Control Sample Data'!F83),'Control Sample Data'!F83&lt;$B$1,'Control Sample Data'!F83&gt;0),'Control Sample Data'!F83,$B$1),"")</f>
        <v/>
      </c>
      <c r="S84" s="17" t="str">
        <f>IF(SUM('Control Sample Data'!G$3:G$98)&gt;10,IF(AND(ISNUMBER('Control Sample Data'!G83),'Control Sample Data'!G83&lt;$B$1,'Control Sample Data'!G83&gt;0),'Control Sample Data'!G83,$B$1),"")</f>
        <v/>
      </c>
      <c r="T84" s="17" t="str">
        <f>IF(SUM('Control Sample Data'!H$3:H$98)&gt;10,IF(AND(ISNUMBER('Control Sample Data'!H83),'Control Sample Data'!H83&lt;$B$1,'Control Sample Data'!H83&gt;0),'Control Sample Data'!H83,$B$1),"")</f>
        <v/>
      </c>
      <c r="U84" s="17" t="str">
        <f>IF(SUM('Control Sample Data'!I$3:I$98)&gt;10,IF(AND(ISNUMBER('Control Sample Data'!I83),'Control Sample Data'!I83&lt;$B$1,'Control Sample Data'!I83&gt;0),'Control Sample Data'!I83,$B$1),"")</f>
        <v/>
      </c>
      <c r="V84" s="17" t="str">
        <f>IF(SUM('Control Sample Data'!J$3:J$98)&gt;10,IF(AND(ISNUMBER('Control Sample Data'!J83),'Control Sample Data'!J83&lt;$B$1,'Control Sample Data'!J83&gt;0),'Control Sample Data'!J83,$B$1),"")</f>
        <v/>
      </c>
      <c r="W84" s="17" t="str">
        <f>IF(SUM('Control Sample Data'!K$3:K$98)&gt;10,IF(AND(ISNUMBER('Control Sample Data'!K83),'Control Sample Data'!K83&lt;$B$1,'Control Sample Data'!K83&gt;0),'Control Sample Data'!K83,$B$1),"")</f>
        <v/>
      </c>
      <c r="X84" s="17" t="str">
        <f>IF(SUM('Control Sample Data'!L$3:L$98)&gt;10,IF(AND(ISNUMBER('Control Sample Data'!L83),'Control Sample Data'!L83&lt;$B$1,'Control Sample Data'!L83&gt;0),'Control Sample Data'!L83,$B$1),"")</f>
        <v/>
      </c>
      <c r="Y84" s="17" t="str">
        <f>IF(SUM('Control Sample Data'!M$3:M$98)&gt;10,IF(AND(ISNUMBER('Control Sample Data'!M83),'Control Sample Data'!M83&lt;$B$1,'Control Sample Data'!M83&gt;0),'Control Sample Data'!M83,$B$1),"")</f>
        <v/>
      </c>
      <c r="AT84" s="36" t="str">
        <f t="shared" si="64"/>
        <v/>
      </c>
      <c r="AU84" s="36" t="str">
        <f t="shared" si="65"/>
        <v/>
      </c>
      <c r="AV84" s="36" t="str">
        <f t="shared" si="66"/>
        <v/>
      </c>
      <c r="AW84" s="36" t="str">
        <f t="shared" si="67"/>
        <v/>
      </c>
      <c r="AX84" s="36" t="str">
        <f t="shared" si="68"/>
        <v/>
      </c>
      <c r="AY84" s="36" t="str">
        <f t="shared" si="69"/>
        <v/>
      </c>
      <c r="AZ84" s="36" t="str">
        <f t="shared" si="70"/>
        <v/>
      </c>
      <c r="BA84" s="36" t="str">
        <f t="shared" si="71"/>
        <v/>
      </c>
      <c r="BB84" s="36" t="str">
        <f t="shared" si="72"/>
        <v/>
      </c>
      <c r="BC84" s="36" t="str">
        <f t="shared" si="73"/>
        <v/>
      </c>
      <c r="BD84" s="36" t="str">
        <f t="shared" si="74"/>
        <v/>
      </c>
      <c r="BE84" s="36" t="str">
        <f t="shared" si="75"/>
        <v/>
      </c>
      <c r="BF84" s="36" t="str">
        <f t="shared" si="76"/>
        <v/>
      </c>
      <c r="BG84" s="36" t="str">
        <f t="shared" si="77"/>
        <v/>
      </c>
      <c r="BH84" s="36" t="str">
        <f t="shared" si="78"/>
        <v/>
      </c>
      <c r="BI84" s="36" t="str">
        <f t="shared" si="79"/>
        <v/>
      </c>
      <c r="BJ84" s="36" t="str">
        <f t="shared" si="80"/>
        <v/>
      </c>
      <c r="BK84" s="36" t="str">
        <f t="shared" si="81"/>
        <v/>
      </c>
      <c r="BL84" s="36" t="str">
        <f t="shared" si="82"/>
        <v/>
      </c>
      <c r="BM84" s="36" t="str">
        <f t="shared" si="83"/>
        <v/>
      </c>
      <c r="BN84" s="38" t="e">
        <f t="shared" si="84"/>
        <v>#DIV/0!</v>
      </c>
      <c r="BO84" s="38" t="e">
        <f t="shared" si="85"/>
        <v>#DIV/0!</v>
      </c>
      <c r="BP84" s="39" t="str">
        <f t="shared" si="86"/>
        <v/>
      </c>
      <c r="BQ84" s="39" t="str">
        <f t="shared" si="87"/>
        <v/>
      </c>
      <c r="BR84" s="39" t="str">
        <f t="shared" si="88"/>
        <v/>
      </c>
      <c r="BS84" s="39" t="str">
        <f t="shared" si="89"/>
        <v/>
      </c>
      <c r="BT84" s="39" t="str">
        <f t="shared" si="90"/>
        <v/>
      </c>
      <c r="BU84" s="39" t="str">
        <f t="shared" si="91"/>
        <v/>
      </c>
      <c r="BV84" s="39" t="str">
        <f t="shared" si="92"/>
        <v/>
      </c>
      <c r="BW84" s="39" t="str">
        <f t="shared" si="93"/>
        <v/>
      </c>
      <c r="BX84" s="39" t="str">
        <f t="shared" si="94"/>
        <v/>
      </c>
      <c r="BY84" s="39" t="str">
        <f t="shared" si="95"/>
        <v/>
      </c>
      <c r="BZ84" s="39" t="str">
        <f t="shared" si="96"/>
        <v/>
      </c>
      <c r="CA84" s="39" t="str">
        <f t="shared" si="97"/>
        <v/>
      </c>
      <c r="CB84" s="39" t="str">
        <f t="shared" si="98"/>
        <v/>
      </c>
      <c r="CC84" s="39" t="str">
        <f t="shared" si="99"/>
        <v/>
      </c>
      <c r="CD84" s="39" t="str">
        <f t="shared" si="100"/>
        <v/>
      </c>
      <c r="CE84" s="39" t="str">
        <f t="shared" si="101"/>
        <v/>
      </c>
      <c r="CF84" s="39" t="str">
        <f t="shared" si="102"/>
        <v/>
      </c>
      <c r="CG84" s="39" t="str">
        <f t="shared" si="103"/>
        <v/>
      </c>
      <c r="CH84" s="39" t="str">
        <f t="shared" si="104"/>
        <v/>
      </c>
      <c r="CI84" s="39" t="str">
        <f t="shared" si="105"/>
        <v/>
      </c>
    </row>
    <row r="85" spans="1:87" ht="12.75">
      <c r="A85" s="18"/>
      <c r="B85" s="16" t="str">
        <f>'Gene Table'!D84</f>
        <v>NM_004972</v>
      </c>
      <c r="C85" s="16" t="s">
        <v>333</v>
      </c>
      <c r="D85" s="17" t="str">
        <f>IF(SUM('Test Sample Data'!D$3:D$98)&gt;10,IF(AND(ISNUMBER('Test Sample Data'!D84),'Test Sample Data'!D84&lt;$B$1,'Test Sample Data'!D84&gt;0),'Test Sample Data'!D84,$B$1),"")</f>
        <v/>
      </c>
      <c r="E85" s="17" t="str">
        <f>IF(SUM('Test Sample Data'!E$3:E$98)&gt;10,IF(AND(ISNUMBER('Test Sample Data'!E84),'Test Sample Data'!E84&lt;$B$1,'Test Sample Data'!E84&gt;0),'Test Sample Data'!E84,$B$1),"")</f>
        <v/>
      </c>
      <c r="F85" s="17" t="str">
        <f>IF(SUM('Test Sample Data'!F$3:F$98)&gt;10,IF(AND(ISNUMBER('Test Sample Data'!F84),'Test Sample Data'!F84&lt;$B$1,'Test Sample Data'!F84&gt;0),'Test Sample Data'!F84,$B$1),"")</f>
        <v/>
      </c>
      <c r="G85" s="17" t="str">
        <f>IF(SUM('Test Sample Data'!G$3:G$98)&gt;10,IF(AND(ISNUMBER('Test Sample Data'!G84),'Test Sample Data'!G84&lt;$B$1,'Test Sample Data'!G84&gt;0),'Test Sample Data'!G84,$B$1),"")</f>
        <v/>
      </c>
      <c r="H85" s="17" t="str">
        <f>IF(SUM('Test Sample Data'!H$3:H$98)&gt;10,IF(AND(ISNUMBER('Test Sample Data'!H84),'Test Sample Data'!H84&lt;$B$1,'Test Sample Data'!H84&gt;0),'Test Sample Data'!H84,$B$1),"")</f>
        <v/>
      </c>
      <c r="I85" s="17" t="str">
        <f>IF(SUM('Test Sample Data'!I$3:I$98)&gt;10,IF(AND(ISNUMBER('Test Sample Data'!I84),'Test Sample Data'!I84&lt;$B$1,'Test Sample Data'!I84&gt;0),'Test Sample Data'!I84,$B$1),"")</f>
        <v/>
      </c>
      <c r="J85" s="17" t="str">
        <f>IF(SUM('Test Sample Data'!J$3:J$98)&gt;10,IF(AND(ISNUMBER('Test Sample Data'!J84),'Test Sample Data'!J84&lt;$B$1,'Test Sample Data'!J84&gt;0),'Test Sample Data'!J84,$B$1),"")</f>
        <v/>
      </c>
      <c r="K85" s="17" t="str">
        <f>IF(SUM('Test Sample Data'!K$3:K$98)&gt;10,IF(AND(ISNUMBER('Test Sample Data'!K84),'Test Sample Data'!K84&lt;$B$1,'Test Sample Data'!K84&gt;0),'Test Sample Data'!K84,$B$1),"")</f>
        <v/>
      </c>
      <c r="L85" s="17" t="str">
        <f>IF(SUM('Test Sample Data'!L$3:L$98)&gt;10,IF(AND(ISNUMBER('Test Sample Data'!L84),'Test Sample Data'!L84&lt;$B$1,'Test Sample Data'!L84&gt;0),'Test Sample Data'!L84,$B$1),"")</f>
        <v/>
      </c>
      <c r="M85" s="17" t="str">
        <f>IF(SUM('Test Sample Data'!M$3:M$98)&gt;10,IF(AND(ISNUMBER('Test Sample Data'!M84),'Test Sample Data'!M84&lt;$B$1,'Test Sample Data'!M84&gt;0),'Test Sample Data'!M84,$B$1),"")</f>
        <v/>
      </c>
      <c r="N85" s="17" t="str">
        <f>'Gene Table'!D84</f>
        <v>NM_004972</v>
      </c>
      <c r="O85" s="16" t="s">
        <v>333</v>
      </c>
      <c r="P85" s="17" t="str">
        <f>IF(SUM('Control Sample Data'!D$3:D$98)&gt;10,IF(AND(ISNUMBER('Control Sample Data'!D84),'Control Sample Data'!D84&lt;$B$1,'Control Sample Data'!D84&gt;0),'Control Sample Data'!D84,$B$1),"")</f>
        <v/>
      </c>
      <c r="Q85" s="17" t="str">
        <f>IF(SUM('Control Sample Data'!E$3:E$98)&gt;10,IF(AND(ISNUMBER('Control Sample Data'!E84),'Control Sample Data'!E84&lt;$B$1,'Control Sample Data'!E84&gt;0),'Control Sample Data'!E84,$B$1),"")</f>
        <v/>
      </c>
      <c r="R85" s="17" t="str">
        <f>IF(SUM('Control Sample Data'!F$3:F$98)&gt;10,IF(AND(ISNUMBER('Control Sample Data'!F84),'Control Sample Data'!F84&lt;$B$1,'Control Sample Data'!F84&gt;0),'Control Sample Data'!F84,$B$1),"")</f>
        <v/>
      </c>
      <c r="S85" s="17" t="str">
        <f>IF(SUM('Control Sample Data'!G$3:G$98)&gt;10,IF(AND(ISNUMBER('Control Sample Data'!G84),'Control Sample Data'!G84&lt;$B$1,'Control Sample Data'!G84&gt;0),'Control Sample Data'!G84,$B$1),"")</f>
        <v/>
      </c>
      <c r="T85" s="17" t="str">
        <f>IF(SUM('Control Sample Data'!H$3:H$98)&gt;10,IF(AND(ISNUMBER('Control Sample Data'!H84),'Control Sample Data'!H84&lt;$B$1,'Control Sample Data'!H84&gt;0),'Control Sample Data'!H84,$B$1),"")</f>
        <v/>
      </c>
      <c r="U85" s="17" t="str">
        <f>IF(SUM('Control Sample Data'!I$3:I$98)&gt;10,IF(AND(ISNUMBER('Control Sample Data'!I84),'Control Sample Data'!I84&lt;$B$1,'Control Sample Data'!I84&gt;0),'Control Sample Data'!I84,$B$1),"")</f>
        <v/>
      </c>
      <c r="V85" s="17" t="str">
        <f>IF(SUM('Control Sample Data'!J$3:J$98)&gt;10,IF(AND(ISNUMBER('Control Sample Data'!J84),'Control Sample Data'!J84&lt;$B$1,'Control Sample Data'!J84&gt;0),'Control Sample Data'!J84,$B$1),"")</f>
        <v/>
      </c>
      <c r="W85" s="17" t="str">
        <f>IF(SUM('Control Sample Data'!K$3:K$98)&gt;10,IF(AND(ISNUMBER('Control Sample Data'!K84),'Control Sample Data'!K84&lt;$B$1,'Control Sample Data'!K84&gt;0),'Control Sample Data'!K84,$B$1),"")</f>
        <v/>
      </c>
      <c r="X85" s="17" t="str">
        <f>IF(SUM('Control Sample Data'!L$3:L$98)&gt;10,IF(AND(ISNUMBER('Control Sample Data'!L84),'Control Sample Data'!L84&lt;$B$1,'Control Sample Data'!L84&gt;0),'Control Sample Data'!L84,$B$1),"")</f>
        <v/>
      </c>
      <c r="Y85" s="17" t="str">
        <f>IF(SUM('Control Sample Data'!M$3:M$98)&gt;10,IF(AND(ISNUMBER('Control Sample Data'!M84),'Control Sample Data'!M84&lt;$B$1,'Control Sample Data'!M84&gt;0),'Control Sample Data'!M84,$B$1),"")</f>
        <v/>
      </c>
      <c r="AT85" s="36" t="str">
        <f t="shared" si="64"/>
        <v/>
      </c>
      <c r="AU85" s="36" t="str">
        <f t="shared" si="65"/>
        <v/>
      </c>
      <c r="AV85" s="36" t="str">
        <f t="shared" si="66"/>
        <v/>
      </c>
      <c r="AW85" s="36" t="str">
        <f t="shared" si="67"/>
        <v/>
      </c>
      <c r="AX85" s="36" t="str">
        <f t="shared" si="68"/>
        <v/>
      </c>
      <c r="AY85" s="36" t="str">
        <f t="shared" si="69"/>
        <v/>
      </c>
      <c r="AZ85" s="36" t="str">
        <f t="shared" si="70"/>
        <v/>
      </c>
      <c r="BA85" s="36" t="str">
        <f t="shared" si="71"/>
        <v/>
      </c>
      <c r="BB85" s="36" t="str">
        <f t="shared" si="72"/>
        <v/>
      </c>
      <c r="BC85" s="36" t="str">
        <f t="shared" si="73"/>
        <v/>
      </c>
      <c r="BD85" s="36" t="str">
        <f t="shared" si="74"/>
        <v/>
      </c>
      <c r="BE85" s="36" t="str">
        <f t="shared" si="75"/>
        <v/>
      </c>
      <c r="BF85" s="36" t="str">
        <f t="shared" si="76"/>
        <v/>
      </c>
      <c r="BG85" s="36" t="str">
        <f t="shared" si="77"/>
        <v/>
      </c>
      <c r="BH85" s="36" t="str">
        <f t="shared" si="78"/>
        <v/>
      </c>
      <c r="BI85" s="36" t="str">
        <f t="shared" si="79"/>
        <v/>
      </c>
      <c r="BJ85" s="36" t="str">
        <f t="shared" si="80"/>
        <v/>
      </c>
      <c r="BK85" s="36" t="str">
        <f t="shared" si="81"/>
        <v/>
      </c>
      <c r="BL85" s="36" t="str">
        <f t="shared" si="82"/>
        <v/>
      </c>
      <c r="BM85" s="36" t="str">
        <f t="shared" si="83"/>
        <v/>
      </c>
      <c r="BN85" s="38" t="e">
        <f t="shared" si="84"/>
        <v>#DIV/0!</v>
      </c>
      <c r="BO85" s="38" t="e">
        <f t="shared" si="85"/>
        <v>#DIV/0!</v>
      </c>
      <c r="BP85" s="39" t="str">
        <f t="shared" si="86"/>
        <v/>
      </c>
      <c r="BQ85" s="39" t="str">
        <f t="shared" si="87"/>
        <v/>
      </c>
      <c r="BR85" s="39" t="str">
        <f t="shared" si="88"/>
        <v/>
      </c>
      <c r="BS85" s="39" t="str">
        <f t="shared" si="89"/>
        <v/>
      </c>
      <c r="BT85" s="39" t="str">
        <f t="shared" si="90"/>
        <v/>
      </c>
      <c r="BU85" s="39" t="str">
        <f t="shared" si="91"/>
        <v/>
      </c>
      <c r="BV85" s="39" t="str">
        <f t="shared" si="92"/>
        <v/>
      </c>
      <c r="BW85" s="39" t="str">
        <f t="shared" si="93"/>
        <v/>
      </c>
      <c r="BX85" s="39" t="str">
        <f t="shared" si="94"/>
        <v/>
      </c>
      <c r="BY85" s="39" t="str">
        <f t="shared" si="95"/>
        <v/>
      </c>
      <c r="BZ85" s="39" t="str">
        <f t="shared" si="96"/>
        <v/>
      </c>
      <c r="CA85" s="39" t="str">
        <f t="shared" si="97"/>
        <v/>
      </c>
      <c r="CB85" s="39" t="str">
        <f t="shared" si="98"/>
        <v/>
      </c>
      <c r="CC85" s="39" t="str">
        <f t="shared" si="99"/>
        <v/>
      </c>
      <c r="CD85" s="39" t="str">
        <f t="shared" si="100"/>
        <v/>
      </c>
      <c r="CE85" s="39" t="str">
        <f t="shared" si="101"/>
        <v/>
      </c>
      <c r="CF85" s="39" t="str">
        <f t="shared" si="102"/>
        <v/>
      </c>
      <c r="CG85" s="39" t="str">
        <f t="shared" si="103"/>
        <v/>
      </c>
      <c r="CH85" s="39" t="str">
        <f t="shared" si="104"/>
        <v/>
      </c>
      <c r="CI85" s="39" t="str">
        <f t="shared" si="105"/>
        <v/>
      </c>
    </row>
    <row r="86" spans="1:87" ht="12.75">
      <c r="A86" s="18"/>
      <c r="B86" s="16" t="str">
        <f>'Gene Table'!D85</f>
        <v>NM_002460</v>
      </c>
      <c r="C86" s="16" t="s">
        <v>337</v>
      </c>
      <c r="D86" s="17" t="str">
        <f>IF(SUM('Test Sample Data'!D$3:D$98)&gt;10,IF(AND(ISNUMBER('Test Sample Data'!D85),'Test Sample Data'!D85&lt;$B$1,'Test Sample Data'!D85&gt;0),'Test Sample Data'!D85,$B$1),"")</f>
        <v/>
      </c>
      <c r="E86" s="17" t="str">
        <f>IF(SUM('Test Sample Data'!E$3:E$98)&gt;10,IF(AND(ISNUMBER('Test Sample Data'!E85),'Test Sample Data'!E85&lt;$B$1,'Test Sample Data'!E85&gt;0),'Test Sample Data'!E85,$B$1),"")</f>
        <v/>
      </c>
      <c r="F86" s="17" t="str">
        <f>IF(SUM('Test Sample Data'!F$3:F$98)&gt;10,IF(AND(ISNUMBER('Test Sample Data'!F85),'Test Sample Data'!F85&lt;$B$1,'Test Sample Data'!F85&gt;0),'Test Sample Data'!F85,$B$1),"")</f>
        <v/>
      </c>
      <c r="G86" s="17" t="str">
        <f>IF(SUM('Test Sample Data'!G$3:G$98)&gt;10,IF(AND(ISNUMBER('Test Sample Data'!G85),'Test Sample Data'!G85&lt;$B$1,'Test Sample Data'!G85&gt;0),'Test Sample Data'!G85,$B$1),"")</f>
        <v/>
      </c>
      <c r="H86" s="17" t="str">
        <f>IF(SUM('Test Sample Data'!H$3:H$98)&gt;10,IF(AND(ISNUMBER('Test Sample Data'!H85),'Test Sample Data'!H85&lt;$B$1,'Test Sample Data'!H85&gt;0),'Test Sample Data'!H85,$B$1),"")</f>
        <v/>
      </c>
      <c r="I86" s="17" t="str">
        <f>IF(SUM('Test Sample Data'!I$3:I$98)&gt;10,IF(AND(ISNUMBER('Test Sample Data'!I85),'Test Sample Data'!I85&lt;$B$1,'Test Sample Data'!I85&gt;0),'Test Sample Data'!I85,$B$1),"")</f>
        <v/>
      </c>
      <c r="J86" s="17" t="str">
        <f>IF(SUM('Test Sample Data'!J$3:J$98)&gt;10,IF(AND(ISNUMBER('Test Sample Data'!J85),'Test Sample Data'!J85&lt;$B$1,'Test Sample Data'!J85&gt;0),'Test Sample Data'!J85,$B$1),"")</f>
        <v/>
      </c>
      <c r="K86" s="17" t="str">
        <f>IF(SUM('Test Sample Data'!K$3:K$98)&gt;10,IF(AND(ISNUMBER('Test Sample Data'!K85),'Test Sample Data'!K85&lt;$B$1,'Test Sample Data'!K85&gt;0),'Test Sample Data'!K85,$B$1),"")</f>
        <v/>
      </c>
      <c r="L86" s="17" t="str">
        <f>IF(SUM('Test Sample Data'!L$3:L$98)&gt;10,IF(AND(ISNUMBER('Test Sample Data'!L85),'Test Sample Data'!L85&lt;$B$1,'Test Sample Data'!L85&gt;0),'Test Sample Data'!L85,$B$1),"")</f>
        <v/>
      </c>
      <c r="M86" s="17" t="str">
        <f>IF(SUM('Test Sample Data'!M$3:M$98)&gt;10,IF(AND(ISNUMBER('Test Sample Data'!M85),'Test Sample Data'!M85&lt;$B$1,'Test Sample Data'!M85&gt;0),'Test Sample Data'!M85,$B$1),"")</f>
        <v/>
      </c>
      <c r="N86" s="17" t="str">
        <f>'Gene Table'!D85</f>
        <v>NM_002460</v>
      </c>
      <c r="O86" s="16" t="s">
        <v>337</v>
      </c>
      <c r="P86" s="17" t="str">
        <f>IF(SUM('Control Sample Data'!D$3:D$98)&gt;10,IF(AND(ISNUMBER('Control Sample Data'!D85),'Control Sample Data'!D85&lt;$B$1,'Control Sample Data'!D85&gt;0),'Control Sample Data'!D85,$B$1),"")</f>
        <v/>
      </c>
      <c r="Q86" s="17" t="str">
        <f>IF(SUM('Control Sample Data'!E$3:E$98)&gt;10,IF(AND(ISNUMBER('Control Sample Data'!E85),'Control Sample Data'!E85&lt;$B$1,'Control Sample Data'!E85&gt;0),'Control Sample Data'!E85,$B$1),"")</f>
        <v/>
      </c>
      <c r="R86" s="17" t="str">
        <f>IF(SUM('Control Sample Data'!F$3:F$98)&gt;10,IF(AND(ISNUMBER('Control Sample Data'!F85),'Control Sample Data'!F85&lt;$B$1,'Control Sample Data'!F85&gt;0),'Control Sample Data'!F85,$B$1),"")</f>
        <v/>
      </c>
      <c r="S86" s="17" t="str">
        <f>IF(SUM('Control Sample Data'!G$3:G$98)&gt;10,IF(AND(ISNUMBER('Control Sample Data'!G85),'Control Sample Data'!G85&lt;$B$1,'Control Sample Data'!G85&gt;0),'Control Sample Data'!G85,$B$1),"")</f>
        <v/>
      </c>
      <c r="T86" s="17" t="str">
        <f>IF(SUM('Control Sample Data'!H$3:H$98)&gt;10,IF(AND(ISNUMBER('Control Sample Data'!H85),'Control Sample Data'!H85&lt;$B$1,'Control Sample Data'!H85&gt;0),'Control Sample Data'!H85,$B$1),"")</f>
        <v/>
      </c>
      <c r="U86" s="17" t="str">
        <f>IF(SUM('Control Sample Data'!I$3:I$98)&gt;10,IF(AND(ISNUMBER('Control Sample Data'!I85),'Control Sample Data'!I85&lt;$B$1,'Control Sample Data'!I85&gt;0),'Control Sample Data'!I85,$B$1),"")</f>
        <v/>
      </c>
      <c r="V86" s="17" t="str">
        <f>IF(SUM('Control Sample Data'!J$3:J$98)&gt;10,IF(AND(ISNUMBER('Control Sample Data'!J85),'Control Sample Data'!J85&lt;$B$1,'Control Sample Data'!J85&gt;0),'Control Sample Data'!J85,$B$1),"")</f>
        <v/>
      </c>
      <c r="W86" s="17" t="str">
        <f>IF(SUM('Control Sample Data'!K$3:K$98)&gt;10,IF(AND(ISNUMBER('Control Sample Data'!K85),'Control Sample Data'!K85&lt;$B$1,'Control Sample Data'!K85&gt;0),'Control Sample Data'!K85,$B$1),"")</f>
        <v/>
      </c>
      <c r="X86" s="17" t="str">
        <f>IF(SUM('Control Sample Data'!L$3:L$98)&gt;10,IF(AND(ISNUMBER('Control Sample Data'!L85),'Control Sample Data'!L85&lt;$B$1,'Control Sample Data'!L85&gt;0),'Control Sample Data'!L85,$B$1),"")</f>
        <v/>
      </c>
      <c r="Y86" s="17" t="str">
        <f>IF(SUM('Control Sample Data'!M$3:M$98)&gt;10,IF(AND(ISNUMBER('Control Sample Data'!M85),'Control Sample Data'!M85&lt;$B$1,'Control Sample Data'!M85&gt;0),'Control Sample Data'!M85,$B$1),"")</f>
        <v/>
      </c>
      <c r="AT86" s="36" t="str">
        <f t="shared" si="64"/>
        <v/>
      </c>
      <c r="AU86" s="36" t="str">
        <f t="shared" si="65"/>
        <v/>
      </c>
      <c r="AV86" s="36" t="str">
        <f t="shared" si="66"/>
        <v/>
      </c>
      <c r="AW86" s="36" t="str">
        <f t="shared" si="67"/>
        <v/>
      </c>
      <c r="AX86" s="36" t="str">
        <f t="shared" si="68"/>
        <v/>
      </c>
      <c r="AY86" s="36" t="str">
        <f t="shared" si="69"/>
        <v/>
      </c>
      <c r="AZ86" s="36" t="str">
        <f t="shared" si="70"/>
        <v/>
      </c>
      <c r="BA86" s="36" t="str">
        <f t="shared" si="71"/>
        <v/>
      </c>
      <c r="BB86" s="36" t="str">
        <f t="shared" si="72"/>
        <v/>
      </c>
      <c r="BC86" s="36" t="str">
        <f t="shared" si="73"/>
        <v/>
      </c>
      <c r="BD86" s="36" t="str">
        <f t="shared" si="74"/>
        <v/>
      </c>
      <c r="BE86" s="36" t="str">
        <f t="shared" si="75"/>
        <v/>
      </c>
      <c r="BF86" s="36" t="str">
        <f t="shared" si="76"/>
        <v/>
      </c>
      <c r="BG86" s="36" t="str">
        <f t="shared" si="77"/>
        <v/>
      </c>
      <c r="BH86" s="36" t="str">
        <f t="shared" si="78"/>
        <v/>
      </c>
      <c r="BI86" s="36" t="str">
        <f t="shared" si="79"/>
        <v/>
      </c>
      <c r="BJ86" s="36" t="str">
        <f t="shared" si="80"/>
        <v/>
      </c>
      <c r="BK86" s="36" t="str">
        <f t="shared" si="81"/>
        <v/>
      </c>
      <c r="BL86" s="36" t="str">
        <f t="shared" si="82"/>
        <v/>
      </c>
      <c r="BM86" s="36" t="str">
        <f t="shared" si="83"/>
        <v/>
      </c>
      <c r="BN86" s="38" t="e">
        <f t="shared" si="84"/>
        <v>#DIV/0!</v>
      </c>
      <c r="BO86" s="38" t="e">
        <f t="shared" si="85"/>
        <v>#DIV/0!</v>
      </c>
      <c r="BP86" s="39" t="str">
        <f t="shared" si="86"/>
        <v/>
      </c>
      <c r="BQ86" s="39" t="str">
        <f t="shared" si="87"/>
        <v/>
      </c>
      <c r="BR86" s="39" t="str">
        <f t="shared" si="88"/>
        <v/>
      </c>
      <c r="BS86" s="39" t="str">
        <f t="shared" si="89"/>
        <v/>
      </c>
      <c r="BT86" s="39" t="str">
        <f t="shared" si="90"/>
        <v/>
      </c>
      <c r="BU86" s="39" t="str">
        <f t="shared" si="91"/>
        <v/>
      </c>
      <c r="BV86" s="39" t="str">
        <f t="shared" si="92"/>
        <v/>
      </c>
      <c r="BW86" s="39" t="str">
        <f t="shared" si="93"/>
        <v/>
      </c>
      <c r="BX86" s="39" t="str">
        <f t="shared" si="94"/>
        <v/>
      </c>
      <c r="BY86" s="39" t="str">
        <f t="shared" si="95"/>
        <v/>
      </c>
      <c r="BZ86" s="39" t="str">
        <f t="shared" si="96"/>
        <v/>
      </c>
      <c r="CA86" s="39" t="str">
        <f t="shared" si="97"/>
        <v/>
      </c>
      <c r="CB86" s="39" t="str">
        <f t="shared" si="98"/>
        <v/>
      </c>
      <c r="CC86" s="39" t="str">
        <f t="shared" si="99"/>
        <v/>
      </c>
      <c r="CD86" s="39" t="str">
        <f t="shared" si="100"/>
        <v/>
      </c>
      <c r="CE86" s="39" t="str">
        <f t="shared" si="101"/>
        <v/>
      </c>
      <c r="CF86" s="39" t="str">
        <f t="shared" si="102"/>
        <v/>
      </c>
      <c r="CG86" s="39" t="str">
        <f t="shared" si="103"/>
        <v/>
      </c>
      <c r="CH86" s="39" t="str">
        <f t="shared" si="104"/>
        <v/>
      </c>
      <c r="CI86" s="39" t="str">
        <f t="shared" si="105"/>
        <v/>
      </c>
    </row>
    <row r="87" spans="1:87" ht="12.75">
      <c r="A87" s="18"/>
      <c r="B87" s="16" t="str">
        <f>'Gene Table'!D86</f>
        <v>NM_002188</v>
      </c>
      <c r="C87" s="16" t="s">
        <v>341</v>
      </c>
      <c r="D87" s="17" t="str">
        <f>IF(SUM('Test Sample Data'!D$3:D$98)&gt;10,IF(AND(ISNUMBER('Test Sample Data'!D86),'Test Sample Data'!D86&lt;$B$1,'Test Sample Data'!D86&gt;0),'Test Sample Data'!D86,$B$1),"")</f>
        <v/>
      </c>
      <c r="E87" s="17" t="str">
        <f>IF(SUM('Test Sample Data'!E$3:E$98)&gt;10,IF(AND(ISNUMBER('Test Sample Data'!E86),'Test Sample Data'!E86&lt;$B$1,'Test Sample Data'!E86&gt;0),'Test Sample Data'!E86,$B$1),"")</f>
        <v/>
      </c>
      <c r="F87" s="17" t="str">
        <f>IF(SUM('Test Sample Data'!F$3:F$98)&gt;10,IF(AND(ISNUMBER('Test Sample Data'!F86),'Test Sample Data'!F86&lt;$B$1,'Test Sample Data'!F86&gt;0),'Test Sample Data'!F86,$B$1),"")</f>
        <v/>
      </c>
      <c r="G87" s="17" t="str">
        <f>IF(SUM('Test Sample Data'!G$3:G$98)&gt;10,IF(AND(ISNUMBER('Test Sample Data'!G86),'Test Sample Data'!G86&lt;$B$1,'Test Sample Data'!G86&gt;0),'Test Sample Data'!G86,$B$1),"")</f>
        <v/>
      </c>
      <c r="H87" s="17" t="str">
        <f>IF(SUM('Test Sample Data'!H$3:H$98)&gt;10,IF(AND(ISNUMBER('Test Sample Data'!H86),'Test Sample Data'!H86&lt;$B$1,'Test Sample Data'!H86&gt;0),'Test Sample Data'!H86,$B$1),"")</f>
        <v/>
      </c>
      <c r="I87" s="17" t="str">
        <f>IF(SUM('Test Sample Data'!I$3:I$98)&gt;10,IF(AND(ISNUMBER('Test Sample Data'!I86),'Test Sample Data'!I86&lt;$B$1,'Test Sample Data'!I86&gt;0),'Test Sample Data'!I86,$B$1),"")</f>
        <v/>
      </c>
      <c r="J87" s="17" t="str">
        <f>IF(SUM('Test Sample Data'!J$3:J$98)&gt;10,IF(AND(ISNUMBER('Test Sample Data'!J86),'Test Sample Data'!J86&lt;$B$1,'Test Sample Data'!J86&gt;0),'Test Sample Data'!J86,$B$1),"")</f>
        <v/>
      </c>
      <c r="K87" s="17" t="str">
        <f>IF(SUM('Test Sample Data'!K$3:K$98)&gt;10,IF(AND(ISNUMBER('Test Sample Data'!K86),'Test Sample Data'!K86&lt;$B$1,'Test Sample Data'!K86&gt;0),'Test Sample Data'!K86,$B$1),"")</f>
        <v/>
      </c>
      <c r="L87" s="17" t="str">
        <f>IF(SUM('Test Sample Data'!L$3:L$98)&gt;10,IF(AND(ISNUMBER('Test Sample Data'!L86),'Test Sample Data'!L86&lt;$B$1,'Test Sample Data'!L86&gt;0),'Test Sample Data'!L86,$B$1),"")</f>
        <v/>
      </c>
      <c r="M87" s="17" t="str">
        <f>IF(SUM('Test Sample Data'!M$3:M$98)&gt;10,IF(AND(ISNUMBER('Test Sample Data'!M86),'Test Sample Data'!M86&lt;$B$1,'Test Sample Data'!M86&gt;0),'Test Sample Data'!M86,$B$1),"")</f>
        <v/>
      </c>
      <c r="N87" s="17" t="str">
        <f>'Gene Table'!D86</f>
        <v>NM_002188</v>
      </c>
      <c r="O87" s="16" t="s">
        <v>341</v>
      </c>
      <c r="P87" s="17" t="str">
        <f>IF(SUM('Control Sample Data'!D$3:D$98)&gt;10,IF(AND(ISNUMBER('Control Sample Data'!D86),'Control Sample Data'!D86&lt;$B$1,'Control Sample Data'!D86&gt;0),'Control Sample Data'!D86,$B$1),"")</f>
        <v/>
      </c>
      <c r="Q87" s="17" t="str">
        <f>IF(SUM('Control Sample Data'!E$3:E$98)&gt;10,IF(AND(ISNUMBER('Control Sample Data'!E86),'Control Sample Data'!E86&lt;$B$1,'Control Sample Data'!E86&gt;0),'Control Sample Data'!E86,$B$1),"")</f>
        <v/>
      </c>
      <c r="R87" s="17" t="str">
        <f>IF(SUM('Control Sample Data'!F$3:F$98)&gt;10,IF(AND(ISNUMBER('Control Sample Data'!F86),'Control Sample Data'!F86&lt;$B$1,'Control Sample Data'!F86&gt;0),'Control Sample Data'!F86,$B$1),"")</f>
        <v/>
      </c>
      <c r="S87" s="17" t="str">
        <f>IF(SUM('Control Sample Data'!G$3:G$98)&gt;10,IF(AND(ISNUMBER('Control Sample Data'!G86),'Control Sample Data'!G86&lt;$B$1,'Control Sample Data'!G86&gt;0),'Control Sample Data'!G86,$B$1),"")</f>
        <v/>
      </c>
      <c r="T87" s="17" t="str">
        <f>IF(SUM('Control Sample Data'!H$3:H$98)&gt;10,IF(AND(ISNUMBER('Control Sample Data'!H86),'Control Sample Data'!H86&lt;$B$1,'Control Sample Data'!H86&gt;0),'Control Sample Data'!H86,$B$1),"")</f>
        <v/>
      </c>
      <c r="U87" s="17" t="str">
        <f>IF(SUM('Control Sample Data'!I$3:I$98)&gt;10,IF(AND(ISNUMBER('Control Sample Data'!I86),'Control Sample Data'!I86&lt;$B$1,'Control Sample Data'!I86&gt;0),'Control Sample Data'!I86,$B$1),"")</f>
        <v/>
      </c>
      <c r="V87" s="17" t="str">
        <f>IF(SUM('Control Sample Data'!J$3:J$98)&gt;10,IF(AND(ISNUMBER('Control Sample Data'!J86),'Control Sample Data'!J86&lt;$B$1,'Control Sample Data'!J86&gt;0),'Control Sample Data'!J86,$B$1),"")</f>
        <v/>
      </c>
      <c r="W87" s="17" t="str">
        <f>IF(SUM('Control Sample Data'!K$3:K$98)&gt;10,IF(AND(ISNUMBER('Control Sample Data'!K86),'Control Sample Data'!K86&lt;$B$1,'Control Sample Data'!K86&gt;0),'Control Sample Data'!K86,$B$1),"")</f>
        <v/>
      </c>
      <c r="X87" s="17" t="str">
        <f>IF(SUM('Control Sample Data'!L$3:L$98)&gt;10,IF(AND(ISNUMBER('Control Sample Data'!L86),'Control Sample Data'!L86&lt;$B$1,'Control Sample Data'!L86&gt;0),'Control Sample Data'!L86,$B$1),"")</f>
        <v/>
      </c>
      <c r="Y87" s="17" t="str">
        <f>IF(SUM('Control Sample Data'!M$3:M$98)&gt;10,IF(AND(ISNUMBER('Control Sample Data'!M86),'Control Sample Data'!M86&lt;$B$1,'Control Sample Data'!M86&gt;0),'Control Sample Data'!M86,$B$1),"")</f>
        <v/>
      </c>
      <c r="AT87" s="36" t="str">
        <f t="shared" si="64"/>
        <v/>
      </c>
      <c r="AU87" s="36" t="str">
        <f t="shared" si="65"/>
        <v/>
      </c>
      <c r="AV87" s="36" t="str">
        <f t="shared" si="66"/>
        <v/>
      </c>
      <c r="AW87" s="36" t="str">
        <f t="shared" si="67"/>
        <v/>
      </c>
      <c r="AX87" s="36" t="str">
        <f t="shared" si="68"/>
        <v/>
      </c>
      <c r="AY87" s="36" t="str">
        <f t="shared" si="69"/>
        <v/>
      </c>
      <c r="AZ87" s="36" t="str">
        <f t="shared" si="70"/>
        <v/>
      </c>
      <c r="BA87" s="36" t="str">
        <f t="shared" si="71"/>
        <v/>
      </c>
      <c r="BB87" s="36" t="str">
        <f t="shared" si="72"/>
        <v/>
      </c>
      <c r="BC87" s="36" t="str">
        <f t="shared" si="73"/>
        <v/>
      </c>
      <c r="BD87" s="36" t="str">
        <f t="shared" si="74"/>
        <v/>
      </c>
      <c r="BE87" s="36" t="str">
        <f t="shared" si="75"/>
        <v/>
      </c>
      <c r="BF87" s="36" t="str">
        <f t="shared" si="76"/>
        <v/>
      </c>
      <c r="BG87" s="36" t="str">
        <f t="shared" si="77"/>
        <v/>
      </c>
      <c r="BH87" s="36" t="str">
        <f t="shared" si="78"/>
        <v/>
      </c>
      <c r="BI87" s="36" t="str">
        <f t="shared" si="79"/>
        <v/>
      </c>
      <c r="BJ87" s="36" t="str">
        <f t="shared" si="80"/>
        <v/>
      </c>
      <c r="BK87" s="36" t="str">
        <f t="shared" si="81"/>
        <v/>
      </c>
      <c r="BL87" s="36" t="str">
        <f t="shared" si="82"/>
        <v/>
      </c>
      <c r="BM87" s="36" t="str">
        <f t="shared" si="83"/>
        <v/>
      </c>
      <c r="BN87" s="38" t="e">
        <f t="shared" si="84"/>
        <v>#DIV/0!</v>
      </c>
      <c r="BO87" s="38" t="e">
        <f t="shared" si="85"/>
        <v>#DIV/0!</v>
      </c>
      <c r="BP87" s="39" t="str">
        <f t="shared" si="86"/>
        <v/>
      </c>
      <c r="BQ87" s="39" t="str">
        <f t="shared" si="87"/>
        <v/>
      </c>
      <c r="BR87" s="39" t="str">
        <f t="shared" si="88"/>
        <v/>
      </c>
      <c r="BS87" s="39" t="str">
        <f t="shared" si="89"/>
        <v/>
      </c>
      <c r="BT87" s="39" t="str">
        <f t="shared" si="90"/>
        <v/>
      </c>
      <c r="BU87" s="39" t="str">
        <f t="shared" si="91"/>
        <v/>
      </c>
      <c r="BV87" s="39" t="str">
        <f t="shared" si="92"/>
        <v/>
      </c>
      <c r="BW87" s="39" t="str">
        <f t="shared" si="93"/>
        <v/>
      </c>
      <c r="BX87" s="39" t="str">
        <f t="shared" si="94"/>
        <v/>
      </c>
      <c r="BY87" s="39" t="str">
        <f t="shared" si="95"/>
        <v/>
      </c>
      <c r="BZ87" s="39" t="str">
        <f t="shared" si="96"/>
        <v/>
      </c>
      <c r="CA87" s="39" t="str">
        <f t="shared" si="97"/>
        <v/>
      </c>
      <c r="CB87" s="39" t="str">
        <f t="shared" si="98"/>
        <v/>
      </c>
      <c r="CC87" s="39" t="str">
        <f t="shared" si="99"/>
        <v/>
      </c>
      <c r="CD87" s="39" t="str">
        <f t="shared" si="100"/>
        <v/>
      </c>
      <c r="CE87" s="39" t="str">
        <f t="shared" si="101"/>
        <v/>
      </c>
      <c r="CF87" s="39" t="str">
        <f t="shared" si="102"/>
        <v/>
      </c>
      <c r="CG87" s="39" t="str">
        <f t="shared" si="103"/>
        <v/>
      </c>
      <c r="CH87" s="39" t="str">
        <f t="shared" si="104"/>
        <v/>
      </c>
      <c r="CI87" s="39" t="str">
        <f t="shared" si="105"/>
        <v/>
      </c>
    </row>
    <row r="88" spans="1:87" ht="12.75">
      <c r="A88" s="18"/>
      <c r="B88" s="16" t="str">
        <f>'Gene Table'!D87</f>
        <v>HGDC</v>
      </c>
      <c r="C88" s="16" t="s">
        <v>345</v>
      </c>
      <c r="D88" s="17" t="str">
        <f>IF(SUM('Test Sample Data'!D$3:D$98)&gt;10,IF(AND(ISNUMBER('Test Sample Data'!D87),'Test Sample Data'!D87&lt;$B$1,'Test Sample Data'!D87&gt;0),'Test Sample Data'!D87,$B$1),"")</f>
        <v/>
      </c>
      <c r="E88" s="17" t="str">
        <f>IF(SUM('Test Sample Data'!E$3:E$98)&gt;10,IF(AND(ISNUMBER('Test Sample Data'!E87),'Test Sample Data'!E87&lt;$B$1,'Test Sample Data'!E87&gt;0),'Test Sample Data'!E87,$B$1),"")</f>
        <v/>
      </c>
      <c r="F88" s="17" t="str">
        <f>IF(SUM('Test Sample Data'!F$3:F$98)&gt;10,IF(AND(ISNUMBER('Test Sample Data'!F87),'Test Sample Data'!F87&lt;$B$1,'Test Sample Data'!F87&gt;0),'Test Sample Data'!F87,$B$1),"")</f>
        <v/>
      </c>
      <c r="G88" s="17" t="str">
        <f>IF(SUM('Test Sample Data'!G$3:G$98)&gt;10,IF(AND(ISNUMBER('Test Sample Data'!G87),'Test Sample Data'!G87&lt;$B$1,'Test Sample Data'!G87&gt;0),'Test Sample Data'!G87,$B$1),"")</f>
        <v/>
      </c>
      <c r="H88" s="17" t="str">
        <f>IF(SUM('Test Sample Data'!H$3:H$98)&gt;10,IF(AND(ISNUMBER('Test Sample Data'!H87),'Test Sample Data'!H87&lt;$B$1,'Test Sample Data'!H87&gt;0),'Test Sample Data'!H87,$B$1),"")</f>
        <v/>
      </c>
      <c r="I88" s="17" t="str">
        <f>IF(SUM('Test Sample Data'!I$3:I$98)&gt;10,IF(AND(ISNUMBER('Test Sample Data'!I87),'Test Sample Data'!I87&lt;$B$1,'Test Sample Data'!I87&gt;0),'Test Sample Data'!I87,$B$1),"")</f>
        <v/>
      </c>
      <c r="J88" s="17" t="str">
        <f>IF(SUM('Test Sample Data'!J$3:J$98)&gt;10,IF(AND(ISNUMBER('Test Sample Data'!J87),'Test Sample Data'!J87&lt;$B$1,'Test Sample Data'!J87&gt;0),'Test Sample Data'!J87,$B$1),"")</f>
        <v/>
      </c>
      <c r="K88" s="17" t="str">
        <f>IF(SUM('Test Sample Data'!K$3:K$98)&gt;10,IF(AND(ISNUMBER('Test Sample Data'!K87),'Test Sample Data'!K87&lt;$B$1,'Test Sample Data'!K87&gt;0),'Test Sample Data'!K87,$B$1),"")</f>
        <v/>
      </c>
      <c r="L88" s="17" t="str">
        <f>IF(SUM('Test Sample Data'!L$3:L$98)&gt;10,IF(AND(ISNUMBER('Test Sample Data'!L87),'Test Sample Data'!L87&lt;$B$1,'Test Sample Data'!L87&gt;0),'Test Sample Data'!L87,$B$1),"")</f>
        <v/>
      </c>
      <c r="M88" s="17" t="str">
        <f>IF(SUM('Test Sample Data'!M$3:M$98)&gt;10,IF(AND(ISNUMBER('Test Sample Data'!M87),'Test Sample Data'!M87&lt;$B$1,'Test Sample Data'!M87&gt;0),'Test Sample Data'!M87,$B$1),"")</f>
        <v/>
      </c>
      <c r="N88" s="17" t="str">
        <f>'Gene Table'!D87</f>
        <v>HGDC</v>
      </c>
      <c r="O88" s="16" t="s">
        <v>345</v>
      </c>
      <c r="P88" s="17" t="str">
        <f>IF(SUM('Control Sample Data'!D$3:D$98)&gt;10,IF(AND(ISNUMBER('Control Sample Data'!D87),'Control Sample Data'!D87&lt;$B$1,'Control Sample Data'!D87&gt;0),'Control Sample Data'!D87,$B$1),"")</f>
        <v/>
      </c>
      <c r="Q88" s="17" t="str">
        <f>IF(SUM('Control Sample Data'!E$3:E$98)&gt;10,IF(AND(ISNUMBER('Control Sample Data'!E87),'Control Sample Data'!E87&lt;$B$1,'Control Sample Data'!E87&gt;0),'Control Sample Data'!E87,$B$1),"")</f>
        <v/>
      </c>
      <c r="R88" s="17" t="str">
        <f>IF(SUM('Control Sample Data'!F$3:F$98)&gt;10,IF(AND(ISNUMBER('Control Sample Data'!F87),'Control Sample Data'!F87&lt;$B$1,'Control Sample Data'!F87&gt;0),'Control Sample Data'!F87,$B$1),"")</f>
        <v/>
      </c>
      <c r="S88" s="17" t="str">
        <f>IF(SUM('Control Sample Data'!G$3:G$98)&gt;10,IF(AND(ISNUMBER('Control Sample Data'!G87),'Control Sample Data'!G87&lt;$B$1,'Control Sample Data'!G87&gt;0),'Control Sample Data'!G87,$B$1),"")</f>
        <v/>
      </c>
      <c r="T88" s="17" t="str">
        <f>IF(SUM('Control Sample Data'!H$3:H$98)&gt;10,IF(AND(ISNUMBER('Control Sample Data'!H87),'Control Sample Data'!H87&lt;$B$1,'Control Sample Data'!H87&gt;0),'Control Sample Data'!H87,$B$1),"")</f>
        <v/>
      </c>
      <c r="U88" s="17" t="str">
        <f>IF(SUM('Control Sample Data'!I$3:I$98)&gt;10,IF(AND(ISNUMBER('Control Sample Data'!I87),'Control Sample Data'!I87&lt;$B$1,'Control Sample Data'!I87&gt;0),'Control Sample Data'!I87,$B$1),"")</f>
        <v/>
      </c>
      <c r="V88" s="17" t="str">
        <f>IF(SUM('Control Sample Data'!J$3:J$98)&gt;10,IF(AND(ISNUMBER('Control Sample Data'!J87),'Control Sample Data'!J87&lt;$B$1,'Control Sample Data'!J87&gt;0),'Control Sample Data'!J87,$B$1),"")</f>
        <v/>
      </c>
      <c r="W88" s="17" t="str">
        <f>IF(SUM('Control Sample Data'!K$3:K$98)&gt;10,IF(AND(ISNUMBER('Control Sample Data'!K87),'Control Sample Data'!K87&lt;$B$1,'Control Sample Data'!K87&gt;0),'Control Sample Data'!K87,$B$1),"")</f>
        <v/>
      </c>
      <c r="X88" s="17" t="str">
        <f>IF(SUM('Control Sample Data'!L$3:L$98)&gt;10,IF(AND(ISNUMBER('Control Sample Data'!L87),'Control Sample Data'!L87&lt;$B$1,'Control Sample Data'!L87&gt;0),'Control Sample Data'!L87,$B$1),"")</f>
        <v/>
      </c>
      <c r="Y88" s="17" t="str">
        <f>IF(SUM('Control Sample Data'!M$3:M$98)&gt;10,IF(AND(ISNUMBER('Control Sample Data'!M87),'Control Sample Data'!M87&lt;$B$1,'Control Sample Data'!M87&gt;0),'Control Sample Data'!M87,$B$1),"")</f>
        <v/>
      </c>
      <c r="AT88" s="36" t="str">
        <f t="shared" si="64"/>
        <v/>
      </c>
      <c r="AU88" s="36" t="str">
        <f t="shared" si="65"/>
        <v/>
      </c>
      <c r="AV88" s="36" t="str">
        <f t="shared" si="66"/>
        <v/>
      </c>
      <c r="AW88" s="36" t="str">
        <f t="shared" si="67"/>
        <v/>
      </c>
      <c r="AX88" s="36" t="str">
        <f t="shared" si="68"/>
        <v/>
      </c>
      <c r="AY88" s="36" t="str">
        <f t="shared" si="69"/>
        <v/>
      </c>
      <c r="AZ88" s="36" t="str">
        <f t="shared" si="70"/>
        <v/>
      </c>
      <c r="BA88" s="36" t="str">
        <f t="shared" si="71"/>
        <v/>
      </c>
      <c r="BB88" s="36" t="str">
        <f t="shared" si="72"/>
        <v/>
      </c>
      <c r="BC88" s="36" t="str">
        <f t="shared" si="73"/>
        <v/>
      </c>
      <c r="BD88" s="36" t="str">
        <f t="shared" si="74"/>
        <v/>
      </c>
      <c r="BE88" s="36" t="str">
        <f t="shared" si="75"/>
        <v/>
      </c>
      <c r="BF88" s="36" t="str">
        <f t="shared" si="76"/>
        <v/>
      </c>
      <c r="BG88" s="36" t="str">
        <f t="shared" si="77"/>
        <v/>
      </c>
      <c r="BH88" s="36" t="str">
        <f t="shared" si="78"/>
        <v/>
      </c>
      <c r="BI88" s="36" t="str">
        <f t="shared" si="79"/>
        <v/>
      </c>
      <c r="BJ88" s="36" t="str">
        <f t="shared" si="80"/>
        <v/>
      </c>
      <c r="BK88" s="36" t="str">
        <f t="shared" si="81"/>
        <v/>
      </c>
      <c r="BL88" s="36" t="str">
        <f t="shared" si="82"/>
        <v/>
      </c>
      <c r="BM88" s="36" t="str">
        <f t="shared" si="83"/>
        <v/>
      </c>
      <c r="BN88" s="38" t="e">
        <f t="shared" si="84"/>
        <v>#DIV/0!</v>
      </c>
      <c r="BO88" s="38" t="e">
        <f t="shared" si="85"/>
        <v>#DIV/0!</v>
      </c>
      <c r="BP88" s="39" t="str">
        <f t="shared" si="86"/>
        <v/>
      </c>
      <c r="BQ88" s="39" t="str">
        <f t="shared" si="87"/>
        <v/>
      </c>
      <c r="BR88" s="39" t="str">
        <f t="shared" si="88"/>
        <v/>
      </c>
      <c r="BS88" s="39" t="str">
        <f t="shared" si="89"/>
        <v/>
      </c>
      <c r="BT88" s="39" t="str">
        <f t="shared" si="90"/>
        <v/>
      </c>
      <c r="BU88" s="39" t="str">
        <f t="shared" si="91"/>
        <v/>
      </c>
      <c r="BV88" s="39" t="str">
        <f t="shared" si="92"/>
        <v/>
      </c>
      <c r="BW88" s="39" t="str">
        <f t="shared" si="93"/>
        <v/>
      </c>
      <c r="BX88" s="39" t="str">
        <f t="shared" si="94"/>
        <v/>
      </c>
      <c r="BY88" s="39" t="str">
        <f t="shared" si="95"/>
        <v/>
      </c>
      <c r="BZ88" s="39" t="str">
        <f t="shared" si="96"/>
        <v/>
      </c>
      <c r="CA88" s="39" t="str">
        <f t="shared" si="97"/>
        <v/>
      </c>
      <c r="CB88" s="39" t="str">
        <f t="shared" si="98"/>
        <v/>
      </c>
      <c r="CC88" s="39" t="str">
        <f t="shared" si="99"/>
        <v/>
      </c>
      <c r="CD88" s="39" t="str">
        <f t="shared" si="100"/>
        <v/>
      </c>
      <c r="CE88" s="39" t="str">
        <f t="shared" si="101"/>
        <v/>
      </c>
      <c r="CF88" s="39" t="str">
        <f t="shared" si="102"/>
        <v/>
      </c>
      <c r="CG88" s="39" t="str">
        <f t="shared" si="103"/>
        <v/>
      </c>
      <c r="CH88" s="39" t="str">
        <f t="shared" si="104"/>
        <v/>
      </c>
      <c r="CI88" s="39" t="str">
        <f t="shared" si="105"/>
        <v/>
      </c>
    </row>
    <row r="89" spans="1:87" ht="12.75" customHeight="1">
      <c r="A89" s="18"/>
      <c r="B89" s="16" t="str">
        <f>'Gene Table'!D88</f>
        <v>HGDC</v>
      </c>
      <c r="C89" s="16" t="s">
        <v>347</v>
      </c>
      <c r="D89" s="17" t="str">
        <f>IF(SUM('Test Sample Data'!D$3:D$98)&gt;10,IF(AND(ISNUMBER('Test Sample Data'!D88),'Test Sample Data'!D88&lt;$B$1,'Test Sample Data'!D88&gt;0),'Test Sample Data'!D88,$B$1),"")</f>
        <v/>
      </c>
      <c r="E89" s="17" t="str">
        <f>IF(SUM('Test Sample Data'!E$3:E$98)&gt;10,IF(AND(ISNUMBER('Test Sample Data'!E88),'Test Sample Data'!E88&lt;$B$1,'Test Sample Data'!E88&gt;0),'Test Sample Data'!E88,$B$1),"")</f>
        <v/>
      </c>
      <c r="F89" s="17" t="str">
        <f>IF(SUM('Test Sample Data'!F$3:F$98)&gt;10,IF(AND(ISNUMBER('Test Sample Data'!F88),'Test Sample Data'!F88&lt;$B$1,'Test Sample Data'!F88&gt;0),'Test Sample Data'!F88,$B$1),"")</f>
        <v/>
      </c>
      <c r="G89" s="17" t="str">
        <f>IF(SUM('Test Sample Data'!G$3:G$98)&gt;10,IF(AND(ISNUMBER('Test Sample Data'!G88),'Test Sample Data'!G88&lt;$B$1,'Test Sample Data'!G88&gt;0),'Test Sample Data'!G88,$B$1),"")</f>
        <v/>
      </c>
      <c r="H89" s="17" t="str">
        <f>IF(SUM('Test Sample Data'!H$3:H$98)&gt;10,IF(AND(ISNUMBER('Test Sample Data'!H88),'Test Sample Data'!H88&lt;$B$1,'Test Sample Data'!H88&gt;0),'Test Sample Data'!H88,$B$1),"")</f>
        <v/>
      </c>
      <c r="I89" s="17" t="str">
        <f>IF(SUM('Test Sample Data'!I$3:I$98)&gt;10,IF(AND(ISNUMBER('Test Sample Data'!I88),'Test Sample Data'!I88&lt;$B$1,'Test Sample Data'!I88&gt;0),'Test Sample Data'!I88,$B$1),"")</f>
        <v/>
      </c>
      <c r="J89" s="17" t="str">
        <f>IF(SUM('Test Sample Data'!J$3:J$98)&gt;10,IF(AND(ISNUMBER('Test Sample Data'!J88),'Test Sample Data'!J88&lt;$B$1,'Test Sample Data'!J88&gt;0),'Test Sample Data'!J88,$B$1),"")</f>
        <v/>
      </c>
      <c r="K89" s="17" t="str">
        <f>IF(SUM('Test Sample Data'!K$3:K$98)&gt;10,IF(AND(ISNUMBER('Test Sample Data'!K88),'Test Sample Data'!K88&lt;$B$1,'Test Sample Data'!K88&gt;0),'Test Sample Data'!K88,$B$1),"")</f>
        <v/>
      </c>
      <c r="L89" s="17" t="str">
        <f>IF(SUM('Test Sample Data'!L$3:L$98)&gt;10,IF(AND(ISNUMBER('Test Sample Data'!L88),'Test Sample Data'!L88&lt;$B$1,'Test Sample Data'!L88&gt;0),'Test Sample Data'!L88,$B$1),"")</f>
        <v/>
      </c>
      <c r="M89" s="17" t="str">
        <f>IF(SUM('Test Sample Data'!M$3:M$98)&gt;10,IF(AND(ISNUMBER('Test Sample Data'!M88),'Test Sample Data'!M88&lt;$B$1,'Test Sample Data'!M88&gt;0),'Test Sample Data'!M88,$B$1),"")</f>
        <v/>
      </c>
      <c r="N89" s="17" t="str">
        <f>'Gene Table'!D88</f>
        <v>HGDC</v>
      </c>
      <c r="O89" s="16" t="s">
        <v>347</v>
      </c>
      <c r="P89" s="17" t="str">
        <f>IF(SUM('Control Sample Data'!D$3:D$98)&gt;10,IF(AND(ISNUMBER('Control Sample Data'!D88),'Control Sample Data'!D88&lt;$B$1,'Control Sample Data'!D88&gt;0),'Control Sample Data'!D88,$B$1),"")</f>
        <v/>
      </c>
      <c r="Q89" s="17" t="str">
        <f>IF(SUM('Control Sample Data'!E$3:E$98)&gt;10,IF(AND(ISNUMBER('Control Sample Data'!E88),'Control Sample Data'!E88&lt;$B$1,'Control Sample Data'!E88&gt;0),'Control Sample Data'!E88,$B$1),"")</f>
        <v/>
      </c>
      <c r="R89" s="17" t="str">
        <f>IF(SUM('Control Sample Data'!F$3:F$98)&gt;10,IF(AND(ISNUMBER('Control Sample Data'!F88),'Control Sample Data'!F88&lt;$B$1,'Control Sample Data'!F88&gt;0),'Control Sample Data'!F88,$B$1),"")</f>
        <v/>
      </c>
      <c r="S89" s="17" t="str">
        <f>IF(SUM('Control Sample Data'!G$3:G$98)&gt;10,IF(AND(ISNUMBER('Control Sample Data'!G88),'Control Sample Data'!G88&lt;$B$1,'Control Sample Data'!G88&gt;0),'Control Sample Data'!G88,$B$1),"")</f>
        <v/>
      </c>
      <c r="T89" s="17" t="str">
        <f>IF(SUM('Control Sample Data'!H$3:H$98)&gt;10,IF(AND(ISNUMBER('Control Sample Data'!H88),'Control Sample Data'!H88&lt;$B$1,'Control Sample Data'!H88&gt;0),'Control Sample Data'!H88,$B$1),"")</f>
        <v/>
      </c>
      <c r="U89" s="17" t="str">
        <f>IF(SUM('Control Sample Data'!I$3:I$98)&gt;10,IF(AND(ISNUMBER('Control Sample Data'!I88),'Control Sample Data'!I88&lt;$B$1,'Control Sample Data'!I88&gt;0),'Control Sample Data'!I88,$B$1),"")</f>
        <v/>
      </c>
      <c r="V89" s="17" t="str">
        <f>IF(SUM('Control Sample Data'!J$3:J$98)&gt;10,IF(AND(ISNUMBER('Control Sample Data'!J88),'Control Sample Data'!J88&lt;$B$1,'Control Sample Data'!J88&gt;0),'Control Sample Data'!J88,$B$1),"")</f>
        <v/>
      </c>
      <c r="W89" s="17" t="str">
        <f>IF(SUM('Control Sample Data'!K$3:K$98)&gt;10,IF(AND(ISNUMBER('Control Sample Data'!K88),'Control Sample Data'!K88&lt;$B$1,'Control Sample Data'!K88&gt;0),'Control Sample Data'!K88,$B$1),"")</f>
        <v/>
      </c>
      <c r="X89" s="17" t="str">
        <f>IF(SUM('Control Sample Data'!L$3:L$98)&gt;10,IF(AND(ISNUMBER('Control Sample Data'!L88),'Control Sample Data'!L88&lt;$B$1,'Control Sample Data'!L88&gt;0),'Control Sample Data'!L88,$B$1),"")</f>
        <v/>
      </c>
      <c r="Y89" s="17" t="str">
        <f>IF(SUM('Control Sample Data'!M$3:M$98)&gt;10,IF(AND(ISNUMBER('Control Sample Data'!M88),'Control Sample Data'!M88&lt;$B$1,'Control Sample Data'!M88&gt;0),'Control Sample Data'!M88,$B$1),"")</f>
        <v/>
      </c>
      <c r="AT89" s="36" t="str">
        <f t="shared" si="64"/>
        <v/>
      </c>
      <c r="AU89" s="36" t="str">
        <f t="shared" si="65"/>
        <v/>
      </c>
      <c r="AV89" s="36" t="str">
        <f t="shared" si="66"/>
        <v/>
      </c>
      <c r="AW89" s="36" t="str">
        <f t="shared" si="67"/>
        <v/>
      </c>
      <c r="AX89" s="36" t="str">
        <f t="shared" si="68"/>
        <v/>
      </c>
      <c r="AY89" s="36" t="str">
        <f t="shared" si="69"/>
        <v/>
      </c>
      <c r="AZ89" s="36" t="str">
        <f t="shared" si="70"/>
        <v/>
      </c>
      <c r="BA89" s="36" t="str">
        <f t="shared" si="71"/>
        <v/>
      </c>
      <c r="BB89" s="36" t="str">
        <f t="shared" si="72"/>
        <v/>
      </c>
      <c r="BC89" s="36" t="str">
        <f t="shared" si="73"/>
        <v/>
      </c>
      <c r="BD89" s="36" t="str">
        <f t="shared" si="74"/>
        <v/>
      </c>
      <c r="BE89" s="36" t="str">
        <f t="shared" si="75"/>
        <v/>
      </c>
      <c r="BF89" s="36" t="str">
        <f t="shared" si="76"/>
        <v/>
      </c>
      <c r="BG89" s="36" t="str">
        <f t="shared" si="77"/>
        <v/>
      </c>
      <c r="BH89" s="36" t="str">
        <f t="shared" si="78"/>
        <v/>
      </c>
      <c r="BI89" s="36" t="str">
        <f t="shared" si="79"/>
        <v/>
      </c>
      <c r="BJ89" s="36" t="str">
        <f t="shared" si="80"/>
        <v/>
      </c>
      <c r="BK89" s="36" t="str">
        <f t="shared" si="81"/>
        <v/>
      </c>
      <c r="BL89" s="36" t="str">
        <f t="shared" si="82"/>
        <v/>
      </c>
      <c r="BM89" s="36" t="str">
        <f t="shared" si="83"/>
        <v/>
      </c>
      <c r="BN89" s="38" t="e">
        <f t="shared" si="84"/>
        <v>#DIV/0!</v>
      </c>
      <c r="BO89" s="38" t="e">
        <f t="shared" si="85"/>
        <v>#DIV/0!</v>
      </c>
      <c r="BP89" s="39" t="str">
        <f t="shared" si="86"/>
        <v/>
      </c>
      <c r="BQ89" s="39" t="str">
        <f t="shared" si="87"/>
        <v/>
      </c>
      <c r="BR89" s="39" t="str">
        <f t="shared" si="88"/>
        <v/>
      </c>
      <c r="BS89" s="39" t="str">
        <f t="shared" si="89"/>
        <v/>
      </c>
      <c r="BT89" s="39" t="str">
        <f t="shared" si="90"/>
        <v/>
      </c>
      <c r="BU89" s="39" t="str">
        <f t="shared" si="91"/>
        <v/>
      </c>
      <c r="BV89" s="39" t="str">
        <f t="shared" si="92"/>
        <v/>
      </c>
      <c r="BW89" s="39" t="str">
        <f t="shared" si="93"/>
        <v/>
      </c>
      <c r="BX89" s="39" t="str">
        <f t="shared" si="94"/>
        <v/>
      </c>
      <c r="BY89" s="39" t="str">
        <f t="shared" si="95"/>
        <v/>
      </c>
      <c r="BZ89" s="39" t="str">
        <f t="shared" si="96"/>
        <v/>
      </c>
      <c r="CA89" s="39" t="str">
        <f t="shared" si="97"/>
        <v/>
      </c>
      <c r="CB89" s="39" t="str">
        <f t="shared" si="98"/>
        <v/>
      </c>
      <c r="CC89" s="39" t="str">
        <f t="shared" si="99"/>
        <v/>
      </c>
      <c r="CD89" s="39" t="str">
        <f t="shared" si="100"/>
        <v/>
      </c>
      <c r="CE89" s="39" t="str">
        <f t="shared" si="101"/>
        <v/>
      </c>
      <c r="CF89" s="39" t="str">
        <f t="shared" si="102"/>
        <v/>
      </c>
      <c r="CG89" s="39" t="str">
        <f t="shared" si="103"/>
        <v/>
      </c>
      <c r="CH89" s="39" t="str">
        <f t="shared" si="104"/>
        <v/>
      </c>
      <c r="CI89" s="39" t="str">
        <f t="shared" si="105"/>
        <v/>
      </c>
    </row>
    <row r="90" spans="1:87" ht="12.75">
      <c r="A90" s="18"/>
      <c r="B90" s="16" t="str">
        <f>'Gene Table'!D89</f>
        <v>NM_002046</v>
      </c>
      <c r="C90" s="16" t="s">
        <v>348</v>
      </c>
      <c r="D90" s="17" t="str">
        <f>IF(SUM('Test Sample Data'!D$3:D$98)&gt;10,IF(AND(ISNUMBER('Test Sample Data'!D89),'Test Sample Data'!D89&lt;$B$1,'Test Sample Data'!D89&gt;0),'Test Sample Data'!D89,$B$1),"")</f>
        <v/>
      </c>
      <c r="E90" s="17" t="str">
        <f>IF(SUM('Test Sample Data'!E$3:E$98)&gt;10,IF(AND(ISNUMBER('Test Sample Data'!E89),'Test Sample Data'!E89&lt;$B$1,'Test Sample Data'!E89&gt;0),'Test Sample Data'!E89,$B$1),"")</f>
        <v/>
      </c>
      <c r="F90" s="17" t="str">
        <f>IF(SUM('Test Sample Data'!F$3:F$98)&gt;10,IF(AND(ISNUMBER('Test Sample Data'!F89),'Test Sample Data'!F89&lt;$B$1,'Test Sample Data'!F89&gt;0),'Test Sample Data'!F89,$B$1),"")</f>
        <v/>
      </c>
      <c r="G90" s="17" t="str">
        <f>IF(SUM('Test Sample Data'!G$3:G$98)&gt;10,IF(AND(ISNUMBER('Test Sample Data'!G89),'Test Sample Data'!G89&lt;$B$1,'Test Sample Data'!G89&gt;0),'Test Sample Data'!G89,$B$1),"")</f>
        <v/>
      </c>
      <c r="H90" s="17" t="str">
        <f>IF(SUM('Test Sample Data'!H$3:H$98)&gt;10,IF(AND(ISNUMBER('Test Sample Data'!H89),'Test Sample Data'!H89&lt;$B$1,'Test Sample Data'!H89&gt;0),'Test Sample Data'!H89,$B$1),"")</f>
        <v/>
      </c>
      <c r="I90" s="17" t="str">
        <f>IF(SUM('Test Sample Data'!I$3:I$98)&gt;10,IF(AND(ISNUMBER('Test Sample Data'!I89),'Test Sample Data'!I89&lt;$B$1,'Test Sample Data'!I89&gt;0),'Test Sample Data'!I89,$B$1),"")</f>
        <v/>
      </c>
      <c r="J90" s="17" t="str">
        <f>IF(SUM('Test Sample Data'!J$3:J$98)&gt;10,IF(AND(ISNUMBER('Test Sample Data'!J89),'Test Sample Data'!J89&lt;$B$1,'Test Sample Data'!J89&gt;0),'Test Sample Data'!J89,$B$1),"")</f>
        <v/>
      </c>
      <c r="K90" s="17" t="str">
        <f>IF(SUM('Test Sample Data'!K$3:K$98)&gt;10,IF(AND(ISNUMBER('Test Sample Data'!K89),'Test Sample Data'!K89&lt;$B$1,'Test Sample Data'!K89&gt;0),'Test Sample Data'!K89,$B$1),"")</f>
        <v/>
      </c>
      <c r="L90" s="17" t="str">
        <f>IF(SUM('Test Sample Data'!L$3:L$98)&gt;10,IF(AND(ISNUMBER('Test Sample Data'!L89),'Test Sample Data'!L89&lt;$B$1,'Test Sample Data'!L89&gt;0),'Test Sample Data'!L89,$B$1),"")</f>
        <v/>
      </c>
      <c r="M90" s="17" t="str">
        <f>IF(SUM('Test Sample Data'!M$3:M$98)&gt;10,IF(AND(ISNUMBER('Test Sample Data'!M89),'Test Sample Data'!M89&lt;$B$1,'Test Sample Data'!M89&gt;0),'Test Sample Data'!M89,$B$1),"")</f>
        <v/>
      </c>
      <c r="N90" s="17" t="str">
        <f>'Gene Table'!D89</f>
        <v>NM_002046</v>
      </c>
      <c r="O90" s="16" t="s">
        <v>348</v>
      </c>
      <c r="P90" s="17" t="str">
        <f>IF(SUM('Control Sample Data'!D$3:D$98)&gt;10,IF(AND(ISNUMBER('Control Sample Data'!D89),'Control Sample Data'!D89&lt;$B$1,'Control Sample Data'!D89&gt;0),'Control Sample Data'!D89,$B$1),"")</f>
        <v/>
      </c>
      <c r="Q90" s="17" t="str">
        <f>IF(SUM('Control Sample Data'!E$3:E$98)&gt;10,IF(AND(ISNUMBER('Control Sample Data'!E89),'Control Sample Data'!E89&lt;$B$1,'Control Sample Data'!E89&gt;0),'Control Sample Data'!E89,$B$1),"")</f>
        <v/>
      </c>
      <c r="R90" s="17" t="str">
        <f>IF(SUM('Control Sample Data'!F$3:F$98)&gt;10,IF(AND(ISNUMBER('Control Sample Data'!F89),'Control Sample Data'!F89&lt;$B$1,'Control Sample Data'!F89&gt;0),'Control Sample Data'!F89,$B$1),"")</f>
        <v/>
      </c>
      <c r="S90" s="17" t="str">
        <f>IF(SUM('Control Sample Data'!G$3:G$98)&gt;10,IF(AND(ISNUMBER('Control Sample Data'!G89),'Control Sample Data'!G89&lt;$B$1,'Control Sample Data'!G89&gt;0),'Control Sample Data'!G89,$B$1),"")</f>
        <v/>
      </c>
      <c r="T90" s="17" t="str">
        <f>IF(SUM('Control Sample Data'!H$3:H$98)&gt;10,IF(AND(ISNUMBER('Control Sample Data'!H89),'Control Sample Data'!H89&lt;$B$1,'Control Sample Data'!H89&gt;0),'Control Sample Data'!H89,$B$1),"")</f>
        <v/>
      </c>
      <c r="U90" s="17" t="str">
        <f>IF(SUM('Control Sample Data'!I$3:I$98)&gt;10,IF(AND(ISNUMBER('Control Sample Data'!I89),'Control Sample Data'!I89&lt;$B$1,'Control Sample Data'!I89&gt;0),'Control Sample Data'!I89,$B$1),"")</f>
        <v/>
      </c>
      <c r="V90" s="17" t="str">
        <f>IF(SUM('Control Sample Data'!J$3:J$98)&gt;10,IF(AND(ISNUMBER('Control Sample Data'!J89),'Control Sample Data'!J89&lt;$B$1,'Control Sample Data'!J89&gt;0),'Control Sample Data'!J89,$B$1),"")</f>
        <v/>
      </c>
      <c r="W90" s="17" t="str">
        <f>IF(SUM('Control Sample Data'!K$3:K$98)&gt;10,IF(AND(ISNUMBER('Control Sample Data'!K89),'Control Sample Data'!K89&lt;$B$1,'Control Sample Data'!K89&gt;0),'Control Sample Data'!K89,$B$1),"")</f>
        <v/>
      </c>
      <c r="X90" s="17" t="str">
        <f>IF(SUM('Control Sample Data'!L$3:L$98)&gt;10,IF(AND(ISNUMBER('Control Sample Data'!L89),'Control Sample Data'!L89&lt;$B$1,'Control Sample Data'!L89&gt;0),'Control Sample Data'!L89,$B$1),"")</f>
        <v/>
      </c>
      <c r="Y90" s="17" t="str">
        <f>IF(SUM('Control Sample Data'!M$3:M$98)&gt;10,IF(AND(ISNUMBER('Control Sample Data'!M89),'Control Sample Data'!M89&lt;$B$1,'Control Sample Data'!M89&gt;0),'Control Sample Data'!M89,$B$1),"")</f>
        <v/>
      </c>
      <c r="AT90" s="36" t="str">
        <f t="shared" si="64"/>
        <v/>
      </c>
      <c r="AU90" s="36" t="str">
        <f t="shared" si="65"/>
        <v/>
      </c>
      <c r="AV90" s="36" t="str">
        <f t="shared" si="66"/>
        <v/>
      </c>
      <c r="AW90" s="36" t="str">
        <f t="shared" si="67"/>
        <v/>
      </c>
      <c r="AX90" s="36" t="str">
        <f t="shared" si="68"/>
        <v/>
      </c>
      <c r="AY90" s="36" t="str">
        <f t="shared" si="69"/>
        <v/>
      </c>
      <c r="AZ90" s="36" t="str">
        <f t="shared" si="70"/>
        <v/>
      </c>
      <c r="BA90" s="36" t="str">
        <f t="shared" si="71"/>
        <v/>
      </c>
      <c r="BB90" s="36" t="str">
        <f t="shared" si="72"/>
        <v/>
      </c>
      <c r="BC90" s="36" t="str">
        <f t="shared" si="73"/>
        <v/>
      </c>
      <c r="BD90" s="36" t="str">
        <f t="shared" si="74"/>
        <v/>
      </c>
      <c r="BE90" s="36" t="str">
        <f t="shared" si="75"/>
        <v/>
      </c>
      <c r="BF90" s="36" t="str">
        <f t="shared" si="76"/>
        <v/>
      </c>
      <c r="BG90" s="36" t="str">
        <f t="shared" si="77"/>
        <v/>
      </c>
      <c r="BH90" s="36" t="str">
        <f t="shared" si="78"/>
        <v/>
      </c>
      <c r="BI90" s="36" t="str">
        <f t="shared" si="79"/>
        <v/>
      </c>
      <c r="BJ90" s="36" t="str">
        <f t="shared" si="80"/>
        <v/>
      </c>
      <c r="BK90" s="36" t="str">
        <f t="shared" si="81"/>
        <v/>
      </c>
      <c r="BL90" s="36" t="str">
        <f t="shared" si="82"/>
        <v/>
      </c>
      <c r="BM90" s="36" t="str">
        <f t="shared" si="83"/>
        <v/>
      </c>
      <c r="BN90" s="38" t="e">
        <f t="shared" si="84"/>
        <v>#DIV/0!</v>
      </c>
      <c r="BO90" s="38" t="e">
        <f t="shared" si="85"/>
        <v>#DIV/0!</v>
      </c>
      <c r="BP90" s="39" t="str">
        <f t="shared" si="86"/>
        <v/>
      </c>
      <c r="BQ90" s="39" t="str">
        <f t="shared" si="87"/>
        <v/>
      </c>
      <c r="BR90" s="39" t="str">
        <f t="shared" si="88"/>
        <v/>
      </c>
      <c r="BS90" s="39" t="str">
        <f t="shared" si="89"/>
        <v/>
      </c>
      <c r="BT90" s="39" t="str">
        <f t="shared" si="90"/>
        <v/>
      </c>
      <c r="BU90" s="39" t="str">
        <f t="shared" si="91"/>
        <v/>
      </c>
      <c r="BV90" s="39" t="str">
        <f t="shared" si="92"/>
        <v/>
      </c>
      <c r="BW90" s="39" t="str">
        <f t="shared" si="93"/>
        <v/>
      </c>
      <c r="BX90" s="39" t="str">
        <f t="shared" si="94"/>
        <v/>
      </c>
      <c r="BY90" s="39" t="str">
        <f t="shared" si="95"/>
        <v/>
      </c>
      <c r="BZ90" s="39" t="str">
        <f t="shared" si="96"/>
        <v/>
      </c>
      <c r="CA90" s="39" t="str">
        <f t="shared" si="97"/>
        <v/>
      </c>
      <c r="CB90" s="39" t="str">
        <f t="shared" si="98"/>
        <v/>
      </c>
      <c r="CC90" s="39" t="str">
        <f t="shared" si="99"/>
        <v/>
      </c>
      <c r="CD90" s="39" t="str">
        <f t="shared" si="100"/>
        <v/>
      </c>
      <c r="CE90" s="39" t="str">
        <f t="shared" si="101"/>
        <v/>
      </c>
      <c r="CF90" s="39" t="str">
        <f t="shared" si="102"/>
        <v/>
      </c>
      <c r="CG90" s="39" t="str">
        <f t="shared" si="103"/>
        <v/>
      </c>
      <c r="CH90" s="39" t="str">
        <f t="shared" si="104"/>
        <v/>
      </c>
      <c r="CI90" s="39" t="str">
        <f t="shared" si="105"/>
        <v/>
      </c>
    </row>
    <row r="91" spans="1:87" ht="12.75">
      <c r="A91" s="18"/>
      <c r="B91" s="16" t="str">
        <f>'Gene Table'!D90</f>
        <v>NM_001101</v>
      </c>
      <c r="C91" s="16" t="s">
        <v>352</v>
      </c>
      <c r="D91" s="17" t="str">
        <f>IF(SUM('Test Sample Data'!D$3:D$98)&gt;10,IF(AND(ISNUMBER('Test Sample Data'!D90),'Test Sample Data'!D90&lt;$B$1,'Test Sample Data'!D90&gt;0),'Test Sample Data'!D90,$B$1),"")</f>
        <v/>
      </c>
      <c r="E91" s="17" t="str">
        <f>IF(SUM('Test Sample Data'!E$3:E$98)&gt;10,IF(AND(ISNUMBER('Test Sample Data'!E90),'Test Sample Data'!E90&lt;$B$1,'Test Sample Data'!E90&gt;0),'Test Sample Data'!E90,$B$1),"")</f>
        <v/>
      </c>
      <c r="F91" s="17" t="str">
        <f>IF(SUM('Test Sample Data'!F$3:F$98)&gt;10,IF(AND(ISNUMBER('Test Sample Data'!F90),'Test Sample Data'!F90&lt;$B$1,'Test Sample Data'!F90&gt;0),'Test Sample Data'!F90,$B$1),"")</f>
        <v/>
      </c>
      <c r="G91" s="17" t="str">
        <f>IF(SUM('Test Sample Data'!G$3:G$98)&gt;10,IF(AND(ISNUMBER('Test Sample Data'!G90),'Test Sample Data'!G90&lt;$B$1,'Test Sample Data'!G90&gt;0),'Test Sample Data'!G90,$B$1),"")</f>
        <v/>
      </c>
      <c r="H91" s="17" t="str">
        <f>IF(SUM('Test Sample Data'!H$3:H$98)&gt;10,IF(AND(ISNUMBER('Test Sample Data'!H90),'Test Sample Data'!H90&lt;$B$1,'Test Sample Data'!H90&gt;0),'Test Sample Data'!H90,$B$1),"")</f>
        <v/>
      </c>
      <c r="I91" s="17" t="str">
        <f>IF(SUM('Test Sample Data'!I$3:I$98)&gt;10,IF(AND(ISNUMBER('Test Sample Data'!I90),'Test Sample Data'!I90&lt;$B$1,'Test Sample Data'!I90&gt;0),'Test Sample Data'!I90,$B$1),"")</f>
        <v/>
      </c>
      <c r="J91" s="17" t="str">
        <f>IF(SUM('Test Sample Data'!J$3:J$98)&gt;10,IF(AND(ISNUMBER('Test Sample Data'!J90),'Test Sample Data'!J90&lt;$B$1,'Test Sample Data'!J90&gt;0),'Test Sample Data'!J90,$B$1),"")</f>
        <v/>
      </c>
      <c r="K91" s="17" t="str">
        <f>IF(SUM('Test Sample Data'!K$3:K$98)&gt;10,IF(AND(ISNUMBER('Test Sample Data'!K90),'Test Sample Data'!K90&lt;$B$1,'Test Sample Data'!K90&gt;0),'Test Sample Data'!K90,$B$1),"")</f>
        <v/>
      </c>
      <c r="L91" s="17" t="str">
        <f>IF(SUM('Test Sample Data'!L$3:L$98)&gt;10,IF(AND(ISNUMBER('Test Sample Data'!L90),'Test Sample Data'!L90&lt;$B$1,'Test Sample Data'!L90&gt;0),'Test Sample Data'!L90,$B$1),"")</f>
        <v/>
      </c>
      <c r="M91" s="17" t="str">
        <f>IF(SUM('Test Sample Data'!M$3:M$98)&gt;10,IF(AND(ISNUMBER('Test Sample Data'!M90),'Test Sample Data'!M90&lt;$B$1,'Test Sample Data'!M90&gt;0),'Test Sample Data'!M90,$B$1),"")</f>
        <v/>
      </c>
      <c r="N91" s="17" t="str">
        <f>'Gene Table'!D90</f>
        <v>NM_001101</v>
      </c>
      <c r="O91" s="16" t="s">
        <v>352</v>
      </c>
      <c r="P91" s="17" t="str">
        <f>IF(SUM('Control Sample Data'!D$3:D$98)&gt;10,IF(AND(ISNUMBER('Control Sample Data'!D90),'Control Sample Data'!D90&lt;$B$1,'Control Sample Data'!D90&gt;0),'Control Sample Data'!D90,$B$1),"")</f>
        <v/>
      </c>
      <c r="Q91" s="17" t="str">
        <f>IF(SUM('Control Sample Data'!E$3:E$98)&gt;10,IF(AND(ISNUMBER('Control Sample Data'!E90),'Control Sample Data'!E90&lt;$B$1,'Control Sample Data'!E90&gt;0),'Control Sample Data'!E90,$B$1),"")</f>
        <v/>
      </c>
      <c r="R91" s="17" t="str">
        <f>IF(SUM('Control Sample Data'!F$3:F$98)&gt;10,IF(AND(ISNUMBER('Control Sample Data'!F90),'Control Sample Data'!F90&lt;$B$1,'Control Sample Data'!F90&gt;0),'Control Sample Data'!F90,$B$1),"")</f>
        <v/>
      </c>
      <c r="S91" s="17" t="str">
        <f>IF(SUM('Control Sample Data'!G$3:G$98)&gt;10,IF(AND(ISNUMBER('Control Sample Data'!G90),'Control Sample Data'!G90&lt;$B$1,'Control Sample Data'!G90&gt;0),'Control Sample Data'!G90,$B$1),"")</f>
        <v/>
      </c>
      <c r="T91" s="17" t="str">
        <f>IF(SUM('Control Sample Data'!H$3:H$98)&gt;10,IF(AND(ISNUMBER('Control Sample Data'!H90),'Control Sample Data'!H90&lt;$B$1,'Control Sample Data'!H90&gt;0),'Control Sample Data'!H90,$B$1),"")</f>
        <v/>
      </c>
      <c r="U91" s="17" t="str">
        <f>IF(SUM('Control Sample Data'!I$3:I$98)&gt;10,IF(AND(ISNUMBER('Control Sample Data'!I90),'Control Sample Data'!I90&lt;$B$1,'Control Sample Data'!I90&gt;0),'Control Sample Data'!I90,$B$1),"")</f>
        <v/>
      </c>
      <c r="V91" s="17" t="str">
        <f>IF(SUM('Control Sample Data'!J$3:J$98)&gt;10,IF(AND(ISNUMBER('Control Sample Data'!J90),'Control Sample Data'!J90&lt;$B$1,'Control Sample Data'!J90&gt;0),'Control Sample Data'!J90,$B$1),"")</f>
        <v/>
      </c>
      <c r="W91" s="17" t="str">
        <f>IF(SUM('Control Sample Data'!K$3:K$98)&gt;10,IF(AND(ISNUMBER('Control Sample Data'!K90),'Control Sample Data'!K90&lt;$B$1,'Control Sample Data'!K90&gt;0),'Control Sample Data'!K90,$B$1),"")</f>
        <v/>
      </c>
      <c r="X91" s="17" t="str">
        <f>IF(SUM('Control Sample Data'!L$3:L$98)&gt;10,IF(AND(ISNUMBER('Control Sample Data'!L90),'Control Sample Data'!L90&lt;$B$1,'Control Sample Data'!L90&gt;0),'Control Sample Data'!L90,$B$1),"")</f>
        <v/>
      </c>
      <c r="Y91" s="17" t="str">
        <f>IF(SUM('Control Sample Data'!M$3:M$98)&gt;10,IF(AND(ISNUMBER('Control Sample Data'!M90),'Control Sample Data'!M90&lt;$B$1,'Control Sample Data'!M90&gt;0),'Control Sample Data'!M90,$B$1),"")</f>
        <v/>
      </c>
      <c r="AT91" s="36" t="str">
        <f t="shared" si="64"/>
        <v/>
      </c>
      <c r="AU91" s="36" t="str">
        <f t="shared" si="65"/>
        <v/>
      </c>
      <c r="AV91" s="36" t="str">
        <f t="shared" si="66"/>
        <v/>
      </c>
      <c r="AW91" s="36" t="str">
        <f t="shared" si="67"/>
        <v/>
      </c>
      <c r="AX91" s="36" t="str">
        <f t="shared" si="68"/>
        <v/>
      </c>
      <c r="AY91" s="36" t="str">
        <f t="shared" si="69"/>
        <v/>
      </c>
      <c r="AZ91" s="36" t="str">
        <f t="shared" si="70"/>
        <v/>
      </c>
      <c r="BA91" s="36" t="str">
        <f t="shared" si="71"/>
        <v/>
      </c>
      <c r="BB91" s="36" t="str">
        <f t="shared" si="72"/>
        <v/>
      </c>
      <c r="BC91" s="36" t="str">
        <f t="shared" si="73"/>
        <v/>
      </c>
      <c r="BD91" s="36" t="str">
        <f t="shared" si="74"/>
        <v/>
      </c>
      <c r="BE91" s="36" t="str">
        <f t="shared" si="75"/>
        <v/>
      </c>
      <c r="BF91" s="36" t="str">
        <f t="shared" si="76"/>
        <v/>
      </c>
      <c r="BG91" s="36" t="str">
        <f t="shared" si="77"/>
        <v/>
      </c>
      <c r="BH91" s="36" t="str">
        <f t="shared" si="78"/>
        <v/>
      </c>
      <c r="BI91" s="36" t="str">
        <f t="shared" si="79"/>
        <v/>
      </c>
      <c r="BJ91" s="36" t="str">
        <f t="shared" si="80"/>
        <v/>
      </c>
      <c r="BK91" s="36" t="str">
        <f t="shared" si="81"/>
        <v/>
      </c>
      <c r="BL91" s="36" t="str">
        <f t="shared" si="82"/>
        <v/>
      </c>
      <c r="BM91" s="36" t="str">
        <f t="shared" si="83"/>
        <v/>
      </c>
      <c r="BN91" s="38" t="e">
        <f t="shared" si="84"/>
        <v>#DIV/0!</v>
      </c>
      <c r="BO91" s="38" t="e">
        <f t="shared" si="85"/>
        <v>#DIV/0!</v>
      </c>
      <c r="BP91" s="39" t="str">
        <f t="shared" si="86"/>
        <v/>
      </c>
      <c r="BQ91" s="39" t="str">
        <f t="shared" si="87"/>
        <v/>
      </c>
      <c r="BR91" s="39" t="str">
        <f t="shared" si="88"/>
        <v/>
      </c>
      <c r="BS91" s="39" t="str">
        <f t="shared" si="89"/>
        <v/>
      </c>
      <c r="BT91" s="39" t="str">
        <f t="shared" si="90"/>
        <v/>
      </c>
      <c r="BU91" s="39" t="str">
        <f t="shared" si="91"/>
        <v/>
      </c>
      <c r="BV91" s="39" t="str">
        <f t="shared" si="92"/>
        <v/>
      </c>
      <c r="BW91" s="39" t="str">
        <f t="shared" si="93"/>
        <v/>
      </c>
      <c r="BX91" s="39" t="str">
        <f t="shared" si="94"/>
        <v/>
      </c>
      <c r="BY91" s="39" t="str">
        <f t="shared" si="95"/>
        <v/>
      </c>
      <c r="BZ91" s="39" t="str">
        <f t="shared" si="96"/>
        <v/>
      </c>
      <c r="CA91" s="39" t="str">
        <f t="shared" si="97"/>
        <v/>
      </c>
      <c r="CB91" s="39" t="str">
        <f t="shared" si="98"/>
        <v/>
      </c>
      <c r="CC91" s="39" t="str">
        <f t="shared" si="99"/>
        <v/>
      </c>
      <c r="CD91" s="39" t="str">
        <f t="shared" si="100"/>
        <v/>
      </c>
      <c r="CE91" s="39" t="str">
        <f t="shared" si="101"/>
        <v/>
      </c>
      <c r="CF91" s="39" t="str">
        <f t="shared" si="102"/>
        <v/>
      </c>
      <c r="CG91" s="39" t="str">
        <f t="shared" si="103"/>
        <v/>
      </c>
      <c r="CH91" s="39" t="str">
        <f t="shared" si="104"/>
        <v/>
      </c>
      <c r="CI91" s="39" t="str">
        <f t="shared" si="105"/>
        <v/>
      </c>
    </row>
    <row r="92" spans="1:87" ht="14.25" customHeight="1">
      <c r="A92" s="18"/>
      <c r="B92" s="16" t="str">
        <f>'Gene Table'!D91</f>
        <v>NM_004048</v>
      </c>
      <c r="C92" s="16" t="s">
        <v>356</v>
      </c>
      <c r="D92" s="17" t="str">
        <f>IF(SUM('Test Sample Data'!D$3:D$98)&gt;10,IF(AND(ISNUMBER('Test Sample Data'!D91),'Test Sample Data'!D91&lt;$B$1,'Test Sample Data'!D91&gt;0),'Test Sample Data'!D91,$B$1),"")</f>
        <v/>
      </c>
      <c r="E92" s="17" t="str">
        <f>IF(SUM('Test Sample Data'!E$3:E$98)&gt;10,IF(AND(ISNUMBER('Test Sample Data'!E91),'Test Sample Data'!E91&lt;$B$1,'Test Sample Data'!E91&gt;0),'Test Sample Data'!E91,$B$1),"")</f>
        <v/>
      </c>
      <c r="F92" s="17" t="str">
        <f>IF(SUM('Test Sample Data'!F$3:F$98)&gt;10,IF(AND(ISNUMBER('Test Sample Data'!F91),'Test Sample Data'!F91&lt;$B$1,'Test Sample Data'!F91&gt;0),'Test Sample Data'!F91,$B$1),"")</f>
        <v/>
      </c>
      <c r="G92" s="17" t="str">
        <f>IF(SUM('Test Sample Data'!G$3:G$98)&gt;10,IF(AND(ISNUMBER('Test Sample Data'!G91),'Test Sample Data'!G91&lt;$B$1,'Test Sample Data'!G91&gt;0),'Test Sample Data'!G91,$B$1),"")</f>
        <v/>
      </c>
      <c r="H92" s="17" t="str">
        <f>IF(SUM('Test Sample Data'!H$3:H$98)&gt;10,IF(AND(ISNUMBER('Test Sample Data'!H91),'Test Sample Data'!H91&lt;$B$1,'Test Sample Data'!H91&gt;0),'Test Sample Data'!H91,$B$1),"")</f>
        <v/>
      </c>
      <c r="I92" s="17" t="str">
        <f>IF(SUM('Test Sample Data'!I$3:I$98)&gt;10,IF(AND(ISNUMBER('Test Sample Data'!I91),'Test Sample Data'!I91&lt;$B$1,'Test Sample Data'!I91&gt;0),'Test Sample Data'!I91,$B$1),"")</f>
        <v/>
      </c>
      <c r="J92" s="17" t="str">
        <f>IF(SUM('Test Sample Data'!J$3:J$98)&gt;10,IF(AND(ISNUMBER('Test Sample Data'!J91),'Test Sample Data'!J91&lt;$B$1,'Test Sample Data'!J91&gt;0),'Test Sample Data'!J91,$B$1),"")</f>
        <v/>
      </c>
      <c r="K92" s="17" t="str">
        <f>IF(SUM('Test Sample Data'!K$3:K$98)&gt;10,IF(AND(ISNUMBER('Test Sample Data'!K91),'Test Sample Data'!K91&lt;$B$1,'Test Sample Data'!K91&gt;0),'Test Sample Data'!K91,$B$1),"")</f>
        <v/>
      </c>
      <c r="L92" s="17" t="str">
        <f>IF(SUM('Test Sample Data'!L$3:L$98)&gt;10,IF(AND(ISNUMBER('Test Sample Data'!L91),'Test Sample Data'!L91&lt;$B$1,'Test Sample Data'!L91&gt;0),'Test Sample Data'!L91,$B$1),"")</f>
        <v/>
      </c>
      <c r="M92" s="17" t="str">
        <f>IF(SUM('Test Sample Data'!M$3:M$98)&gt;10,IF(AND(ISNUMBER('Test Sample Data'!M91),'Test Sample Data'!M91&lt;$B$1,'Test Sample Data'!M91&gt;0),'Test Sample Data'!M91,$B$1),"")</f>
        <v/>
      </c>
      <c r="N92" s="17" t="str">
        <f>'Gene Table'!D91</f>
        <v>NM_004048</v>
      </c>
      <c r="O92" s="16" t="s">
        <v>356</v>
      </c>
      <c r="P92" s="17" t="str">
        <f>IF(SUM('Control Sample Data'!D$3:D$98)&gt;10,IF(AND(ISNUMBER('Control Sample Data'!D91),'Control Sample Data'!D91&lt;$B$1,'Control Sample Data'!D91&gt;0),'Control Sample Data'!D91,$B$1),"")</f>
        <v/>
      </c>
      <c r="Q92" s="17" t="str">
        <f>IF(SUM('Control Sample Data'!E$3:E$98)&gt;10,IF(AND(ISNUMBER('Control Sample Data'!E91),'Control Sample Data'!E91&lt;$B$1,'Control Sample Data'!E91&gt;0),'Control Sample Data'!E91,$B$1),"")</f>
        <v/>
      </c>
      <c r="R92" s="17" t="str">
        <f>IF(SUM('Control Sample Data'!F$3:F$98)&gt;10,IF(AND(ISNUMBER('Control Sample Data'!F91),'Control Sample Data'!F91&lt;$B$1,'Control Sample Data'!F91&gt;0),'Control Sample Data'!F91,$B$1),"")</f>
        <v/>
      </c>
      <c r="S92" s="17" t="str">
        <f>IF(SUM('Control Sample Data'!G$3:G$98)&gt;10,IF(AND(ISNUMBER('Control Sample Data'!G91),'Control Sample Data'!G91&lt;$B$1,'Control Sample Data'!G91&gt;0),'Control Sample Data'!G91,$B$1),"")</f>
        <v/>
      </c>
      <c r="T92" s="17" t="str">
        <f>IF(SUM('Control Sample Data'!H$3:H$98)&gt;10,IF(AND(ISNUMBER('Control Sample Data'!H91),'Control Sample Data'!H91&lt;$B$1,'Control Sample Data'!H91&gt;0),'Control Sample Data'!H91,$B$1),"")</f>
        <v/>
      </c>
      <c r="U92" s="17" t="str">
        <f>IF(SUM('Control Sample Data'!I$3:I$98)&gt;10,IF(AND(ISNUMBER('Control Sample Data'!I91),'Control Sample Data'!I91&lt;$B$1,'Control Sample Data'!I91&gt;0),'Control Sample Data'!I91,$B$1),"")</f>
        <v/>
      </c>
      <c r="V92" s="17" t="str">
        <f>IF(SUM('Control Sample Data'!J$3:J$98)&gt;10,IF(AND(ISNUMBER('Control Sample Data'!J91),'Control Sample Data'!J91&lt;$B$1,'Control Sample Data'!J91&gt;0),'Control Sample Data'!J91,$B$1),"")</f>
        <v/>
      </c>
      <c r="W92" s="17" t="str">
        <f>IF(SUM('Control Sample Data'!K$3:K$98)&gt;10,IF(AND(ISNUMBER('Control Sample Data'!K91),'Control Sample Data'!K91&lt;$B$1,'Control Sample Data'!K91&gt;0),'Control Sample Data'!K91,$B$1),"")</f>
        <v/>
      </c>
      <c r="X92" s="17" t="str">
        <f>IF(SUM('Control Sample Data'!L$3:L$98)&gt;10,IF(AND(ISNUMBER('Control Sample Data'!L91),'Control Sample Data'!L91&lt;$B$1,'Control Sample Data'!L91&gt;0),'Control Sample Data'!L91,$B$1),"")</f>
        <v/>
      </c>
      <c r="Y92" s="17" t="str">
        <f>IF(SUM('Control Sample Data'!M$3:M$98)&gt;10,IF(AND(ISNUMBER('Control Sample Data'!M91),'Control Sample Data'!M91&lt;$B$1,'Control Sample Data'!M91&gt;0),'Control Sample Data'!M91,$B$1),"")</f>
        <v/>
      </c>
      <c r="AT92" s="36" t="str">
        <f t="shared" si="64"/>
        <v/>
      </c>
      <c r="AU92" s="36" t="str">
        <f t="shared" si="65"/>
        <v/>
      </c>
      <c r="AV92" s="36" t="str">
        <f t="shared" si="66"/>
        <v/>
      </c>
      <c r="AW92" s="36" t="str">
        <f t="shared" si="67"/>
        <v/>
      </c>
      <c r="AX92" s="36" t="str">
        <f t="shared" si="68"/>
        <v/>
      </c>
      <c r="AY92" s="36" t="str">
        <f t="shared" si="69"/>
        <v/>
      </c>
      <c r="AZ92" s="36" t="str">
        <f t="shared" si="70"/>
        <v/>
      </c>
      <c r="BA92" s="36" t="str">
        <f t="shared" si="71"/>
        <v/>
      </c>
      <c r="BB92" s="36" t="str">
        <f t="shared" si="72"/>
        <v/>
      </c>
      <c r="BC92" s="36" t="str">
        <f t="shared" si="73"/>
        <v/>
      </c>
      <c r="BD92" s="36" t="str">
        <f t="shared" si="74"/>
        <v/>
      </c>
      <c r="BE92" s="36" t="str">
        <f t="shared" si="75"/>
        <v/>
      </c>
      <c r="BF92" s="36" t="str">
        <f t="shared" si="76"/>
        <v/>
      </c>
      <c r="BG92" s="36" t="str">
        <f t="shared" si="77"/>
        <v/>
      </c>
      <c r="BH92" s="36" t="str">
        <f t="shared" si="78"/>
        <v/>
      </c>
      <c r="BI92" s="36" t="str">
        <f t="shared" si="79"/>
        <v/>
      </c>
      <c r="BJ92" s="36" t="str">
        <f t="shared" si="80"/>
        <v/>
      </c>
      <c r="BK92" s="36" t="str">
        <f t="shared" si="81"/>
        <v/>
      </c>
      <c r="BL92" s="36" t="str">
        <f t="shared" si="82"/>
        <v/>
      </c>
      <c r="BM92" s="36" t="str">
        <f t="shared" si="83"/>
        <v/>
      </c>
      <c r="BN92" s="38" t="e">
        <f t="shared" si="84"/>
        <v>#DIV/0!</v>
      </c>
      <c r="BO92" s="38" t="e">
        <f t="shared" si="85"/>
        <v>#DIV/0!</v>
      </c>
      <c r="BP92" s="39" t="str">
        <f t="shared" si="86"/>
        <v/>
      </c>
      <c r="BQ92" s="39" t="str">
        <f t="shared" si="87"/>
        <v/>
      </c>
      <c r="BR92" s="39" t="str">
        <f t="shared" si="88"/>
        <v/>
      </c>
      <c r="BS92" s="39" t="str">
        <f t="shared" si="89"/>
        <v/>
      </c>
      <c r="BT92" s="39" t="str">
        <f t="shared" si="90"/>
        <v/>
      </c>
      <c r="BU92" s="39" t="str">
        <f t="shared" si="91"/>
        <v/>
      </c>
      <c r="BV92" s="39" t="str">
        <f t="shared" si="92"/>
        <v/>
      </c>
      <c r="BW92" s="39" t="str">
        <f t="shared" si="93"/>
        <v/>
      </c>
      <c r="BX92" s="39" t="str">
        <f t="shared" si="94"/>
        <v/>
      </c>
      <c r="BY92" s="39" t="str">
        <f t="shared" si="95"/>
        <v/>
      </c>
      <c r="BZ92" s="39" t="str">
        <f t="shared" si="96"/>
        <v/>
      </c>
      <c r="CA92" s="39" t="str">
        <f t="shared" si="97"/>
        <v/>
      </c>
      <c r="CB92" s="39" t="str">
        <f t="shared" si="98"/>
        <v/>
      </c>
      <c r="CC92" s="39" t="str">
        <f t="shared" si="99"/>
        <v/>
      </c>
      <c r="CD92" s="39" t="str">
        <f t="shared" si="100"/>
        <v/>
      </c>
      <c r="CE92" s="39" t="str">
        <f t="shared" si="101"/>
        <v/>
      </c>
      <c r="CF92" s="39" t="str">
        <f t="shared" si="102"/>
        <v/>
      </c>
      <c r="CG92" s="39" t="str">
        <f t="shared" si="103"/>
        <v/>
      </c>
      <c r="CH92" s="39" t="str">
        <f t="shared" si="104"/>
        <v/>
      </c>
      <c r="CI92" s="39" t="str">
        <f t="shared" si="105"/>
        <v/>
      </c>
    </row>
    <row r="93" spans="1:87" ht="14.25" customHeight="1">
      <c r="A93" s="18"/>
      <c r="B93" s="16" t="str">
        <f>'Gene Table'!D92</f>
        <v>NM_012423</v>
      </c>
      <c r="C93" s="16" t="s">
        <v>360</v>
      </c>
      <c r="D93" s="17" t="str">
        <f>IF(SUM('Test Sample Data'!D$3:D$98)&gt;10,IF(AND(ISNUMBER('Test Sample Data'!D92),'Test Sample Data'!D92&lt;$B$1,'Test Sample Data'!D92&gt;0),'Test Sample Data'!D92,$B$1),"")</f>
        <v/>
      </c>
      <c r="E93" s="17" t="str">
        <f>IF(SUM('Test Sample Data'!E$3:E$98)&gt;10,IF(AND(ISNUMBER('Test Sample Data'!E92),'Test Sample Data'!E92&lt;$B$1,'Test Sample Data'!E92&gt;0),'Test Sample Data'!E92,$B$1),"")</f>
        <v/>
      </c>
      <c r="F93" s="17" t="str">
        <f>IF(SUM('Test Sample Data'!F$3:F$98)&gt;10,IF(AND(ISNUMBER('Test Sample Data'!F92),'Test Sample Data'!F92&lt;$B$1,'Test Sample Data'!F92&gt;0),'Test Sample Data'!F92,$B$1),"")</f>
        <v/>
      </c>
      <c r="G93" s="17" t="str">
        <f>IF(SUM('Test Sample Data'!G$3:G$98)&gt;10,IF(AND(ISNUMBER('Test Sample Data'!G92),'Test Sample Data'!G92&lt;$B$1,'Test Sample Data'!G92&gt;0),'Test Sample Data'!G92,$B$1),"")</f>
        <v/>
      </c>
      <c r="H93" s="17" t="str">
        <f>IF(SUM('Test Sample Data'!H$3:H$98)&gt;10,IF(AND(ISNUMBER('Test Sample Data'!H92),'Test Sample Data'!H92&lt;$B$1,'Test Sample Data'!H92&gt;0),'Test Sample Data'!H92,$B$1),"")</f>
        <v/>
      </c>
      <c r="I93" s="17" t="str">
        <f>IF(SUM('Test Sample Data'!I$3:I$98)&gt;10,IF(AND(ISNUMBER('Test Sample Data'!I92),'Test Sample Data'!I92&lt;$B$1,'Test Sample Data'!I92&gt;0),'Test Sample Data'!I92,$B$1),"")</f>
        <v/>
      </c>
      <c r="J93" s="17" t="str">
        <f>IF(SUM('Test Sample Data'!J$3:J$98)&gt;10,IF(AND(ISNUMBER('Test Sample Data'!J92),'Test Sample Data'!J92&lt;$B$1,'Test Sample Data'!J92&gt;0),'Test Sample Data'!J92,$B$1),"")</f>
        <v/>
      </c>
      <c r="K93" s="17" t="str">
        <f>IF(SUM('Test Sample Data'!K$3:K$98)&gt;10,IF(AND(ISNUMBER('Test Sample Data'!K92),'Test Sample Data'!K92&lt;$B$1,'Test Sample Data'!K92&gt;0),'Test Sample Data'!K92,$B$1),"")</f>
        <v/>
      </c>
      <c r="L93" s="17" t="str">
        <f>IF(SUM('Test Sample Data'!L$3:L$98)&gt;10,IF(AND(ISNUMBER('Test Sample Data'!L92),'Test Sample Data'!L92&lt;$B$1,'Test Sample Data'!L92&gt;0),'Test Sample Data'!L92,$B$1),"")</f>
        <v/>
      </c>
      <c r="M93" s="17" t="str">
        <f>IF(SUM('Test Sample Data'!M$3:M$98)&gt;10,IF(AND(ISNUMBER('Test Sample Data'!M92),'Test Sample Data'!M92&lt;$B$1,'Test Sample Data'!M92&gt;0),'Test Sample Data'!M92,$B$1),"")</f>
        <v/>
      </c>
      <c r="N93" s="17" t="str">
        <f>'Gene Table'!D92</f>
        <v>NM_012423</v>
      </c>
      <c r="O93" s="16" t="s">
        <v>360</v>
      </c>
      <c r="P93" s="17" t="str">
        <f>IF(SUM('Control Sample Data'!D$3:D$98)&gt;10,IF(AND(ISNUMBER('Control Sample Data'!D92),'Control Sample Data'!D92&lt;$B$1,'Control Sample Data'!D92&gt;0),'Control Sample Data'!D92,$B$1),"")</f>
        <v/>
      </c>
      <c r="Q93" s="17" t="str">
        <f>IF(SUM('Control Sample Data'!E$3:E$98)&gt;10,IF(AND(ISNUMBER('Control Sample Data'!E92),'Control Sample Data'!E92&lt;$B$1,'Control Sample Data'!E92&gt;0),'Control Sample Data'!E92,$B$1),"")</f>
        <v/>
      </c>
      <c r="R93" s="17" t="str">
        <f>IF(SUM('Control Sample Data'!F$3:F$98)&gt;10,IF(AND(ISNUMBER('Control Sample Data'!F92),'Control Sample Data'!F92&lt;$B$1,'Control Sample Data'!F92&gt;0),'Control Sample Data'!F92,$B$1),"")</f>
        <v/>
      </c>
      <c r="S93" s="17" t="str">
        <f>IF(SUM('Control Sample Data'!G$3:G$98)&gt;10,IF(AND(ISNUMBER('Control Sample Data'!G92),'Control Sample Data'!G92&lt;$B$1,'Control Sample Data'!G92&gt;0),'Control Sample Data'!G92,$B$1),"")</f>
        <v/>
      </c>
      <c r="T93" s="17" t="str">
        <f>IF(SUM('Control Sample Data'!H$3:H$98)&gt;10,IF(AND(ISNUMBER('Control Sample Data'!H92),'Control Sample Data'!H92&lt;$B$1,'Control Sample Data'!H92&gt;0),'Control Sample Data'!H92,$B$1),"")</f>
        <v/>
      </c>
      <c r="U93" s="17" t="str">
        <f>IF(SUM('Control Sample Data'!I$3:I$98)&gt;10,IF(AND(ISNUMBER('Control Sample Data'!I92),'Control Sample Data'!I92&lt;$B$1,'Control Sample Data'!I92&gt;0),'Control Sample Data'!I92,$B$1),"")</f>
        <v/>
      </c>
      <c r="V93" s="17" t="str">
        <f>IF(SUM('Control Sample Data'!J$3:J$98)&gt;10,IF(AND(ISNUMBER('Control Sample Data'!J92),'Control Sample Data'!J92&lt;$B$1,'Control Sample Data'!J92&gt;0),'Control Sample Data'!J92,$B$1),"")</f>
        <v/>
      </c>
      <c r="W93" s="17" t="str">
        <f>IF(SUM('Control Sample Data'!K$3:K$98)&gt;10,IF(AND(ISNUMBER('Control Sample Data'!K92),'Control Sample Data'!K92&lt;$B$1,'Control Sample Data'!K92&gt;0),'Control Sample Data'!K92,$B$1),"")</f>
        <v/>
      </c>
      <c r="X93" s="17" t="str">
        <f>IF(SUM('Control Sample Data'!L$3:L$98)&gt;10,IF(AND(ISNUMBER('Control Sample Data'!L92),'Control Sample Data'!L92&lt;$B$1,'Control Sample Data'!L92&gt;0),'Control Sample Data'!L92,$B$1),"")</f>
        <v/>
      </c>
      <c r="Y93" s="17" t="str">
        <f>IF(SUM('Control Sample Data'!M$3:M$98)&gt;10,IF(AND(ISNUMBER('Control Sample Data'!M92),'Control Sample Data'!M92&lt;$B$1,'Control Sample Data'!M92&gt;0),'Control Sample Data'!M92,$B$1),"")</f>
        <v/>
      </c>
      <c r="AT93" s="36" t="str">
        <f t="shared" si="64"/>
        <v/>
      </c>
      <c r="AU93" s="36" t="str">
        <f t="shared" si="65"/>
        <v/>
      </c>
      <c r="AV93" s="36" t="str">
        <f t="shared" si="66"/>
        <v/>
      </c>
      <c r="AW93" s="36" t="str">
        <f t="shared" si="67"/>
        <v/>
      </c>
      <c r="AX93" s="36" t="str">
        <f t="shared" si="68"/>
        <v/>
      </c>
      <c r="AY93" s="36" t="str">
        <f t="shared" si="69"/>
        <v/>
      </c>
      <c r="AZ93" s="36" t="str">
        <f t="shared" si="70"/>
        <v/>
      </c>
      <c r="BA93" s="36" t="str">
        <f t="shared" si="71"/>
        <v/>
      </c>
      <c r="BB93" s="36" t="str">
        <f t="shared" si="72"/>
        <v/>
      </c>
      <c r="BC93" s="36" t="str">
        <f t="shared" si="73"/>
        <v/>
      </c>
      <c r="BD93" s="36" t="str">
        <f t="shared" si="74"/>
        <v/>
      </c>
      <c r="BE93" s="36" t="str">
        <f t="shared" si="75"/>
        <v/>
      </c>
      <c r="BF93" s="36" t="str">
        <f t="shared" si="76"/>
        <v/>
      </c>
      <c r="BG93" s="36" t="str">
        <f t="shared" si="77"/>
        <v/>
      </c>
      <c r="BH93" s="36" t="str">
        <f t="shared" si="78"/>
        <v/>
      </c>
      <c r="BI93" s="36" t="str">
        <f t="shared" si="79"/>
        <v/>
      </c>
      <c r="BJ93" s="36" t="str">
        <f t="shared" si="80"/>
        <v/>
      </c>
      <c r="BK93" s="36" t="str">
        <f t="shared" si="81"/>
        <v/>
      </c>
      <c r="BL93" s="36" t="str">
        <f t="shared" si="82"/>
        <v/>
      </c>
      <c r="BM93" s="36" t="str">
        <f t="shared" si="83"/>
        <v/>
      </c>
      <c r="BN93" s="38" t="e">
        <f t="shared" si="84"/>
        <v>#DIV/0!</v>
      </c>
      <c r="BO93" s="38" t="e">
        <f t="shared" si="85"/>
        <v>#DIV/0!</v>
      </c>
      <c r="BP93" s="39" t="str">
        <f t="shared" si="86"/>
        <v/>
      </c>
      <c r="BQ93" s="39" t="str">
        <f t="shared" si="87"/>
        <v/>
      </c>
      <c r="BR93" s="39" t="str">
        <f t="shared" si="88"/>
        <v/>
      </c>
      <c r="BS93" s="39" t="str">
        <f t="shared" si="89"/>
        <v/>
      </c>
      <c r="BT93" s="39" t="str">
        <f t="shared" si="90"/>
        <v/>
      </c>
      <c r="BU93" s="39" t="str">
        <f t="shared" si="91"/>
        <v/>
      </c>
      <c r="BV93" s="39" t="str">
        <f t="shared" si="92"/>
        <v/>
      </c>
      <c r="BW93" s="39" t="str">
        <f t="shared" si="93"/>
        <v/>
      </c>
      <c r="BX93" s="39" t="str">
        <f t="shared" si="94"/>
        <v/>
      </c>
      <c r="BY93" s="39" t="str">
        <f t="shared" si="95"/>
        <v/>
      </c>
      <c r="BZ93" s="39" t="str">
        <f t="shared" si="96"/>
        <v/>
      </c>
      <c r="CA93" s="39" t="str">
        <f t="shared" si="97"/>
        <v/>
      </c>
      <c r="CB93" s="39" t="str">
        <f t="shared" si="98"/>
        <v/>
      </c>
      <c r="CC93" s="39" t="str">
        <f t="shared" si="99"/>
        <v/>
      </c>
      <c r="CD93" s="39" t="str">
        <f t="shared" si="100"/>
        <v/>
      </c>
      <c r="CE93" s="39" t="str">
        <f t="shared" si="101"/>
        <v/>
      </c>
      <c r="CF93" s="39" t="str">
        <f t="shared" si="102"/>
        <v/>
      </c>
      <c r="CG93" s="39" t="str">
        <f t="shared" si="103"/>
        <v/>
      </c>
      <c r="CH93" s="39" t="str">
        <f t="shared" si="104"/>
        <v/>
      </c>
      <c r="CI93" s="39" t="str">
        <f t="shared" si="105"/>
        <v/>
      </c>
    </row>
    <row r="94" spans="1:87" ht="12.75" customHeight="1">
      <c r="A94" s="18"/>
      <c r="B94" s="16" t="str">
        <f>'Gene Table'!D93</f>
        <v>NM_000194</v>
      </c>
      <c r="C94" s="16" t="s">
        <v>364</v>
      </c>
      <c r="D94" s="17" t="str">
        <f>IF(SUM('Test Sample Data'!D$3:D$98)&gt;10,IF(AND(ISNUMBER('Test Sample Data'!D93),'Test Sample Data'!D93&lt;$B$1,'Test Sample Data'!D93&gt;0),'Test Sample Data'!D93,$B$1),"")</f>
        <v/>
      </c>
      <c r="E94" s="17" t="str">
        <f>IF(SUM('Test Sample Data'!E$3:E$98)&gt;10,IF(AND(ISNUMBER('Test Sample Data'!E93),'Test Sample Data'!E93&lt;$B$1,'Test Sample Data'!E93&gt;0),'Test Sample Data'!E93,$B$1),"")</f>
        <v/>
      </c>
      <c r="F94" s="17" t="str">
        <f>IF(SUM('Test Sample Data'!F$3:F$98)&gt;10,IF(AND(ISNUMBER('Test Sample Data'!F93),'Test Sample Data'!F93&lt;$B$1,'Test Sample Data'!F93&gt;0),'Test Sample Data'!F93,$B$1),"")</f>
        <v/>
      </c>
      <c r="G94" s="17" t="str">
        <f>IF(SUM('Test Sample Data'!G$3:G$98)&gt;10,IF(AND(ISNUMBER('Test Sample Data'!G93),'Test Sample Data'!G93&lt;$B$1,'Test Sample Data'!G93&gt;0),'Test Sample Data'!G93,$B$1),"")</f>
        <v/>
      </c>
      <c r="H94" s="17" t="str">
        <f>IF(SUM('Test Sample Data'!H$3:H$98)&gt;10,IF(AND(ISNUMBER('Test Sample Data'!H93),'Test Sample Data'!H93&lt;$B$1,'Test Sample Data'!H93&gt;0),'Test Sample Data'!H93,$B$1),"")</f>
        <v/>
      </c>
      <c r="I94" s="17" t="str">
        <f>IF(SUM('Test Sample Data'!I$3:I$98)&gt;10,IF(AND(ISNUMBER('Test Sample Data'!I93),'Test Sample Data'!I93&lt;$B$1,'Test Sample Data'!I93&gt;0),'Test Sample Data'!I93,$B$1),"")</f>
        <v/>
      </c>
      <c r="J94" s="17" t="str">
        <f>IF(SUM('Test Sample Data'!J$3:J$98)&gt;10,IF(AND(ISNUMBER('Test Sample Data'!J93),'Test Sample Data'!J93&lt;$B$1,'Test Sample Data'!J93&gt;0),'Test Sample Data'!J93,$B$1),"")</f>
        <v/>
      </c>
      <c r="K94" s="17" t="str">
        <f>IF(SUM('Test Sample Data'!K$3:K$98)&gt;10,IF(AND(ISNUMBER('Test Sample Data'!K93),'Test Sample Data'!K93&lt;$B$1,'Test Sample Data'!K93&gt;0),'Test Sample Data'!K93,$B$1),"")</f>
        <v/>
      </c>
      <c r="L94" s="17" t="str">
        <f>IF(SUM('Test Sample Data'!L$3:L$98)&gt;10,IF(AND(ISNUMBER('Test Sample Data'!L93),'Test Sample Data'!L93&lt;$B$1,'Test Sample Data'!L93&gt;0),'Test Sample Data'!L93,$B$1),"")</f>
        <v/>
      </c>
      <c r="M94" s="17" t="str">
        <f>IF(SUM('Test Sample Data'!M$3:M$98)&gt;10,IF(AND(ISNUMBER('Test Sample Data'!M93),'Test Sample Data'!M93&lt;$B$1,'Test Sample Data'!M93&gt;0),'Test Sample Data'!M93,$B$1),"")</f>
        <v/>
      </c>
      <c r="N94" s="17" t="str">
        <f>'Gene Table'!D93</f>
        <v>NM_000194</v>
      </c>
      <c r="O94" s="16" t="s">
        <v>364</v>
      </c>
      <c r="P94" s="17" t="str">
        <f>IF(SUM('Control Sample Data'!D$3:D$98)&gt;10,IF(AND(ISNUMBER('Control Sample Data'!D93),'Control Sample Data'!D93&lt;$B$1,'Control Sample Data'!D93&gt;0),'Control Sample Data'!D93,$B$1),"")</f>
        <v/>
      </c>
      <c r="Q94" s="17" t="str">
        <f>IF(SUM('Control Sample Data'!E$3:E$98)&gt;10,IF(AND(ISNUMBER('Control Sample Data'!E93),'Control Sample Data'!E93&lt;$B$1,'Control Sample Data'!E93&gt;0),'Control Sample Data'!E93,$B$1),"")</f>
        <v/>
      </c>
      <c r="R94" s="17" t="str">
        <f>IF(SUM('Control Sample Data'!F$3:F$98)&gt;10,IF(AND(ISNUMBER('Control Sample Data'!F93),'Control Sample Data'!F93&lt;$B$1,'Control Sample Data'!F93&gt;0),'Control Sample Data'!F93,$B$1),"")</f>
        <v/>
      </c>
      <c r="S94" s="17" t="str">
        <f>IF(SUM('Control Sample Data'!G$3:G$98)&gt;10,IF(AND(ISNUMBER('Control Sample Data'!G93),'Control Sample Data'!G93&lt;$B$1,'Control Sample Data'!G93&gt;0),'Control Sample Data'!G93,$B$1),"")</f>
        <v/>
      </c>
      <c r="T94" s="17" t="str">
        <f>IF(SUM('Control Sample Data'!H$3:H$98)&gt;10,IF(AND(ISNUMBER('Control Sample Data'!H93),'Control Sample Data'!H93&lt;$B$1,'Control Sample Data'!H93&gt;0),'Control Sample Data'!H93,$B$1),"")</f>
        <v/>
      </c>
      <c r="U94" s="17" t="str">
        <f>IF(SUM('Control Sample Data'!I$3:I$98)&gt;10,IF(AND(ISNUMBER('Control Sample Data'!I93),'Control Sample Data'!I93&lt;$B$1,'Control Sample Data'!I93&gt;0),'Control Sample Data'!I93,$B$1),"")</f>
        <v/>
      </c>
      <c r="V94" s="17" t="str">
        <f>IF(SUM('Control Sample Data'!J$3:J$98)&gt;10,IF(AND(ISNUMBER('Control Sample Data'!J93),'Control Sample Data'!J93&lt;$B$1,'Control Sample Data'!J93&gt;0),'Control Sample Data'!J93,$B$1),"")</f>
        <v/>
      </c>
      <c r="W94" s="17" t="str">
        <f>IF(SUM('Control Sample Data'!K$3:K$98)&gt;10,IF(AND(ISNUMBER('Control Sample Data'!K93),'Control Sample Data'!K93&lt;$B$1,'Control Sample Data'!K93&gt;0),'Control Sample Data'!K93,$B$1),"")</f>
        <v/>
      </c>
      <c r="X94" s="17" t="str">
        <f>IF(SUM('Control Sample Data'!L$3:L$98)&gt;10,IF(AND(ISNUMBER('Control Sample Data'!L93),'Control Sample Data'!L93&lt;$B$1,'Control Sample Data'!L93&gt;0),'Control Sample Data'!L93,$B$1),"")</f>
        <v/>
      </c>
      <c r="Y94" s="17" t="str">
        <f>IF(SUM('Control Sample Data'!M$3:M$98)&gt;10,IF(AND(ISNUMBER('Control Sample Data'!M93),'Control Sample Data'!M93&lt;$B$1,'Control Sample Data'!M93&gt;0),'Control Sample Data'!M93,$B$1),"")</f>
        <v/>
      </c>
      <c r="AT94" s="36" t="str">
        <f t="shared" si="64"/>
        <v/>
      </c>
      <c r="AU94" s="36" t="str">
        <f t="shared" si="65"/>
        <v/>
      </c>
      <c r="AV94" s="36" t="str">
        <f t="shared" si="66"/>
        <v/>
      </c>
      <c r="AW94" s="36" t="str">
        <f t="shared" si="67"/>
        <v/>
      </c>
      <c r="AX94" s="36" t="str">
        <f t="shared" si="68"/>
        <v/>
      </c>
      <c r="AY94" s="36" t="str">
        <f t="shared" si="69"/>
        <v/>
      </c>
      <c r="AZ94" s="36" t="str">
        <f t="shared" si="70"/>
        <v/>
      </c>
      <c r="BA94" s="36" t="str">
        <f t="shared" si="71"/>
        <v/>
      </c>
      <c r="BB94" s="36" t="str">
        <f t="shared" si="72"/>
        <v/>
      </c>
      <c r="BC94" s="36" t="str">
        <f t="shared" si="73"/>
        <v/>
      </c>
      <c r="BD94" s="36" t="str">
        <f t="shared" si="74"/>
        <v/>
      </c>
      <c r="BE94" s="36" t="str">
        <f t="shared" si="75"/>
        <v/>
      </c>
      <c r="BF94" s="36" t="str">
        <f t="shared" si="76"/>
        <v/>
      </c>
      <c r="BG94" s="36" t="str">
        <f t="shared" si="77"/>
        <v/>
      </c>
      <c r="BH94" s="36" t="str">
        <f t="shared" si="78"/>
        <v/>
      </c>
      <c r="BI94" s="36" t="str">
        <f t="shared" si="79"/>
        <v/>
      </c>
      <c r="BJ94" s="36" t="str">
        <f t="shared" si="80"/>
        <v/>
      </c>
      <c r="BK94" s="36" t="str">
        <f t="shared" si="81"/>
        <v/>
      </c>
      <c r="BL94" s="36" t="str">
        <f t="shared" si="82"/>
        <v/>
      </c>
      <c r="BM94" s="36" t="str">
        <f t="shared" si="83"/>
        <v/>
      </c>
      <c r="BN94" s="38" t="e">
        <f t="shared" si="84"/>
        <v>#DIV/0!</v>
      </c>
      <c r="BO94" s="38" t="e">
        <f t="shared" si="85"/>
        <v>#DIV/0!</v>
      </c>
      <c r="BP94" s="39" t="str">
        <f t="shared" si="86"/>
        <v/>
      </c>
      <c r="BQ94" s="39" t="str">
        <f t="shared" si="87"/>
        <v/>
      </c>
      <c r="BR94" s="39" t="str">
        <f t="shared" si="88"/>
        <v/>
      </c>
      <c r="BS94" s="39" t="str">
        <f t="shared" si="89"/>
        <v/>
      </c>
      <c r="BT94" s="39" t="str">
        <f t="shared" si="90"/>
        <v/>
      </c>
      <c r="BU94" s="39" t="str">
        <f t="shared" si="91"/>
        <v/>
      </c>
      <c r="BV94" s="39" t="str">
        <f t="shared" si="92"/>
        <v/>
      </c>
      <c r="BW94" s="39" t="str">
        <f t="shared" si="93"/>
        <v/>
      </c>
      <c r="BX94" s="39" t="str">
        <f t="shared" si="94"/>
        <v/>
      </c>
      <c r="BY94" s="39" t="str">
        <f t="shared" si="95"/>
        <v/>
      </c>
      <c r="BZ94" s="39" t="str">
        <f t="shared" si="96"/>
        <v/>
      </c>
      <c r="CA94" s="39" t="str">
        <f t="shared" si="97"/>
        <v/>
      </c>
      <c r="CB94" s="39" t="str">
        <f t="shared" si="98"/>
        <v/>
      </c>
      <c r="CC94" s="39" t="str">
        <f t="shared" si="99"/>
        <v/>
      </c>
      <c r="CD94" s="39" t="str">
        <f t="shared" si="100"/>
        <v/>
      </c>
      <c r="CE94" s="39" t="str">
        <f t="shared" si="101"/>
        <v/>
      </c>
      <c r="CF94" s="39" t="str">
        <f t="shared" si="102"/>
        <v/>
      </c>
      <c r="CG94" s="39" t="str">
        <f t="shared" si="103"/>
        <v/>
      </c>
      <c r="CH94" s="39" t="str">
        <f t="shared" si="104"/>
        <v/>
      </c>
      <c r="CI94" s="39" t="str">
        <f t="shared" si="105"/>
        <v/>
      </c>
    </row>
    <row r="95" spans="1:87" ht="12.75">
      <c r="A95" s="18"/>
      <c r="B95" s="16" t="str">
        <f>'Gene Table'!D94</f>
        <v>NR_003286</v>
      </c>
      <c r="C95" s="16" t="s">
        <v>368</v>
      </c>
      <c r="D95" s="17" t="str">
        <f>IF(SUM('Test Sample Data'!D$3:D$98)&gt;10,IF(AND(ISNUMBER('Test Sample Data'!D94),'Test Sample Data'!D94&lt;$B$1,'Test Sample Data'!D94&gt;0),'Test Sample Data'!D94,$B$1),"")</f>
        <v/>
      </c>
      <c r="E95" s="17" t="str">
        <f>IF(SUM('Test Sample Data'!E$3:E$98)&gt;10,IF(AND(ISNUMBER('Test Sample Data'!E94),'Test Sample Data'!E94&lt;$B$1,'Test Sample Data'!E94&gt;0),'Test Sample Data'!E94,$B$1),"")</f>
        <v/>
      </c>
      <c r="F95" s="17" t="str">
        <f>IF(SUM('Test Sample Data'!F$3:F$98)&gt;10,IF(AND(ISNUMBER('Test Sample Data'!F94),'Test Sample Data'!F94&lt;$B$1,'Test Sample Data'!F94&gt;0),'Test Sample Data'!F94,$B$1),"")</f>
        <v/>
      </c>
      <c r="G95" s="17" t="str">
        <f>IF(SUM('Test Sample Data'!G$3:G$98)&gt;10,IF(AND(ISNUMBER('Test Sample Data'!G94),'Test Sample Data'!G94&lt;$B$1,'Test Sample Data'!G94&gt;0),'Test Sample Data'!G94,$B$1),"")</f>
        <v/>
      </c>
      <c r="H95" s="17" t="str">
        <f>IF(SUM('Test Sample Data'!H$3:H$98)&gt;10,IF(AND(ISNUMBER('Test Sample Data'!H94),'Test Sample Data'!H94&lt;$B$1,'Test Sample Data'!H94&gt;0),'Test Sample Data'!H94,$B$1),"")</f>
        <v/>
      </c>
      <c r="I95" s="17" t="str">
        <f>IF(SUM('Test Sample Data'!I$3:I$98)&gt;10,IF(AND(ISNUMBER('Test Sample Data'!I94),'Test Sample Data'!I94&lt;$B$1,'Test Sample Data'!I94&gt;0),'Test Sample Data'!I94,$B$1),"")</f>
        <v/>
      </c>
      <c r="J95" s="17" t="str">
        <f>IF(SUM('Test Sample Data'!J$3:J$98)&gt;10,IF(AND(ISNUMBER('Test Sample Data'!J94),'Test Sample Data'!J94&lt;$B$1,'Test Sample Data'!J94&gt;0),'Test Sample Data'!J94,$B$1),"")</f>
        <v/>
      </c>
      <c r="K95" s="17" t="str">
        <f>IF(SUM('Test Sample Data'!K$3:K$98)&gt;10,IF(AND(ISNUMBER('Test Sample Data'!K94),'Test Sample Data'!K94&lt;$B$1,'Test Sample Data'!K94&gt;0),'Test Sample Data'!K94,$B$1),"")</f>
        <v/>
      </c>
      <c r="L95" s="17" t="str">
        <f>IF(SUM('Test Sample Data'!L$3:L$98)&gt;10,IF(AND(ISNUMBER('Test Sample Data'!L94),'Test Sample Data'!L94&lt;$B$1,'Test Sample Data'!L94&gt;0),'Test Sample Data'!L94,$B$1),"")</f>
        <v/>
      </c>
      <c r="M95" s="17" t="str">
        <f>IF(SUM('Test Sample Data'!M$3:M$98)&gt;10,IF(AND(ISNUMBER('Test Sample Data'!M94),'Test Sample Data'!M94&lt;$B$1,'Test Sample Data'!M94&gt;0),'Test Sample Data'!M94,$B$1),"")</f>
        <v/>
      </c>
      <c r="N95" s="17" t="str">
        <f>'Gene Table'!D94</f>
        <v>NR_003286</v>
      </c>
      <c r="O95" s="16" t="s">
        <v>368</v>
      </c>
      <c r="P95" s="17" t="str">
        <f>IF(SUM('Control Sample Data'!D$3:D$98)&gt;10,IF(AND(ISNUMBER('Control Sample Data'!D94),'Control Sample Data'!D94&lt;$B$1,'Control Sample Data'!D94&gt;0),'Control Sample Data'!D94,$B$1),"")</f>
        <v/>
      </c>
      <c r="Q95" s="17" t="str">
        <f>IF(SUM('Control Sample Data'!E$3:E$98)&gt;10,IF(AND(ISNUMBER('Control Sample Data'!E94),'Control Sample Data'!E94&lt;$B$1,'Control Sample Data'!E94&gt;0),'Control Sample Data'!E94,$B$1),"")</f>
        <v/>
      </c>
      <c r="R95" s="17" t="str">
        <f>IF(SUM('Control Sample Data'!F$3:F$98)&gt;10,IF(AND(ISNUMBER('Control Sample Data'!F94),'Control Sample Data'!F94&lt;$B$1,'Control Sample Data'!F94&gt;0),'Control Sample Data'!F94,$B$1),"")</f>
        <v/>
      </c>
      <c r="S95" s="17" t="str">
        <f>IF(SUM('Control Sample Data'!G$3:G$98)&gt;10,IF(AND(ISNUMBER('Control Sample Data'!G94),'Control Sample Data'!G94&lt;$B$1,'Control Sample Data'!G94&gt;0),'Control Sample Data'!G94,$B$1),"")</f>
        <v/>
      </c>
      <c r="T95" s="17" t="str">
        <f>IF(SUM('Control Sample Data'!H$3:H$98)&gt;10,IF(AND(ISNUMBER('Control Sample Data'!H94),'Control Sample Data'!H94&lt;$B$1,'Control Sample Data'!H94&gt;0),'Control Sample Data'!H94,$B$1),"")</f>
        <v/>
      </c>
      <c r="U95" s="17" t="str">
        <f>IF(SUM('Control Sample Data'!I$3:I$98)&gt;10,IF(AND(ISNUMBER('Control Sample Data'!I94),'Control Sample Data'!I94&lt;$B$1,'Control Sample Data'!I94&gt;0),'Control Sample Data'!I94,$B$1),"")</f>
        <v/>
      </c>
      <c r="V95" s="17" t="str">
        <f>IF(SUM('Control Sample Data'!J$3:J$98)&gt;10,IF(AND(ISNUMBER('Control Sample Data'!J94),'Control Sample Data'!J94&lt;$B$1,'Control Sample Data'!J94&gt;0),'Control Sample Data'!J94,$B$1),"")</f>
        <v/>
      </c>
      <c r="W95" s="17" t="str">
        <f>IF(SUM('Control Sample Data'!K$3:K$98)&gt;10,IF(AND(ISNUMBER('Control Sample Data'!K94),'Control Sample Data'!K94&lt;$B$1,'Control Sample Data'!K94&gt;0),'Control Sample Data'!K94,$B$1),"")</f>
        <v/>
      </c>
      <c r="X95" s="17" t="str">
        <f>IF(SUM('Control Sample Data'!L$3:L$98)&gt;10,IF(AND(ISNUMBER('Control Sample Data'!L94),'Control Sample Data'!L94&lt;$B$1,'Control Sample Data'!L94&gt;0),'Control Sample Data'!L94,$B$1),"")</f>
        <v/>
      </c>
      <c r="Y95" s="17" t="str">
        <f>IF(SUM('Control Sample Data'!M$3:M$98)&gt;10,IF(AND(ISNUMBER('Control Sample Data'!M94),'Control Sample Data'!M94&lt;$B$1,'Control Sample Data'!M94&gt;0),'Control Sample Data'!M94,$B$1),"")</f>
        <v/>
      </c>
      <c r="AT95" s="36" t="str">
        <f t="shared" si="64"/>
        <v/>
      </c>
      <c r="AU95" s="36" t="str">
        <f t="shared" si="65"/>
        <v/>
      </c>
      <c r="AV95" s="36" t="str">
        <f t="shared" si="66"/>
        <v/>
      </c>
      <c r="AW95" s="36" t="str">
        <f t="shared" si="67"/>
        <v/>
      </c>
      <c r="AX95" s="36" t="str">
        <f t="shared" si="68"/>
        <v/>
      </c>
      <c r="AY95" s="36" t="str">
        <f t="shared" si="69"/>
        <v/>
      </c>
      <c r="AZ95" s="36" t="str">
        <f t="shared" si="70"/>
        <v/>
      </c>
      <c r="BA95" s="36" t="str">
        <f t="shared" si="71"/>
        <v/>
      </c>
      <c r="BB95" s="36" t="str">
        <f t="shared" si="72"/>
        <v/>
      </c>
      <c r="BC95" s="36" t="str">
        <f t="shared" si="73"/>
        <v/>
      </c>
      <c r="BD95" s="36" t="str">
        <f t="shared" si="74"/>
        <v/>
      </c>
      <c r="BE95" s="36" t="str">
        <f t="shared" si="75"/>
        <v/>
      </c>
      <c r="BF95" s="36" t="str">
        <f t="shared" si="76"/>
        <v/>
      </c>
      <c r="BG95" s="36" t="str">
        <f t="shared" si="77"/>
        <v/>
      </c>
      <c r="BH95" s="36" t="str">
        <f t="shared" si="78"/>
        <v/>
      </c>
      <c r="BI95" s="36" t="str">
        <f t="shared" si="79"/>
        <v/>
      </c>
      <c r="BJ95" s="36" t="str">
        <f t="shared" si="80"/>
        <v/>
      </c>
      <c r="BK95" s="36" t="str">
        <f t="shared" si="81"/>
        <v/>
      </c>
      <c r="BL95" s="36" t="str">
        <f t="shared" si="82"/>
        <v/>
      </c>
      <c r="BM95" s="36" t="str">
        <f t="shared" si="83"/>
        <v/>
      </c>
      <c r="BN95" s="38" t="e">
        <f t="shared" si="84"/>
        <v>#DIV/0!</v>
      </c>
      <c r="BO95" s="38" t="e">
        <f t="shared" si="85"/>
        <v>#DIV/0!</v>
      </c>
      <c r="BP95" s="39" t="str">
        <f t="shared" si="86"/>
        <v/>
      </c>
      <c r="BQ95" s="39" t="str">
        <f t="shared" si="87"/>
        <v/>
      </c>
      <c r="BR95" s="39" t="str">
        <f t="shared" si="88"/>
        <v/>
      </c>
      <c r="BS95" s="39" t="str">
        <f t="shared" si="89"/>
        <v/>
      </c>
      <c r="BT95" s="39" t="str">
        <f t="shared" si="90"/>
        <v/>
      </c>
      <c r="BU95" s="39" t="str">
        <f t="shared" si="91"/>
        <v/>
      </c>
      <c r="BV95" s="39" t="str">
        <f t="shared" si="92"/>
        <v/>
      </c>
      <c r="BW95" s="39" t="str">
        <f t="shared" si="93"/>
        <v/>
      </c>
      <c r="BX95" s="39" t="str">
        <f t="shared" si="94"/>
        <v/>
      </c>
      <c r="BY95" s="39" t="str">
        <f t="shared" si="95"/>
        <v/>
      </c>
      <c r="BZ95" s="39" t="str">
        <f t="shared" si="96"/>
        <v/>
      </c>
      <c r="CA95" s="39" t="str">
        <f t="shared" si="97"/>
        <v/>
      </c>
      <c r="CB95" s="39" t="str">
        <f t="shared" si="98"/>
        <v/>
      </c>
      <c r="CC95" s="39" t="str">
        <f t="shared" si="99"/>
        <v/>
      </c>
      <c r="CD95" s="39" t="str">
        <f t="shared" si="100"/>
        <v/>
      </c>
      <c r="CE95" s="39" t="str">
        <f t="shared" si="101"/>
        <v/>
      </c>
      <c r="CF95" s="39" t="str">
        <f t="shared" si="102"/>
        <v/>
      </c>
      <c r="CG95" s="39" t="str">
        <f t="shared" si="103"/>
        <v/>
      </c>
      <c r="CH95" s="39" t="str">
        <f t="shared" si="104"/>
        <v/>
      </c>
      <c r="CI95" s="39" t="str">
        <f t="shared" si="105"/>
        <v/>
      </c>
    </row>
    <row r="96" spans="1:87" ht="12.75">
      <c r="A96" s="18"/>
      <c r="B96" s="16" t="str">
        <f>'Gene Table'!D95</f>
        <v>RT</v>
      </c>
      <c r="C96" s="16" t="s">
        <v>372</v>
      </c>
      <c r="D96" s="17" t="str">
        <f>IF(SUM('Test Sample Data'!D$3:D$98)&gt;10,IF(AND(ISNUMBER('Test Sample Data'!D95),'Test Sample Data'!D95&lt;$B$1,'Test Sample Data'!D95&gt;0),'Test Sample Data'!D95,$B$1),"")</f>
        <v/>
      </c>
      <c r="E96" s="17" t="str">
        <f>IF(SUM('Test Sample Data'!E$3:E$98)&gt;10,IF(AND(ISNUMBER('Test Sample Data'!E95),'Test Sample Data'!E95&lt;$B$1,'Test Sample Data'!E95&gt;0),'Test Sample Data'!E95,$B$1),"")</f>
        <v/>
      </c>
      <c r="F96" s="17" t="str">
        <f>IF(SUM('Test Sample Data'!F$3:F$98)&gt;10,IF(AND(ISNUMBER('Test Sample Data'!F95),'Test Sample Data'!F95&lt;$B$1,'Test Sample Data'!F95&gt;0),'Test Sample Data'!F95,$B$1),"")</f>
        <v/>
      </c>
      <c r="G96" s="17" t="str">
        <f>IF(SUM('Test Sample Data'!G$3:G$98)&gt;10,IF(AND(ISNUMBER('Test Sample Data'!G95),'Test Sample Data'!G95&lt;$B$1,'Test Sample Data'!G95&gt;0),'Test Sample Data'!G95,$B$1),"")</f>
        <v/>
      </c>
      <c r="H96" s="17" t="str">
        <f>IF(SUM('Test Sample Data'!H$3:H$98)&gt;10,IF(AND(ISNUMBER('Test Sample Data'!H95),'Test Sample Data'!H95&lt;$B$1,'Test Sample Data'!H95&gt;0),'Test Sample Data'!H95,$B$1),"")</f>
        <v/>
      </c>
      <c r="I96" s="17" t="str">
        <f>IF(SUM('Test Sample Data'!I$3:I$98)&gt;10,IF(AND(ISNUMBER('Test Sample Data'!I95),'Test Sample Data'!I95&lt;$B$1,'Test Sample Data'!I95&gt;0),'Test Sample Data'!I95,$B$1),"")</f>
        <v/>
      </c>
      <c r="J96" s="17" t="str">
        <f>IF(SUM('Test Sample Data'!J$3:J$98)&gt;10,IF(AND(ISNUMBER('Test Sample Data'!J95),'Test Sample Data'!J95&lt;$B$1,'Test Sample Data'!J95&gt;0),'Test Sample Data'!J95,$B$1),"")</f>
        <v/>
      </c>
      <c r="K96" s="17" t="str">
        <f>IF(SUM('Test Sample Data'!K$3:K$98)&gt;10,IF(AND(ISNUMBER('Test Sample Data'!K95),'Test Sample Data'!K95&lt;$B$1,'Test Sample Data'!K95&gt;0),'Test Sample Data'!K95,$B$1),"")</f>
        <v/>
      </c>
      <c r="L96" s="17" t="str">
        <f>IF(SUM('Test Sample Data'!L$3:L$98)&gt;10,IF(AND(ISNUMBER('Test Sample Data'!L95),'Test Sample Data'!L95&lt;$B$1,'Test Sample Data'!L95&gt;0),'Test Sample Data'!L95,$B$1),"")</f>
        <v/>
      </c>
      <c r="M96" s="17" t="str">
        <f>IF(SUM('Test Sample Data'!M$3:M$98)&gt;10,IF(AND(ISNUMBER('Test Sample Data'!M95),'Test Sample Data'!M95&lt;$B$1,'Test Sample Data'!M95&gt;0),'Test Sample Data'!M95,$B$1),"")</f>
        <v/>
      </c>
      <c r="N96" s="17" t="str">
        <f>'Gene Table'!D95</f>
        <v>RT</v>
      </c>
      <c r="O96" s="16" t="s">
        <v>372</v>
      </c>
      <c r="P96" s="17" t="str">
        <f>IF(SUM('Control Sample Data'!D$3:D$98)&gt;10,IF(AND(ISNUMBER('Control Sample Data'!D95),'Control Sample Data'!D95&lt;$B$1,'Control Sample Data'!D95&gt;0),'Control Sample Data'!D95,$B$1),"")</f>
        <v/>
      </c>
      <c r="Q96" s="17" t="str">
        <f>IF(SUM('Control Sample Data'!E$3:E$98)&gt;10,IF(AND(ISNUMBER('Control Sample Data'!E95),'Control Sample Data'!E95&lt;$B$1,'Control Sample Data'!E95&gt;0),'Control Sample Data'!E95,$B$1),"")</f>
        <v/>
      </c>
      <c r="R96" s="17" t="str">
        <f>IF(SUM('Control Sample Data'!F$3:F$98)&gt;10,IF(AND(ISNUMBER('Control Sample Data'!F95),'Control Sample Data'!F95&lt;$B$1,'Control Sample Data'!F95&gt;0),'Control Sample Data'!F95,$B$1),"")</f>
        <v/>
      </c>
      <c r="S96" s="17" t="str">
        <f>IF(SUM('Control Sample Data'!G$3:G$98)&gt;10,IF(AND(ISNUMBER('Control Sample Data'!G95),'Control Sample Data'!G95&lt;$B$1,'Control Sample Data'!G95&gt;0),'Control Sample Data'!G95,$B$1),"")</f>
        <v/>
      </c>
      <c r="T96" s="17" t="str">
        <f>IF(SUM('Control Sample Data'!H$3:H$98)&gt;10,IF(AND(ISNUMBER('Control Sample Data'!H95),'Control Sample Data'!H95&lt;$B$1,'Control Sample Data'!H95&gt;0),'Control Sample Data'!H95,$B$1),"")</f>
        <v/>
      </c>
      <c r="U96" s="17" t="str">
        <f>IF(SUM('Control Sample Data'!I$3:I$98)&gt;10,IF(AND(ISNUMBER('Control Sample Data'!I95),'Control Sample Data'!I95&lt;$B$1,'Control Sample Data'!I95&gt;0),'Control Sample Data'!I95,$B$1),"")</f>
        <v/>
      </c>
      <c r="V96" s="17" t="str">
        <f>IF(SUM('Control Sample Data'!J$3:J$98)&gt;10,IF(AND(ISNUMBER('Control Sample Data'!J95),'Control Sample Data'!J95&lt;$B$1,'Control Sample Data'!J95&gt;0),'Control Sample Data'!J95,$B$1),"")</f>
        <v/>
      </c>
      <c r="W96" s="17" t="str">
        <f>IF(SUM('Control Sample Data'!K$3:K$98)&gt;10,IF(AND(ISNUMBER('Control Sample Data'!K95),'Control Sample Data'!K95&lt;$B$1,'Control Sample Data'!K95&gt;0),'Control Sample Data'!K95,$B$1),"")</f>
        <v/>
      </c>
      <c r="X96" s="17" t="str">
        <f>IF(SUM('Control Sample Data'!L$3:L$98)&gt;10,IF(AND(ISNUMBER('Control Sample Data'!L95),'Control Sample Data'!L95&lt;$B$1,'Control Sample Data'!L95&gt;0),'Control Sample Data'!L95,$B$1),"")</f>
        <v/>
      </c>
      <c r="Y96" s="17" t="str">
        <f>IF(SUM('Control Sample Data'!M$3:M$98)&gt;10,IF(AND(ISNUMBER('Control Sample Data'!M95),'Control Sample Data'!M95&lt;$B$1,'Control Sample Data'!M95&gt;0),'Control Sample Data'!M95,$B$1),"")</f>
        <v/>
      </c>
      <c r="AT96" s="36" t="str">
        <f t="shared" si="64"/>
        <v/>
      </c>
      <c r="AU96" s="36" t="str">
        <f t="shared" si="65"/>
        <v/>
      </c>
      <c r="AV96" s="36" t="str">
        <f t="shared" si="66"/>
        <v/>
      </c>
      <c r="AW96" s="36" t="str">
        <f t="shared" si="67"/>
        <v/>
      </c>
      <c r="AX96" s="36" t="str">
        <f t="shared" si="68"/>
        <v/>
      </c>
      <c r="AY96" s="36" t="str">
        <f t="shared" si="69"/>
        <v/>
      </c>
      <c r="AZ96" s="36" t="str">
        <f t="shared" si="70"/>
        <v/>
      </c>
      <c r="BA96" s="36" t="str">
        <f t="shared" si="71"/>
        <v/>
      </c>
      <c r="BB96" s="36" t="str">
        <f t="shared" si="72"/>
        <v/>
      </c>
      <c r="BC96" s="36" t="str">
        <f t="shared" si="73"/>
        <v/>
      </c>
      <c r="BD96" s="36" t="str">
        <f t="shared" si="74"/>
        <v/>
      </c>
      <c r="BE96" s="36" t="str">
        <f t="shared" si="75"/>
        <v/>
      </c>
      <c r="BF96" s="36" t="str">
        <f t="shared" si="76"/>
        <v/>
      </c>
      <c r="BG96" s="36" t="str">
        <f t="shared" si="77"/>
        <v/>
      </c>
      <c r="BH96" s="36" t="str">
        <f t="shared" si="78"/>
        <v/>
      </c>
      <c r="BI96" s="36" t="str">
        <f t="shared" si="79"/>
        <v/>
      </c>
      <c r="BJ96" s="36" t="str">
        <f t="shared" si="80"/>
        <v/>
      </c>
      <c r="BK96" s="36" t="str">
        <f t="shared" si="81"/>
        <v/>
      </c>
      <c r="BL96" s="36" t="str">
        <f t="shared" si="82"/>
        <v/>
      </c>
      <c r="BM96" s="36" t="str">
        <f t="shared" si="83"/>
        <v/>
      </c>
      <c r="BN96" s="38" t="e">
        <f t="shared" si="84"/>
        <v>#DIV/0!</v>
      </c>
      <c r="BO96" s="38" t="e">
        <f t="shared" si="85"/>
        <v>#DIV/0!</v>
      </c>
      <c r="BP96" s="39" t="str">
        <f t="shared" si="86"/>
        <v/>
      </c>
      <c r="BQ96" s="39" t="str">
        <f t="shared" si="87"/>
        <v/>
      </c>
      <c r="BR96" s="39" t="str">
        <f t="shared" si="88"/>
        <v/>
      </c>
      <c r="BS96" s="39" t="str">
        <f t="shared" si="89"/>
        <v/>
      </c>
      <c r="BT96" s="39" t="str">
        <f t="shared" si="90"/>
        <v/>
      </c>
      <c r="BU96" s="39" t="str">
        <f t="shared" si="91"/>
        <v/>
      </c>
      <c r="BV96" s="39" t="str">
        <f t="shared" si="92"/>
        <v/>
      </c>
      <c r="BW96" s="39" t="str">
        <f t="shared" si="93"/>
        <v/>
      </c>
      <c r="BX96" s="39" t="str">
        <f t="shared" si="94"/>
        <v/>
      </c>
      <c r="BY96" s="39" t="str">
        <f t="shared" si="95"/>
        <v/>
      </c>
      <c r="BZ96" s="39" t="str">
        <f t="shared" si="96"/>
        <v/>
      </c>
      <c r="CA96" s="39" t="str">
        <f t="shared" si="97"/>
        <v/>
      </c>
      <c r="CB96" s="39" t="str">
        <f t="shared" si="98"/>
        <v/>
      </c>
      <c r="CC96" s="39" t="str">
        <f t="shared" si="99"/>
        <v/>
      </c>
      <c r="CD96" s="39" t="str">
        <f t="shared" si="100"/>
        <v/>
      </c>
      <c r="CE96" s="39" t="str">
        <f t="shared" si="101"/>
        <v/>
      </c>
      <c r="CF96" s="39" t="str">
        <f t="shared" si="102"/>
        <v/>
      </c>
      <c r="CG96" s="39" t="str">
        <f t="shared" si="103"/>
        <v/>
      </c>
      <c r="CH96" s="39" t="str">
        <f t="shared" si="104"/>
        <v/>
      </c>
      <c r="CI96" s="39" t="str">
        <f t="shared" si="105"/>
        <v/>
      </c>
    </row>
    <row r="97" spans="1:87" ht="12.75">
      <c r="A97" s="18"/>
      <c r="B97" s="16" t="str">
        <f>'Gene Table'!D96</f>
        <v>RT</v>
      </c>
      <c r="C97" s="16" t="s">
        <v>374</v>
      </c>
      <c r="D97" s="17" t="str">
        <f>IF(SUM('Test Sample Data'!D$3:D$98)&gt;10,IF(AND(ISNUMBER('Test Sample Data'!D96),'Test Sample Data'!D96&lt;$B$1,'Test Sample Data'!D96&gt;0),'Test Sample Data'!D96,$B$1),"")</f>
        <v/>
      </c>
      <c r="E97" s="17" t="str">
        <f>IF(SUM('Test Sample Data'!E$3:E$98)&gt;10,IF(AND(ISNUMBER('Test Sample Data'!E96),'Test Sample Data'!E96&lt;$B$1,'Test Sample Data'!E96&gt;0),'Test Sample Data'!E96,$B$1),"")</f>
        <v/>
      </c>
      <c r="F97" s="17" t="str">
        <f>IF(SUM('Test Sample Data'!F$3:F$98)&gt;10,IF(AND(ISNUMBER('Test Sample Data'!F96),'Test Sample Data'!F96&lt;$B$1,'Test Sample Data'!F96&gt;0),'Test Sample Data'!F96,$B$1),"")</f>
        <v/>
      </c>
      <c r="G97" s="17" t="str">
        <f>IF(SUM('Test Sample Data'!G$3:G$98)&gt;10,IF(AND(ISNUMBER('Test Sample Data'!G96),'Test Sample Data'!G96&lt;$B$1,'Test Sample Data'!G96&gt;0),'Test Sample Data'!G96,$B$1),"")</f>
        <v/>
      </c>
      <c r="H97" s="17" t="str">
        <f>IF(SUM('Test Sample Data'!H$3:H$98)&gt;10,IF(AND(ISNUMBER('Test Sample Data'!H96),'Test Sample Data'!H96&lt;$B$1,'Test Sample Data'!H96&gt;0),'Test Sample Data'!H96,$B$1),"")</f>
        <v/>
      </c>
      <c r="I97" s="17" t="str">
        <f>IF(SUM('Test Sample Data'!I$3:I$98)&gt;10,IF(AND(ISNUMBER('Test Sample Data'!I96),'Test Sample Data'!I96&lt;$B$1,'Test Sample Data'!I96&gt;0),'Test Sample Data'!I96,$B$1),"")</f>
        <v/>
      </c>
      <c r="J97" s="17" t="str">
        <f>IF(SUM('Test Sample Data'!J$3:J$98)&gt;10,IF(AND(ISNUMBER('Test Sample Data'!J96),'Test Sample Data'!J96&lt;$B$1,'Test Sample Data'!J96&gt;0),'Test Sample Data'!J96,$B$1),"")</f>
        <v/>
      </c>
      <c r="K97" s="17" t="str">
        <f>IF(SUM('Test Sample Data'!K$3:K$98)&gt;10,IF(AND(ISNUMBER('Test Sample Data'!K96),'Test Sample Data'!K96&lt;$B$1,'Test Sample Data'!K96&gt;0),'Test Sample Data'!K96,$B$1),"")</f>
        <v/>
      </c>
      <c r="L97" s="17" t="str">
        <f>IF(SUM('Test Sample Data'!L$3:L$98)&gt;10,IF(AND(ISNUMBER('Test Sample Data'!L96),'Test Sample Data'!L96&lt;$B$1,'Test Sample Data'!L96&gt;0),'Test Sample Data'!L96,$B$1),"")</f>
        <v/>
      </c>
      <c r="M97" s="17" t="str">
        <f>IF(SUM('Test Sample Data'!M$3:M$98)&gt;10,IF(AND(ISNUMBER('Test Sample Data'!M96),'Test Sample Data'!M96&lt;$B$1,'Test Sample Data'!M96&gt;0),'Test Sample Data'!M96,$B$1),"")</f>
        <v/>
      </c>
      <c r="N97" s="17" t="str">
        <f>'Gene Table'!D96</f>
        <v>RT</v>
      </c>
      <c r="O97" s="16" t="s">
        <v>374</v>
      </c>
      <c r="P97" s="17" t="str">
        <f>IF(SUM('Control Sample Data'!D$3:D$98)&gt;10,IF(AND(ISNUMBER('Control Sample Data'!D96),'Control Sample Data'!D96&lt;$B$1,'Control Sample Data'!D96&gt;0),'Control Sample Data'!D96,$B$1),"")</f>
        <v/>
      </c>
      <c r="Q97" s="17" t="str">
        <f>IF(SUM('Control Sample Data'!E$3:E$98)&gt;10,IF(AND(ISNUMBER('Control Sample Data'!E96),'Control Sample Data'!E96&lt;$B$1,'Control Sample Data'!E96&gt;0),'Control Sample Data'!E96,$B$1),"")</f>
        <v/>
      </c>
      <c r="R97" s="17" t="str">
        <f>IF(SUM('Control Sample Data'!F$3:F$98)&gt;10,IF(AND(ISNUMBER('Control Sample Data'!F96),'Control Sample Data'!F96&lt;$B$1,'Control Sample Data'!F96&gt;0),'Control Sample Data'!F96,$B$1),"")</f>
        <v/>
      </c>
      <c r="S97" s="17" t="str">
        <f>IF(SUM('Control Sample Data'!G$3:G$98)&gt;10,IF(AND(ISNUMBER('Control Sample Data'!G96),'Control Sample Data'!G96&lt;$B$1,'Control Sample Data'!G96&gt;0),'Control Sample Data'!G96,$B$1),"")</f>
        <v/>
      </c>
      <c r="T97" s="17" t="str">
        <f>IF(SUM('Control Sample Data'!H$3:H$98)&gt;10,IF(AND(ISNUMBER('Control Sample Data'!H96),'Control Sample Data'!H96&lt;$B$1,'Control Sample Data'!H96&gt;0),'Control Sample Data'!H96,$B$1),"")</f>
        <v/>
      </c>
      <c r="U97" s="17" t="str">
        <f>IF(SUM('Control Sample Data'!I$3:I$98)&gt;10,IF(AND(ISNUMBER('Control Sample Data'!I96),'Control Sample Data'!I96&lt;$B$1,'Control Sample Data'!I96&gt;0),'Control Sample Data'!I96,$B$1),"")</f>
        <v/>
      </c>
      <c r="V97" s="17" t="str">
        <f>IF(SUM('Control Sample Data'!J$3:J$98)&gt;10,IF(AND(ISNUMBER('Control Sample Data'!J96),'Control Sample Data'!J96&lt;$B$1,'Control Sample Data'!J96&gt;0),'Control Sample Data'!J96,$B$1),"")</f>
        <v/>
      </c>
      <c r="W97" s="17" t="str">
        <f>IF(SUM('Control Sample Data'!K$3:K$98)&gt;10,IF(AND(ISNUMBER('Control Sample Data'!K96),'Control Sample Data'!K96&lt;$B$1,'Control Sample Data'!K96&gt;0),'Control Sample Data'!K96,$B$1),"")</f>
        <v/>
      </c>
      <c r="X97" s="17" t="str">
        <f>IF(SUM('Control Sample Data'!L$3:L$98)&gt;10,IF(AND(ISNUMBER('Control Sample Data'!L96),'Control Sample Data'!L96&lt;$B$1,'Control Sample Data'!L96&gt;0),'Control Sample Data'!L96,$B$1),"")</f>
        <v/>
      </c>
      <c r="Y97" s="17" t="str">
        <f>IF(SUM('Control Sample Data'!M$3:M$98)&gt;10,IF(AND(ISNUMBER('Control Sample Data'!M96),'Control Sample Data'!M96&lt;$B$1,'Control Sample Data'!M96&gt;0),'Control Sample Data'!M96,$B$1),"")</f>
        <v/>
      </c>
      <c r="AT97" s="36" t="str">
        <f t="shared" si="64"/>
        <v/>
      </c>
      <c r="AU97" s="36" t="str">
        <f t="shared" si="65"/>
        <v/>
      </c>
      <c r="AV97" s="36" t="str">
        <f t="shared" si="66"/>
        <v/>
      </c>
      <c r="AW97" s="36" t="str">
        <f t="shared" si="67"/>
        <v/>
      </c>
      <c r="AX97" s="36" t="str">
        <f t="shared" si="68"/>
        <v/>
      </c>
      <c r="AY97" s="36" t="str">
        <f t="shared" si="69"/>
        <v/>
      </c>
      <c r="AZ97" s="36" t="str">
        <f t="shared" si="70"/>
        <v/>
      </c>
      <c r="BA97" s="36" t="str">
        <f t="shared" si="71"/>
        <v/>
      </c>
      <c r="BB97" s="36" t="str">
        <f t="shared" si="72"/>
        <v/>
      </c>
      <c r="BC97" s="36" t="str">
        <f t="shared" si="73"/>
        <v/>
      </c>
      <c r="BD97" s="36" t="str">
        <f t="shared" si="74"/>
        <v/>
      </c>
      <c r="BE97" s="36" t="str">
        <f t="shared" si="75"/>
        <v/>
      </c>
      <c r="BF97" s="36" t="str">
        <f t="shared" si="76"/>
        <v/>
      </c>
      <c r="BG97" s="36" t="str">
        <f t="shared" si="77"/>
        <v/>
      </c>
      <c r="BH97" s="36" t="str">
        <f t="shared" si="78"/>
        <v/>
      </c>
      <c r="BI97" s="36" t="str">
        <f t="shared" si="79"/>
        <v/>
      </c>
      <c r="BJ97" s="36" t="str">
        <f t="shared" si="80"/>
        <v/>
      </c>
      <c r="BK97" s="36" t="str">
        <f t="shared" si="81"/>
        <v/>
      </c>
      <c r="BL97" s="36" t="str">
        <f t="shared" si="82"/>
        <v/>
      </c>
      <c r="BM97" s="36" t="str">
        <f t="shared" si="83"/>
        <v/>
      </c>
      <c r="BN97" s="38" t="e">
        <f t="shared" si="84"/>
        <v>#DIV/0!</v>
      </c>
      <c r="BO97" s="38" t="e">
        <f t="shared" si="85"/>
        <v>#DIV/0!</v>
      </c>
      <c r="BP97" s="39" t="str">
        <f t="shared" si="86"/>
        <v/>
      </c>
      <c r="BQ97" s="39" t="str">
        <f t="shared" si="87"/>
        <v/>
      </c>
      <c r="BR97" s="39" t="str">
        <f t="shared" si="88"/>
        <v/>
      </c>
      <c r="BS97" s="39" t="str">
        <f t="shared" si="89"/>
        <v/>
      </c>
      <c r="BT97" s="39" t="str">
        <f t="shared" si="90"/>
        <v/>
      </c>
      <c r="BU97" s="39" t="str">
        <f t="shared" si="91"/>
        <v/>
      </c>
      <c r="BV97" s="39" t="str">
        <f t="shared" si="92"/>
        <v/>
      </c>
      <c r="BW97" s="39" t="str">
        <f t="shared" si="93"/>
        <v/>
      </c>
      <c r="BX97" s="39" t="str">
        <f t="shared" si="94"/>
        <v/>
      </c>
      <c r="BY97" s="39" t="str">
        <f t="shared" si="95"/>
        <v/>
      </c>
      <c r="BZ97" s="39" t="str">
        <f t="shared" si="96"/>
        <v/>
      </c>
      <c r="CA97" s="39" t="str">
        <f t="shared" si="97"/>
        <v/>
      </c>
      <c r="CB97" s="39" t="str">
        <f t="shared" si="98"/>
        <v/>
      </c>
      <c r="CC97" s="39" t="str">
        <f t="shared" si="99"/>
        <v/>
      </c>
      <c r="CD97" s="39" t="str">
        <f t="shared" si="100"/>
        <v/>
      </c>
      <c r="CE97" s="39" t="str">
        <f t="shared" si="101"/>
        <v/>
      </c>
      <c r="CF97" s="39" t="str">
        <f t="shared" si="102"/>
        <v/>
      </c>
      <c r="CG97" s="39" t="str">
        <f t="shared" si="103"/>
        <v/>
      </c>
      <c r="CH97" s="39" t="str">
        <f t="shared" si="104"/>
        <v/>
      </c>
      <c r="CI97" s="39" t="str">
        <f t="shared" si="105"/>
        <v/>
      </c>
    </row>
    <row r="98" spans="1:87" ht="12.75">
      <c r="A98" s="18"/>
      <c r="B98" s="16" t="str">
        <f>'Gene Table'!D97</f>
        <v>PCR</v>
      </c>
      <c r="C98" s="16" t="s">
        <v>375</v>
      </c>
      <c r="D98" s="17" t="str">
        <f>IF(SUM('Test Sample Data'!D$3:D$98)&gt;10,IF(AND(ISNUMBER('Test Sample Data'!D97),'Test Sample Data'!D97&lt;$B$1,'Test Sample Data'!D97&gt;0),'Test Sample Data'!D97,$B$1),"")</f>
        <v/>
      </c>
      <c r="E98" s="17" t="str">
        <f>IF(SUM('Test Sample Data'!E$3:E$98)&gt;10,IF(AND(ISNUMBER('Test Sample Data'!E97),'Test Sample Data'!E97&lt;$B$1,'Test Sample Data'!E97&gt;0),'Test Sample Data'!E97,$B$1),"")</f>
        <v/>
      </c>
      <c r="F98" s="17" t="str">
        <f>IF(SUM('Test Sample Data'!F$3:F$98)&gt;10,IF(AND(ISNUMBER('Test Sample Data'!F97),'Test Sample Data'!F97&lt;$B$1,'Test Sample Data'!F97&gt;0),'Test Sample Data'!F97,$B$1),"")</f>
        <v/>
      </c>
      <c r="G98" s="17" t="str">
        <f>IF(SUM('Test Sample Data'!G$3:G$98)&gt;10,IF(AND(ISNUMBER('Test Sample Data'!G97),'Test Sample Data'!G97&lt;$B$1,'Test Sample Data'!G97&gt;0),'Test Sample Data'!G97,$B$1),"")</f>
        <v/>
      </c>
      <c r="H98" s="17" t="str">
        <f>IF(SUM('Test Sample Data'!H$3:H$98)&gt;10,IF(AND(ISNUMBER('Test Sample Data'!H97),'Test Sample Data'!H97&lt;$B$1,'Test Sample Data'!H97&gt;0),'Test Sample Data'!H97,$B$1),"")</f>
        <v/>
      </c>
      <c r="I98" s="17" t="str">
        <f>IF(SUM('Test Sample Data'!I$3:I$98)&gt;10,IF(AND(ISNUMBER('Test Sample Data'!I97),'Test Sample Data'!I97&lt;$B$1,'Test Sample Data'!I97&gt;0),'Test Sample Data'!I97,$B$1),"")</f>
        <v/>
      </c>
      <c r="J98" s="17" t="str">
        <f>IF(SUM('Test Sample Data'!J$3:J$98)&gt;10,IF(AND(ISNUMBER('Test Sample Data'!J97),'Test Sample Data'!J97&lt;$B$1,'Test Sample Data'!J97&gt;0),'Test Sample Data'!J97,$B$1),"")</f>
        <v/>
      </c>
      <c r="K98" s="17" t="str">
        <f>IF(SUM('Test Sample Data'!K$3:K$98)&gt;10,IF(AND(ISNUMBER('Test Sample Data'!K97),'Test Sample Data'!K97&lt;$B$1,'Test Sample Data'!K97&gt;0),'Test Sample Data'!K97,$B$1),"")</f>
        <v/>
      </c>
      <c r="L98" s="17" t="str">
        <f>IF(SUM('Test Sample Data'!L$3:L$98)&gt;10,IF(AND(ISNUMBER('Test Sample Data'!L97),'Test Sample Data'!L97&lt;$B$1,'Test Sample Data'!L97&gt;0),'Test Sample Data'!L97,$B$1),"")</f>
        <v/>
      </c>
      <c r="M98" s="17" t="str">
        <f>IF(SUM('Test Sample Data'!M$3:M$98)&gt;10,IF(AND(ISNUMBER('Test Sample Data'!M97),'Test Sample Data'!M97&lt;$B$1,'Test Sample Data'!M97&gt;0),'Test Sample Data'!M97,$B$1),"")</f>
        <v/>
      </c>
      <c r="N98" s="17" t="str">
        <f>'Gene Table'!D97</f>
        <v>PCR</v>
      </c>
      <c r="O98" s="16" t="s">
        <v>375</v>
      </c>
      <c r="P98" s="17" t="str">
        <f>IF(SUM('Control Sample Data'!D$3:D$98)&gt;10,IF(AND(ISNUMBER('Control Sample Data'!D97),'Control Sample Data'!D97&lt;$B$1,'Control Sample Data'!D97&gt;0),'Control Sample Data'!D97,$B$1),"")</f>
        <v/>
      </c>
      <c r="Q98" s="17" t="str">
        <f>IF(SUM('Control Sample Data'!E$3:E$98)&gt;10,IF(AND(ISNUMBER('Control Sample Data'!E97),'Control Sample Data'!E97&lt;$B$1,'Control Sample Data'!E97&gt;0),'Control Sample Data'!E97,$B$1),"")</f>
        <v/>
      </c>
      <c r="R98" s="17" t="str">
        <f>IF(SUM('Control Sample Data'!F$3:F$98)&gt;10,IF(AND(ISNUMBER('Control Sample Data'!F97),'Control Sample Data'!F97&lt;$B$1,'Control Sample Data'!F97&gt;0),'Control Sample Data'!F97,$B$1),"")</f>
        <v/>
      </c>
      <c r="S98" s="17" t="str">
        <f>IF(SUM('Control Sample Data'!G$3:G$98)&gt;10,IF(AND(ISNUMBER('Control Sample Data'!G97),'Control Sample Data'!G97&lt;$B$1,'Control Sample Data'!G97&gt;0),'Control Sample Data'!G97,$B$1),"")</f>
        <v/>
      </c>
      <c r="T98" s="17" t="str">
        <f>IF(SUM('Control Sample Data'!H$3:H$98)&gt;10,IF(AND(ISNUMBER('Control Sample Data'!H97),'Control Sample Data'!H97&lt;$B$1,'Control Sample Data'!H97&gt;0),'Control Sample Data'!H97,$B$1),"")</f>
        <v/>
      </c>
      <c r="U98" s="17" t="str">
        <f>IF(SUM('Control Sample Data'!I$3:I$98)&gt;10,IF(AND(ISNUMBER('Control Sample Data'!I97),'Control Sample Data'!I97&lt;$B$1,'Control Sample Data'!I97&gt;0),'Control Sample Data'!I97,$B$1),"")</f>
        <v/>
      </c>
      <c r="V98" s="17" t="str">
        <f>IF(SUM('Control Sample Data'!J$3:J$98)&gt;10,IF(AND(ISNUMBER('Control Sample Data'!J97),'Control Sample Data'!J97&lt;$B$1,'Control Sample Data'!J97&gt;0),'Control Sample Data'!J97,$B$1),"")</f>
        <v/>
      </c>
      <c r="W98" s="17" t="str">
        <f>IF(SUM('Control Sample Data'!K$3:K$98)&gt;10,IF(AND(ISNUMBER('Control Sample Data'!K97),'Control Sample Data'!K97&lt;$B$1,'Control Sample Data'!K97&gt;0),'Control Sample Data'!K97,$B$1),"")</f>
        <v/>
      </c>
      <c r="X98" s="17" t="str">
        <f>IF(SUM('Control Sample Data'!L$3:L$98)&gt;10,IF(AND(ISNUMBER('Control Sample Data'!L97),'Control Sample Data'!L97&lt;$B$1,'Control Sample Data'!L97&gt;0),'Control Sample Data'!L97,$B$1),"")</f>
        <v/>
      </c>
      <c r="Y98" s="17" t="str">
        <f>IF(SUM('Control Sample Data'!M$3:M$98)&gt;10,IF(AND(ISNUMBER('Control Sample Data'!M97),'Control Sample Data'!M97&lt;$B$1,'Control Sample Data'!M97&gt;0),'Control Sample Data'!M97,$B$1),"")</f>
        <v/>
      </c>
      <c r="AT98" s="36" t="str">
        <f t="shared" si="64"/>
        <v/>
      </c>
      <c r="AU98" s="36" t="str">
        <f t="shared" si="65"/>
        <v/>
      </c>
      <c r="AV98" s="36" t="str">
        <f t="shared" si="66"/>
        <v/>
      </c>
      <c r="AW98" s="36" t="str">
        <f t="shared" si="67"/>
        <v/>
      </c>
      <c r="AX98" s="36" t="str">
        <f t="shared" si="68"/>
        <v/>
      </c>
      <c r="AY98" s="36" t="str">
        <f t="shared" si="69"/>
        <v/>
      </c>
      <c r="AZ98" s="36" t="str">
        <f t="shared" si="70"/>
        <v/>
      </c>
      <c r="BA98" s="36" t="str">
        <f t="shared" si="71"/>
        <v/>
      </c>
      <c r="BB98" s="36" t="str">
        <f t="shared" si="72"/>
        <v/>
      </c>
      <c r="BC98" s="36" t="str">
        <f t="shared" si="73"/>
        <v/>
      </c>
      <c r="BD98" s="36" t="str">
        <f t="shared" si="74"/>
        <v/>
      </c>
      <c r="BE98" s="36" t="str">
        <f t="shared" si="75"/>
        <v/>
      </c>
      <c r="BF98" s="36" t="str">
        <f t="shared" si="76"/>
        <v/>
      </c>
      <c r="BG98" s="36" t="str">
        <f t="shared" si="77"/>
        <v/>
      </c>
      <c r="BH98" s="36" t="str">
        <f t="shared" si="78"/>
        <v/>
      </c>
      <c r="BI98" s="36" t="str">
        <f t="shared" si="79"/>
        <v/>
      </c>
      <c r="BJ98" s="36" t="str">
        <f t="shared" si="80"/>
        <v/>
      </c>
      <c r="BK98" s="36" t="str">
        <f t="shared" si="81"/>
        <v/>
      </c>
      <c r="BL98" s="36" t="str">
        <f t="shared" si="82"/>
        <v/>
      </c>
      <c r="BM98" s="36" t="str">
        <f t="shared" si="83"/>
        <v/>
      </c>
      <c r="BN98" s="38" t="e">
        <f t="shared" si="84"/>
        <v>#DIV/0!</v>
      </c>
      <c r="BO98" s="38" t="e">
        <f t="shared" si="85"/>
        <v>#DIV/0!</v>
      </c>
      <c r="BP98" s="39" t="str">
        <f t="shared" si="86"/>
        <v/>
      </c>
      <c r="BQ98" s="39" t="str">
        <f t="shared" si="87"/>
        <v/>
      </c>
      <c r="BR98" s="39" t="str">
        <f t="shared" si="88"/>
        <v/>
      </c>
      <c r="BS98" s="39" t="str">
        <f t="shared" si="89"/>
        <v/>
      </c>
      <c r="BT98" s="39" t="str">
        <f t="shared" si="90"/>
        <v/>
      </c>
      <c r="BU98" s="39" t="str">
        <f t="shared" si="91"/>
        <v/>
      </c>
      <c r="BV98" s="39" t="str">
        <f t="shared" si="92"/>
        <v/>
      </c>
      <c r="BW98" s="39" t="str">
        <f t="shared" si="93"/>
        <v/>
      </c>
      <c r="BX98" s="39" t="str">
        <f t="shared" si="94"/>
        <v/>
      </c>
      <c r="BY98" s="39" t="str">
        <f t="shared" si="95"/>
        <v/>
      </c>
      <c r="BZ98" s="39" t="str">
        <f t="shared" si="96"/>
        <v/>
      </c>
      <c r="CA98" s="39" t="str">
        <f t="shared" si="97"/>
        <v/>
      </c>
      <c r="CB98" s="39" t="str">
        <f t="shared" si="98"/>
        <v/>
      </c>
      <c r="CC98" s="39" t="str">
        <f t="shared" si="99"/>
        <v/>
      </c>
      <c r="CD98" s="39" t="str">
        <f t="shared" si="100"/>
        <v/>
      </c>
      <c r="CE98" s="39" t="str">
        <f t="shared" si="101"/>
        <v/>
      </c>
      <c r="CF98" s="39" t="str">
        <f t="shared" si="102"/>
        <v/>
      </c>
      <c r="CG98" s="39" t="str">
        <f t="shared" si="103"/>
        <v/>
      </c>
      <c r="CH98" s="39" t="str">
        <f t="shared" si="104"/>
        <v/>
      </c>
      <c r="CI98" s="39" t="str">
        <f t="shared" si="105"/>
        <v/>
      </c>
    </row>
    <row r="99" spans="1:87" ht="12.75">
      <c r="A99" s="40"/>
      <c r="B99" s="16" t="str">
        <f>'Gene Table'!D98</f>
        <v>PCR</v>
      </c>
      <c r="C99" s="16" t="s">
        <v>377</v>
      </c>
      <c r="D99" s="17" t="str">
        <f>IF(SUM('Test Sample Data'!D$3:D$98)&gt;10,IF(AND(ISNUMBER('Test Sample Data'!D98),'Test Sample Data'!D98&lt;$B$1,'Test Sample Data'!D98&gt;0),'Test Sample Data'!D98,$B$1),"")</f>
        <v/>
      </c>
      <c r="E99" s="17" t="str">
        <f>IF(SUM('Test Sample Data'!E$3:E$98)&gt;10,IF(AND(ISNUMBER('Test Sample Data'!E98),'Test Sample Data'!E98&lt;$B$1,'Test Sample Data'!E98&gt;0),'Test Sample Data'!E98,$B$1),"")</f>
        <v/>
      </c>
      <c r="F99" s="17" t="str">
        <f>IF(SUM('Test Sample Data'!F$3:F$98)&gt;10,IF(AND(ISNUMBER('Test Sample Data'!F98),'Test Sample Data'!F98&lt;$B$1,'Test Sample Data'!F98&gt;0),'Test Sample Data'!F98,$B$1),"")</f>
        <v/>
      </c>
      <c r="G99" s="17" t="str">
        <f>IF(SUM('Test Sample Data'!G$3:G$98)&gt;10,IF(AND(ISNUMBER('Test Sample Data'!G98),'Test Sample Data'!G98&lt;$B$1,'Test Sample Data'!G98&gt;0),'Test Sample Data'!G98,$B$1),"")</f>
        <v/>
      </c>
      <c r="H99" s="17" t="str">
        <f>IF(SUM('Test Sample Data'!H$3:H$98)&gt;10,IF(AND(ISNUMBER('Test Sample Data'!H98),'Test Sample Data'!H98&lt;$B$1,'Test Sample Data'!H98&gt;0),'Test Sample Data'!H98,$B$1),"")</f>
        <v/>
      </c>
      <c r="I99" s="17" t="str">
        <f>IF(SUM('Test Sample Data'!I$3:I$98)&gt;10,IF(AND(ISNUMBER('Test Sample Data'!I98),'Test Sample Data'!I98&lt;$B$1,'Test Sample Data'!I98&gt;0),'Test Sample Data'!I98,$B$1),"")</f>
        <v/>
      </c>
      <c r="J99" s="17" t="str">
        <f>IF(SUM('Test Sample Data'!J$3:J$98)&gt;10,IF(AND(ISNUMBER('Test Sample Data'!J98),'Test Sample Data'!J98&lt;$B$1,'Test Sample Data'!J98&gt;0),'Test Sample Data'!J98,$B$1),"")</f>
        <v/>
      </c>
      <c r="K99" s="17" t="str">
        <f>IF(SUM('Test Sample Data'!K$3:K$98)&gt;10,IF(AND(ISNUMBER('Test Sample Data'!K98),'Test Sample Data'!K98&lt;$B$1,'Test Sample Data'!K98&gt;0),'Test Sample Data'!K98,$B$1),"")</f>
        <v/>
      </c>
      <c r="L99" s="17" t="str">
        <f>IF(SUM('Test Sample Data'!L$3:L$98)&gt;10,IF(AND(ISNUMBER('Test Sample Data'!L98),'Test Sample Data'!L98&lt;$B$1,'Test Sample Data'!L98&gt;0),'Test Sample Data'!L98,$B$1),"")</f>
        <v/>
      </c>
      <c r="M99" s="17" t="str">
        <f>IF(SUM('Test Sample Data'!M$3:M$98)&gt;10,IF(AND(ISNUMBER('Test Sample Data'!M98),'Test Sample Data'!M98&lt;$B$1,'Test Sample Data'!M98&gt;0),'Test Sample Data'!M98,$B$1),"")</f>
        <v/>
      </c>
      <c r="N99" s="17" t="str">
        <f>'Gene Table'!D98</f>
        <v>PCR</v>
      </c>
      <c r="O99" s="16" t="s">
        <v>377</v>
      </c>
      <c r="P99" s="17" t="str">
        <f>IF(SUM('Control Sample Data'!D$3:D$98)&gt;10,IF(AND(ISNUMBER('Control Sample Data'!D98),'Control Sample Data'!D98&lt;$B$1,'Control Sample Data'!D98&gt;0),'Control Sample Data'!D98,$B$1),"")</f>
        <v/>
      </c>
      <c r="Q99" s="17" t="str">
        <f>IF(SUM('Control Sample Data'!E$3:E$98)&gt;10,IF(AND(ISNUMBER('Control Sample Data'!E98),'Control Sample Data'!E98&lt;$B$1,'Control Sample Data'!E98&gt;0),'Control Sample Data'!E98,$B$1),"")</f>
        <v/>
      </c>
      <c r="R99" s="17" t="str">
        <f>IF(SUM('Control Sample Data'!F$3:F$98)&gt;10,IF(AND(ISNUMBER('Control Sample Data'!F98),'Control Sample Data'!F98&lt;$B$1,'Control Sample Data'!F98&gt;0),'Control Sample Data'!F98,$B$1),"")</f>
        <v/>
      </c>
      <c r="S99" s="17" t="str">
        <f>IF(SUM('Control Sample Data'!G$3:G$98)&gt;10,IF(AND(ISNUMBER('Control Sample Data'!G98),'Control Sample Data'!G98&lt;$B$1,'Control Sample Data'!G98&gt;0),'Control Sample Data'!G98,$B$1),"")</f>
        <v/>
      </c>
      <c r="T99" s="17" t="str">
        <f>IF(SUM('Control Sample Data'!H$3:H$98)&gt;10,IF(AND(ISNUMBER('Control Sample Data'!H98),'Control Sample Data'!H98&lt;$B$1,'Control Sample Data'!H98&gt;0),'Control Sample Data'!H98,$B$1),"")</f>
        <v/>
      </c>
      <c r="U99" s="17" t="str">
        <f>IF(SUM('Control Sample Data'!I$3:I$98)&gt;10,IF(AND(ISNUMBER('Control Sample Data'!I98),'Control Sample Data'!I98&lt;$B$1,'Control Sample Data'!I98&gt;0),'Control Sample Data'!I98,$B$1),"")</f>
        <v/>
      </c>
      <c r="V99" s="17" t="str">
        <f>IF(SUM('Control Sample Data'!J$3:J$98)&gt;10,IF(AND(ISNUMBER('Control Sample Data'!J98),'Control Sample Data'!J98&lt;$B$1,'Control Sample Data'!J98&gt;0),'Control Sample Data'!J98,$B$1),"")</f>
        <v/>
      </c>
      <c r="W99" s="17" t="str">
        <f>IF(SUM('Control Sample Data'!K$3:K$98)&gt;10,IF(AND(ISNUMBER('Control Sample Data'!K98),'Control Sample Data'!K98&lt;$B$1,'Control Sample Data'!K98&gt;0),'Control Sample Data'!K98,$B$1),"")</f>
        <v/>
      </c>
      <c r="X99" s="17" t="str">
        <f>IF(SUM('Control Sample Data'!L$3:L$98)&gt;10,IF(AND(ISNUMBER('Control Sample Data'!L98),'Control Sample Data'!L98&lt;$B$1,'Control Sample Data'!L98&gt;0),'Control Sample Data'!L98,$B$1),"")</f>
        <v/>
      </c>
      <c r="Y99" s="17" t="str">
        <f>IF(SUM('Control Sample Data'!M$3:M$98)&gt;10,IF(AND(ISNUMBER('Control Sample Data'!M98),'Control Sample Data'!M98&lt;$B$1,'Control Sample Data'!M98&gt;0),'Control Sample Data'!M98,$B$1),"")</f>
        <v/>
      </c>
      <c r="AT99" s="36" t="str">
        <f t="shared" si="64"/>
        <v/>
      </c>
      <c r="AU99" s="36" t="str">
        <f t="shared" si="65"/>
        <v/>
      </c>
      <c r="AV99" s="36" t="str">
        <f t="shared" si="66"/>
        <v/>
      </c>
      <c r="AW99" s="36" t="str">
        <f t="shared" si="67"/>
        <v/>
      </c>
      <c r="AX99" s="36" t="str">
        <f t="shared" si="68"/>
        <v/>
      </c>
      <c r="AY99" s="36" t="str">
        <f t="shared" si="69"/>
        <v/>
      </c>
      <c r="AZ99" s="36" t="str">
        <f t="shared" si="70"/>
        <v/>
      </c>
      <c r="BA99" s="36" t="str">
        <f t="shared" si="71"/>
        <v/>
      </c>
      <c r="BB99" s="36" t="str">
        <f t="shared" si="72"/>
        <v/>
      </c>
      <c r="BC99" s="36" t="str">
        <f t="shared" si="73"/>
        <v/>
      </c>
      <c r="BD99" s="36" t="str">
        <f t="shared" si="74"/>
        <v/>
      </c>
      <c r="BE99" s="36" t="str">
        <f t="shared" si="75"/>
        <v/>
      </c>
      <c r="BF99" s="36" t="str">
        <f t="shared" si="76"/>
        <v/>
      </c>
      <c r="BG99" s="36" t="str">
        <f t="shared" si="77"/>
        <v/>
      </c>
      <c r="BH99" s="36" t="str">
        <f t="shared" si="78"/>
        <v/>
      </c>
      <c r="BI99" s="36" t="str">
        <f t="shared" si="79"/>
        <v/>
      </c>
      <c r="BJ99" s="36" t="str">
        <f t="shared" si="80"/>
        <v/>
      </c>
      <c r="BK99" s="36" t="str">
        <f t="shared" si="81"/>
        <v/>
      </c>
      <c r="BL99" s="36" t="str">
        <f t="shared" si="82"/>
        <v/>
      </c>
      <c r="BM99" s="36" t="str">
        <f t="shared" si="83"/>
        <v/>
      </c>
      <c r="BN99" s="38" t="e">
        <f t="shared" si="84"/>
        <v>#DIV/0!</v>
      </c>
      <c r="BO99" s="38" t="e">
        <f t="shared" si="85"/>
        <v>#DIV/0!</v>
      </c>
      <c r="BP99" s="39" t="str">
        <f t="shared" si="86"/>
        <v/>
      </c>
      <c r="BQ99" s="39" t="str">
        <f t="shared" si="87"/>
        <v/>
      </c>
      <c r="BR99" s="39" t="str">
        <f t="shared" si="88"/>
        <v/>
      </c>
      <c r="BS99" s="39" t="str">
        <f t="shared" si="89"/>
        <v/>
      </c>
      <c r="BT99" s="39" t="str">
        <f t="shared" si="90"/>
        <v/>
      </c>
      <c r="BU99" s="39" t="str">
        <f t="shared" si="91"/>
        <v/>
      </c>
      <c r="BV99" s="39" t="str">
        <f t="shared" si="92"/>
        <v/>
      </c>
      <c r="BW99" s="39" t="str">
        <f t="shared" si="93"/>
        <v/>
      </c>
      <c r="BX99" s="39" t="str">
        <f t="shared" si="94"/>
        <v/>
      </c>
      <c r="BY99" s="39" t="str">
        <f t="shared" si="95"/>
        <v/>
      </c>
      <c r="BZ99" s="39" t="str">
        <f t="shared" si="96"/>
        <v/>
      </c>
      <c r="CA99" s="39" t="str">
        <f t="shared" si="97"/>
        <v/>
      </c>
      <c r="CB99" s="39" t="str">
        <f t="shared" si="98"/>
        <v/>
      </c>
      <c r="CC99" s="39" t="str">
        <f t="shared" si="99"/>
        <v/>
      </c>
      <c r="CD99" s="39" t="str">
        <f t="shared" si="100"/>
        <v/>
      </c>
      <c r="CE99" s="39" t="str">
        <f t="shared" si="101"/>
        <v/>
      </c>
      <c r="CF99" s="39" t="str">
        <f t="shared" si="102"/>
        <v/>
      </c>
      <c r="CG99" s="39" t="str">
        <f t="shared" si="103"/>
        <v/>
      </c>
      <c r="CH99" s="39" t="str">
        <f t="shared" si="104"/>
        <v/>
      </c>
      <c r="CI99" s="39" t="str">
        <f t="shared" si="105"/>
        <v/>
      </c>
    </row>
    <row r="100" spans="1:87" ht="12.75">
      <c r="A100" s="15" t="s">
        <v>378</v>
      </c>
      <c r="B100" s="16" t="str">
        <f>'Gene Table'!D99</f>
        <v>NM_000879</v>
      </c>
      <c r="C100" s="16" t="s">
        <v>9</v>
      </c>
      <c r="D100" s="17" t="str">
        <f>IF(SUM('Test Sample Data'!D$3:D$98)&gt;10,IF(AND(ISNUMBER('Test Sample Data'!D99),'Test Sample Data'!D99&lt;$B$1,'Test Sample Data'!D99&gt;0),'Test Sample Data'!D99,$B$1),"")</f>
        <v/>
      </c>
      <c r="E100" s="17" t="str">
        <f>IF(SUM('Test Sample Data'!E$3:E$98)&gt;10,IF(AND(ISNUMBER('Test Sample Data'!E99),'Test Sample Data'!E99&lt;$B$1,'Test Sample Data'!E99&gt;0),'Test Sample Data'!E99,$B$1),"")</f>
        <v/>
      </c>
      <c r="F100" s="17" t="str">
        <f>IF(SUM('Test Sample Data'!F$3:F$98)&gt;10,IF(AND(ISNUMBER('Test Sample Data'!F99),'Test Sample Data'!F99&lt;$B$1,'Test Sample Data'!F99&gt;0),'Test Sample Data'!F99,$B$1),"")</f>
        <v/>
      </c>
      <c r="G100" s="17" t="str">
        <f>IF(SUM('Test Sample Data'!G$3:G$98)&gt;10,IF(AND(ISNUMBER('Test Sample Data'!G99),'Test Sample Data'!G99&lt;$B$1,'Test Sample Data'!G99&gt;0),'Test Sample Data'!G99,$B$1),"")</f>
        <v/>
      </c>
      <c r="H100" s="17" t="str">
        <f>IF(SUM('Test Sample Data'!H$3:H$98)&gt;10,IF(AND(ISNUMBER('Test Sample Data'!H99),'Test Sample Data'!H99&lt;$B$1,'Test Sample Data'!H99&gt;0),'Test Sample Data'!H99,$B$1),"")</f>
        <v/>
      </c>
      <c r="I100" s="17" t="str">
        <f>IF(SUM('Test Sample Data'!I$3:I$98)&gt;10,IF(AND(ISNUMBER('Test Sample Data'!I99),'Test Sample Data'!I99&lt;$B$1,'Test Sample Data'!I99&gt;0),'Test Sample Data'!I99,$B$1),"")</f>
        <v/>
      </c>
      <c r="J100" s="17" t="str">
        <f>IF(SUM('Test Sample Data'!J$3:J$98)&gt;10,IF(AND(ISNUMBER('Test Sample Data'!J99),'Test Sample Data'!J99&lt;$B$1,'Test Sample Data'!J99&gt;0),'Test Sample Data'!J99,$B$1),"")</f>
        <v/>
      </c>
      <c r="K100" s="17" t="str">
        <f>IF(SUM('Test Sample Data'!K$3:K$98)&gt;10,IF(AND(ISNUMBER('Test Sample Data'!K99),'Test Sample Data'!K99&lt;$B$1,'Test Sample Data'!K99&gt;0),'Test Sample Data'!K99,$B$1),"")</f>
        <v/>
      </c>
      <c r="L100" s="17" t="str">
        <f>IF(SUM('Test Sample Data'!L$3:L$98)&gt;10,IF(AND(ISNUMBER('Test Sample Data'!L99),'Test Sample Data'!L99&lt;$B$1,'Test Sample Data'!L99&gt;0),'Test Sample Data'!L99,$B$1),"")</f>
        <v/>
      </c>
      <c r="M100" s="17" t="str">
        <f>IF(SUM('Test Sample Data'!M$3:M$98)&gt;10,IF(AND(ISNUMBER('Test Sample Data'!M99),'Test Sample Data'!M99&lt;$B$1,'Test Sample Data'!M99&gt;0),'Test Sample Data'!M99,$B$1),"")</f>
        <v/>
      </c>
      <c r="N100" s="17" t="str">
        <f>'Gene Table'!D99</f>
        <v>NM_000879</v>
      </c>
      <c r="O100" s="16" t="s">
        <v>9</v>
      </c>
      <c r="P100" s="17" t="str">
        <f>IF(SUM('Control Sample Data'!D$3:D$98)&gt;10,IF(AND(ISNUMBER('Control Sample Data'!D99),'Control Sample Data'!D99&lt;$B$1,'Control Sample Data'!D99&gt;0),'Control Sample Data'!D99,$B$1),"")</f>
        <v/>
      </c>
      <c r="Q100" s="17" t="str">
        <f>IF(SUM('Control Sample Data'!E$3:E$98)&gt;10,IF(AND(ISNUMBER('Control Sample Data'!E99),'Control Sample Data'!E99&lt;$B$1,'Control Sample Data'!E99&gt;0),'Control Sample Data'!E99,$B$1),"")</f>
        <v/>
      </c>
      <c r="R100" s="17" t="str">
        <f>IF(SUM('Control Sample Data'!F$3:F$98)&gt;10,IF(AND(ISNUMBER('Control Sample Data'!F99),'Control Sample Data'!F99&lt;$B$1,'Control Sample Data'!F99&gt;0),'Control Sample Data'!F99,$B$1),"")</f>
        <v/>
      </c>
      <c r="S100" s="17" t="str">
        <f>IF(SUM('Control Sample Data'!G$3:G$98)&gt;10,IF(AND(ISNUMBER('Control Sample Data'!G99),'Control Sample Data'!G99&lt;$B$1,'Control Sample Data'!G99&gt;0),'Control Sample Data'!G99,$B$1),"")</f>
        <v/>
      </c>
      <c r="T100" s="17" t="str">
        <f>IF(SUM('Control Sample Data'!H$3:H$98)&gt;10,IF(AND(ISNUMBER('Control Sample Data'!H99),'Control Sample Data'!H99&lt;$B$1,'Control Sample Data'!H99&gt;0),'Control Sample Data'!H99,$B$1),"")</f>
        <v/>
      </c>
      <c r="U100" s="17" t="str">
        <f>IF(SUM('Control Sample Data'!I$3:I$98)&gt;10,IF(AND(ISNUMBER('Control Sample Data'!I99),'Control Sample Data'!I99&lt;$B$1,'Control Sample Data'!I99&gt;0),'Control Sample Data'!I99,$B$1),"")</f>
        <v/>
      </c>
      <c r="V100" s="17" t="str">
        <f>IF(SUM('Control Sample Data'!J$3:J$98)&gt;10,IF(AND(ISNUMBER('Control Sample Data'!J99),'Control Sample Data'!J99&lt;$B$1,'Control Sample Data'!J99&gt;0),'Control Sample Data'!J99,$B$1),"")</f>
        <v/>
      </c>
      <c r="W100" s="17" t="str">
        <f>IF(SUM('Control Sample Data'!K$3:K$98)&gt;10,IF(AND(ISNUMBER('Control Sample Data'!K99),'Control Sample Data'!K99&lt;$B$1,'Control Sample Data'!K99&gt;0),'Control Sample Data'!K99,$B$1),"")</f>
        <v/>
      </c>
      <c r="X100" s="17" t="str">
        <f>IF(SUM('Control Sample Data'!L$3:L$98)&gt;10,IF(AND(ISNUMBER('Control Sample Data'!L99),'Control Sample Data'!L99&lt;$B$1,'Control Sample Data'!L99&gt;0),'Control Sample Data'!L99,$B$1),"")</f>
        <v/>
      </c>
      <c r="Y100" s="41" t="str">
        <f>IF(SUM('Control Sample Data'!M$3:M$98)&gt;10,IF(AND(ISNUMBER('Control Sample Data'!M99),'Control Sample Data'!M99&lt;$B$1,'Control Sample Data'!M99&gt;0),'Control Sample Data'!M99,$B$1),"")</f>
        <v/>
      </c>
      <c r="Z100" s="38" t="str">
        <f>IF(ISERROR(VLOOKUP('Choose Housekeeping Genes'!$C3,Calculations!$C$100:$M$195,2,0)),"",VLOOKUP('Choose Housekeeping Genes'!$C3,Calculations!$C$100:$M$195,2,0))</f>
        <v/>
      </c>
      <c r="AA100" s="38" t="str">
        <f>IF(ISERROR(VLOOKUP('Choose Housekeeping Genes'!$C3,Calculations!$C$100:$M$195,3,0)),"",VLOOKUP('Choose Housekeeping Genes'!$C3,Calculations!$C$100:$M$195,3,0))</f>
        <v/>
      </c>
      <c r="AB100" s="38" t="str">
        <f>IF(ISERROR(VLOOKUP('Choose Housekeeping Genes'!$C3,Calculations!$C$100:$M$195,4,0)),"",VLOOKUP('Choose Housekeeping Genes'!$C3,Calculations!$C$100:$M$195,4,0))</f>
        <v/>
      </c>
      <c r="AC100" s="38" t="str">
        <f>IF(ISERROR(VLOOKUP('Choose Housekeeping Genes'!$C3,Calculations!$C$100:$M$195,5,0)),"",VLOOKUP('Choose Housekeeping Genes'!$C3,Calculations!$C$100:$M$195,5,0))</f>
        <v/>
      </c>
      <c r="AD100" s="38" t="str">
        <f>IF(ISERROR(VLOOKUP('Choose Housekeeping Genes'!$C3,Calculations!$C$100:$M$195,6,0)),"",VLOOKUP('Choose Housekeeping Genes'!$C3,Calculations!$C$100:$M$195,6,0))</f>
        <v/>
      </c>
      <c r="AE100" s="38" t="str">
        <f>IF(ISERROR(VLOOKUP('Choose Housekeeping Genes'!$C3,Calculations!$C$100:$M$195,7,0)),"",VLOOKUP('Choose Housekeeping Genes'!$C3,Calculations!$C$100:$M$195,7,0))</f>
        <v/>
      </c>
      <c r="AF100" s="38" t="str">
        <f>IF(ISERROR(VLOOKUP('Choose Housekeeping Genes'!$C3,Calculations!$C$100:$M$195,8,0)),"",VLOOKUP('Choose Housekeeping Genes'!$C3,Calculations!$C$100:$M$195,8,0))</f>
        <v/>
      </c>
      <c r="AG100" s="38" t="str">
        <f>IF(ISERROR(VLOOKUP('Choose Housekeeping Genes'!$C3,Calculations!$C$100:$M$195,9,0)),"",VLOOKUP('Choose Housekeeping Genes'!$C3,Calculations!$C$100:$M$195,9,0))</f>
        <v/>
      </c>
      <c r="AH100" s="38" t="str">
        <f>IF(ISERROR(VLOOKUP('Choose Housekeeping Genes'!$C3,Calculations!$C$100:$M$195,10,0)),"",VLOOKUP('Choose Housekeeping Genes'!$C3,Calculations!$C$100:$M$195,10,0))</f>
        <v/>
      </c>
      <c r="AI100" s="38" t="str">
        <f>IF(ISERROR(VLOOKUP('Choose Housekeeping Genes'!$C3,Calculations!$C$100:$M$195,11,0)),"",VLOOKUP('Choose Housekeeping Genes'!$C3,Calculations!$C$100:$M$195,11,0))</f>
        <v/>
      </c>
      <c r="AJ100" s="38" t="str">
        <f>IF(ISERROR(VLOOKUP('Choose Housekeeping Genes'!$C3,Calculations!$C$100:$Y$195,14,0)),"",VLOOKUP('Choose Housekeeping Genes'!$C3,Calculations!$C$100:$Y$195,14,0))</f>
        <v/>
      </c>
      <c r="AK100" s="38" t="str">
        <f>IF(ISERROR(VLOOKUP('Choose Housekeeping Genes'!$C3,Calculations!$C$100:$Y$195,15,0)),"",VLOOKUP('Choose Housekeeping Genes'!$C3,Calculations!$C$100:$Y$195,15,0))</f>
        <v/>
      </c>
      <c r="AL100" s="38" t="str">
        <f>IF(ISERROR(VLOOKUP('Choose Housekeeping Genes'!$C3,Calculations!$C$100:$Y$195,16,0)),"",VLOOKUP('Choose Housekeeping Genes'!$C3,Calculations!$C$100:$Y$195,16,0))</f>
        <v/>
      </c>
      <c r="AM100" s="38" t="str">
        <f>IF(ISERROR(VLOOKUP('Choose Housekeeping Genes'!$C3,Calculations!$C$100:$Y$195,17,0)),"",VLOOKUP('Choose Housekeeping Genes'!$C3,Calculations!$C$100:$Y$195,17,0))</f>
        <v/>
      </c>
      <c r="AN100" s="38" t="str">
        <f>IF(ISERROR(VLOOKUP('Choose Housekeeping Genes'!$C3,Calculations!$C$100:$Y$195,18,0)),"",VLOOKUP('Choose Housekeeping Genes'!$C3,Calculations!$C$100:$Y$195,18,0))</f>
        <v/>
      </c>
      <c r="AO100" s="38" t="str">
        <f>IF(ISERROR(VLOOKUP('Choose Housekeeping Genes'!$C3,Calculations!$C$100:$Y$195,19,0)),"",VLOOKUP('Choose Housekeeping Genes'!$C3,Calculations!$C$100:$Y$195,19,0))</f>
        <v/>
      </c>
      <c r="AP100" s="38" t="str">
        <f>IF(ISERROR(VLOOKUP('Choose Housekeeping Genes'!$C3,Calculations!$C$100:$Y$195,20,0)),"",VLOOKUP('Choose Housekeeping Genes'!$C3,Calculations!$C$100:$Y$195,20,0))</f>
        <v/>
      </c>
      <c r="AQ100" s="38" t="str">
        <f>IF(ISERROR(VLOOKUP('Choose Housekeeping Genes'!$C3,Calculations!$C$100:$Y$195,21,0)),"",VLOOKUP('Choose Housekeeping Genes'!$C3,Calculations!$C$100:$Y$195,21,0))</f>
        <v/>
      </c>
      <c r="AR100" s="38" t="str">
        <f>IF(ISERROR(VLOOKUP('Choose Housekeeping Genes'!$C3,Calculations!$C$100:$Y$195,22,0)),"",VLOOKUP('Choose Housekeeping Genes'!$C3,Calculations!$C$100:$Y$195,22,0))</f>
        <v/>
      </c>
      <c r="AS100" s="38" t="str">
        <f>IF(ISERROR(VLOOKUP('Choose Housekeeping Genes'!$C3,Calculations!$C$100:$Y$195,23,0)),"",VLOOKUP('Choose Housekeeping Genes'!$C3,Calculations!$C$100:$Y$195,23,0))</f>
        <v/>
      </c>
      <c r="AT100" s="36" t="str">
        <f aca="true" t="shared" si="106" ref="AT100:AT131">IF(ISERROR(D100-Z$122),"",D100-Z$122)</f>
        <v/>
      </c>
      <c r="AU100" s="36" t="str">
        <f aca="true" t="shared" si="107" ref="AU100:AU131">IF(ISERROR(E100-AA$122),"",E100-AA$122)</f>
        <v/>
      </c>
      <c r="AV100" s="36" t="str">
        <f aca="true" t="shared" si="108" ref="AV100:AV131">IF(ISERROR(F100-AB$122),"",F100-AB$122)</f>
        <v/>
      </c>
      <c r="AW100" s="36" t="str">
        <f aca="true" t="shared" si="109" ref="AW100:AW131">IF(ISERROR(G100-AC$122),"",G100-AC$122)</f>
        <v/>
      </c>
      <c r="AX100" s="36" t="str">
        <f aca="true" t="shared" si="110" ref="AX100:AX131">IF(ISERROR(H100-AD$122),"",H100-AD$122)</f>
        <v/>
      </c>
      <c r="AY100" s="36" t="str">
        <f aca="true" t="shared" si="111" ref="AY100:AY131">IF(ISERROR(I100-AE$122),"",I100-AE$122)</f>
        <v/>
      </c>
      <c r="AZ100" s="36" t="str">
        <f aca="true" t="shared" si="112" ref="AZ100:AZ131">IF(ISERROR(J100-AF$122),"",J100-AF$122)</f>
        <v/>
      </c>
      <c r="BA100" s="36" t="str">
        <f aca="true" t="shared" si="113" ref="BA100:BA131">IF(ISERROR(K100-AG$122),"",K100-AG$122)</f>
        <v/>
      </c>
      <c r="BB100" s="36" t="str">
        <f aca="true" t="shared" si="114" ref="BB100:BB131">IF(ISERROR(L100-AH$122),"",L100-AH$122)</f>
        <v/>
      </c>
      <c r="BC100" s="36" t="str">
        <f aca="true" t="shared" si="115" ref="BC100:BC131">IF(ISERROR(M100-AI$122),"",M100-AI$122)</f>
        <v/>
      </c>
      <c r="BD100" s="36" t="str">
        <f>IF(ISERROR(P100-AJ$122),"",P100-AJ$122)</f>
        <v/>
      </c>
      <c r="BE100" s="36" t="str">
        <f aca="true" t="shared" si="116" ref="BE100:BM100">IF(ISERROR(Q100-AK$122),"",Q100-AK$122)</f>
        <v/>
      </c>
      <c r="BF100" s="36" t="str">
        <f t="shared" si="116"/>
        <v/>
      </c>
      <c r="BG100" s="36" t="str">
        <f t="shared" si="116"/>
        <v/>
      </c>
      <c r="BH100" s="36" t="str">
        <f t="shared" si="116"/>
        <v/>
      </c>
      <c r="BI100" s="36" t="str">
        <f t="shared" si="116"/>
        <v/>
      </c>
      <c r="BJ100" s="36" t="str">
        <f t="shared" si="116"/>
        <v/>
      </c>
      <c r="BK100" s="36" t="str">
        <f t="shared" si="116"/>
        <v/>
      </c>
      <c r="BL100" s="36" t="str">
        <f t="shared" si="116"/>
        <v/>
      </c>
      <c r="BM100" s="36" t="str">
        <f t="shared" si="116"/>
        <v/>
      </c>
      <c r="BN100" s="38" t="e">
        <f t="shared" si="84"/>
        <v>#DIV/0!</v>
      </c>
      <c r="BO100" s="38" t="e">
        <f t="shared" si="85"/>
        <v>#DIV/0!</v>
      </c>
      <c r="BP100" s="39" t="str">
        <f t="shared" si="86"/>
        <v/>
      </c>
      <c r="BQ100" s="39" t="str">
        <f t="shared" si="87"/>
        <v/>
      </c>
      <c r="BR100" s="39" t="str">
        <f t="shared" si="88"/>
        <v/>
      </c>
      <c r="BS100" s="39" t="str">
        <f t="shared" si="89"/>
        <v/>
      </c>
      <c r="BT100" s="39" t="str">
        <f t="shared" si="90"/>
        <v/>
      </c>
      <c r="BU100" s="39" t="str">
        <f t="shared" si="91"/>
        <v/>
      </c>
      <c r="BV100" s="39" t="str">
        <f t="shared" si="92"/>
        <v/>
      </c>
      <c r="BW100" s="39" t="str">
        <f t="shared" si="93"/>
        <v/>
      </c>
      <c r="BX100" s="39" t="str">
        <f t="shared" si="94"/>
        <v/>
      </c>
      <c r="BY100" s="39" t="str">
        <f t="shared" si="95"/>
        <v/>
      </c>
      <c r="BZ100" s="39" t="str">
        <f t="shared" si="96"/>
        <v/>
      </c>
      <c r="CA100" s="39" t="str">
        <f t="shared" si="97"/>
        <v/>
      </c>
      <c r="CB100" s="39" t="str">
        <f t="shared" si="98"/>
        <v/>
      </c>
      <c r="CC100" s="39" t="str">
        <f t="shared" si="99"/>
        <v/>
      </c>
      <c r="CD100" s="39" t="str">
        <f t="shared" si="100"/>
        <v/>
      </c>
      <c r="CE100" s="39" t="str">
        <f t="shared" si="101"/>
        <v/>
      </c>
      <c r="CF100" s="39" t="str">
        <f t="shared" si="102"/>
        <v/>
      </c>
      <c r="CG100" s="39" t="str">
        <f t="shared" si="103"/>
        <v/>
      </c>
      <c r="CH100" s="39" t="str">
        <f t="shared" si="104"/>
        <v/>
      </c>
      <c r="CI100" s="39" t="str">
        <f t="shared" si="105"/>
        <v/>
      </c>
    </row>
    <row r="101" spans="1:87" ht="12.75">
      <c r="A101" s="18"/>
      <c r="B101" s="16" t="str">
        <f>'Gene Table'!D100</f>
        <v>NM_000041</v>
      </c>
      <c r="C101" s="16" t="s">
        <v>13</v>
      </c>
      <c r="D101" s="17" t="str">
        <f>IF(SUM('Test Sample Data'!D$3:D$98)&gt;10,IF(AND(ISNUMBER('Test Sample Data'!D100),'Test Sample Data'!D100&lt;$B$1,'Test Sample Data'!D100&gt;0),'Test Sample Data'!D100,$B$1),"")</f>
        <v/>
      </c>
      <c r="E101" s="17" t="str">
        <f>IF(SUM('Test Sample Data'!E$3:E$98)&gt;10,IF(AND(ISNUMBER('Test Sample Data'!E100),'Test Sample Data'!E100&lt;$B$1,'Test Sample Data'!E100&gt;0),'Test Sample Data'!E100,$B$1),"")</f>
        <v/>
      </c>
      <c r="F101" s="17" t="str">
        <f>IF(SUM('Test Sample Data'!F$3:F$98)&gt;10,IF(AND(ISNUMBER('Test Sample Data'!F100),'Test Sample Data'!F100&lt;$B$1,'Test Sample Data'!F100&gt;0),'Test Sample Data'!F100,$B$1),"")</f>
        <v/>
      </c>
      <c r="G101" s="17" t="str">
        <f>IF(SUM('Test Sample Data'!G$3:G$98)&gt;10,IF(AND(ISNUMBER('Test Sample Data'!G100),'Test Sample Data'!G100&lt;$B$1,'Test Sample Data'!G100&gt;0),'Test Sample Data'!G100,$B$1),"")</f>
        <v/>
      </c>
      <c r="H101" s="17" t="str">
        <f>IF(SUM('Test Sample Data'!H$3:H$98)&gt;10,IF(AND(ISNUMBER('Test Sample Data'!H100),'Test Sample Data'!H100&lt;$B$1,'Test Sample Data'!H100&gt;0),'Test Sample Data'!H100,$B$1),"")</f>
        <v/>
      </c>
      <c r="I101" s="17" t="str">
        <f>IF(SUM('Test Sample Data'!I$3:I$98)&gt;10,IF(AND(ISNUMBER('Test Sample Data'!I100),'Test Sample Data'!I100&lt;$B$1,'Test Sample Data'!I100&gt;0),'Test Sample Data'!I100,$B$1),"")</f>
        <v/>
      </c>
      <c r="J101" s="17" t="str">
        <f>IF(SUM('Test Sample Data'!J$3:J$98)&gt;10,IF(AND(ISNUMBER('Test Sample Data'!J100),'Test Sample Data'!J100&lt;$B$1,'Test Sample Data'!J100&gt;0),'Test Sample Data'!J100,$B$1),"")</f>
        <v/>
      </c>
      <c r="K101" s="17" t="str">
        <f>IF(SUM('Test Sample Data'!K$3:K$98)&gt;10,IF(AND(ISNUMBER('Test Sample Data'!K100),'Test Sample Data'!K100&lt;$B$1,'Test Sample Data'!K100&gt;0),'Test Sample Data'!K100,$B$1),"")</f>
        <v/>
      </c>
      <c r="L101" s="17" t="str">
        <f>IF(SUM('Test Sample Data'!L$3:L$98)&gt;10,IF(AND(ISNUMBER('Test Sample Data'!L100),'Test Sample Data'!L100&lt;$B$1,'Test Sample Data'!L100&gt;0),'Test Sample Data'!L100,$B$1),"")</f>
        <v/>
      </c>
      <c r="M101" s="17" t="str">
        <f>IF(SUM('Test Sample Data'!M$3:M$98)&gt;10,IF(AND(ISNUMBER('Test Sample Data'!M100),'Test Sample Data'!M100&lt;$B$1,'Test Sample Data'!M100&gt;0),'Test Sample Data'!M100,$B$1),"")</f>
        <v/>
      </c>
      <c r="N101" s="17" t="str">
        <f>'Gene Table'!D100</f>
        <v>NM_000041</v>
      </c>
      <c r="O101" s="16" t="s">
        <v>13</v>
      </c>
      <c r="P101" s="17" t="str">
        <f>IF(SUM('Control Sample Data'!D$3:D$98)&gt;10,IF(AND(ISNUMBER('Control Sample Data'!D100),'Control Sample Data'!D100&lt;$B$1,'Control Sample Data'!D100&gt;0),'Control Sample Data'!D100,$B$1),"")</f>
        <v/>
      </c>
      <c r="Q101" s="17" t="str">
        <f>IF(SUM('Control Sample Data'!E$3:E$98)&gt;10,IF(AND(ISNUMBER('Control Sample Data'!E100),'Control Sample Data'!E100&lt;$B$1,'Control Sample Data'!E100&gt;0),'Control Sample Data'!E100,$B$1),"")</f>
        <v/>
      </c>
      <c r="R101" s="17" t="str">
        <f>IF(SUM('Control Sample Data'!F$3:F$98)&gt;10,IF(AND(ISNUMBER('Control Sample Data'!F100),'Control Sample Data'!F100&lt;$B$1,'Control Sample Data'!F100&gt;0),'Control Sample Data'!F100,$B$1),"")</f>
        <v/>
      </c>
      <c r="S101" s="17" t="str">
        <f>IF(SUM('Control Sample Data'!G$3:G$98)&gt;10,IF(AND(ISNUMBER('Control Sample Data'!G100),'Control Sample Data'!G100&lt;$B$1,'Control Sample Data'!G100&gt;0),'Control Sample Data'!G100,$B$1),"")</f>
        <v/>
      </c>
      <c r="T101" s="17" t="str">
        <f>IF(SUM('Control Sample Data'!H$3:H$98)&gt;10,IF(AND(ISNUMBER('Control Sample Data'!H100),'Control Sample Data'!H100&lt;$B$1,'Control Sample Data'!H100&gt;0),'Control Sample Data'!H100,$B$1),"")</f>
        <v/>
      </c>
      <c r="U101" s="17" t="str">
        <f>IF(SUM('Control Sample Data'!I$3:I$98)&gt;10,IF(AND(ISNUMBER('Control Sample Data'!I100),'Control Sample Data'!I100&lt;$B$1,'Control Sample Data'!I100&gt;0),'Control Sample Data'!I100,$B$1),"")</f>
        <v/>
      </c>
      <c r="V101" s="17" t="str">
        <f>IF(SUM('Control Sample Data'!J$3:J$98)&gt;10,IF(AND(ISNUMBER('Control Sample Data'!J100),'Control Sample Data'!J100&lt;$B$1,'Control Sample Data'!J100&gt;0),'Control Sample Data'!J100,$B$1),"")</f>
        <v/>
      </c>
      <c r="W101" s="17" t="str">
        <f>IF(SUM('Control Sample Data'!K$3:K$98)&gt;10,IF(AND(ISNUMBER('Control Sample Data'!K100),'Control Sample Data'!K100&lt;$B$1,'Control Sample Data'!K100&gt;0),'Control Sample Data'!K100,$B$1),"")</f>
        <v/>
      </c>
      <c r="X101" s="17" t="str">
        <f>IF(SUM('Control Sample Data'!L$3:L$98)&gt;10,IF(AND(ISNUMBER('Control Sample Data'!L100),'Control Sample Data'!L100&lt;$B$1,'Control Sample Data'!L100&gt;0),'Control Sample Data'!L100,$B$1),"")</f>
        <v/>
      </c>
      <c r="Y101" s="41" t="str">
        <f>IF(SUM('Control Sample Data'!M$3:M$98)&gt;10,IF(AND(ISNUMBER('Control Sample Data'!M100),'Control Sample Data'!M100&lt;$B$1,'Control Sample Data'!M100&gt;0),'Control Sample Data'!M100,$B$1),"")</f>
        <v/>
      </c>
      <c r="Z101" s="38" t="str">
        <f>IF(ISERROR(VLOOKUP('Choose Housekeeping Genes'!$C4,Calculations!$C$100:$M$195,2,0)),"",VLOOKUP('Choose Housekeeping Genes'!$C4,Calculations!$C$100:$M$195,2,0))</f>
        <v/>
      </c>
      <c r="AA101" s="38" t="str">
        <f>IF(ISERROR(VLOOKUP('Choose Housekeeping Genes'!$C4,Calculations!$C$100:$M$195,3,0)),"",VLOOKUP('Choose Housekeeping Genes'!$C4,Calculations!$C$100:$M$195,3,0))</f>
        <v/>
      </c>
      <c r="AB101" s="38" t="str">
        <f>IF(ISERROR(VLOOKUP('Choose Housekeeping Genes'!$C4,Calculations!$C$100:$M$195,4,0)),"",VLOOKUP('Choose Housekeeping Genes'!$C4,Calculations!$C$100:$M$195,4,0))</f>
        <v/>
      </c>
      <c r="AC101" s="38" t="str">
        <f>IF(ISERROR(VLOOKUP('Choose Housekeeping Genes'!$C4,Calculations!$C$100:$M$195,5,0)),"",VLOOKUP('Choose Housekeeping Genes'!$C4,Calculations!$C$100:$M$195,5,0))</f>
        <v/>
      </c>
      <c r="AD101" s="38" t="str">
        <f>IF(ISERROR(VLOOKUP('Choose Housekeeping Genes'!$C4,Calculations!$C$100:$M$195,6,0)),"",VLOOKUP('Choose Housekeeping Genes'!$C4,Calculations!$C$100:$M$195,6,0))</f>
        <v/>
      </c>
      <c r="AE101" s="38" t="str">
        <f>IF(ISERROR(VLOOKUP('Choose Housekeeping Genes'!$C4,Calculations!$C$100:$M$195,7,0)),"",VLOOKUP('Choose Housekeeping Genes'!$C4,Calculations!$C$100:$M$195,7,0))</f>
        <v/>
      </c>
      <c r="AF101" s="38" t="str">
        <f>IF(ISERROR(VLOOKUP('Choose Housekeeping Genes'!$C4,Calculations!$C$100:$M$195,8,0)),"",VLOOKUP('Choose Housekeeping Genes'!$C4,Calculations!$C$100:$M$195,8,0))</f>
        <v/>
      </c>
      <c r="AG101" s="38" t="str">
        <f>IF(ISERROR(VLOOKUP('Choose Housekeeping Genes'!$C4,Calculations!$C$100:$M$195,9,0)),"",VLOOKUP('Choose Housekeeping Genes'!$C4,Calculations!$C$100:$M$195,9,0))</f>
        <v/>
      </c>
      <c r="AH101" s="38" t="str">
        <f>IF(ISERROR(VLOOKUP('Choose Housekeeping Genes'!$C4,Calculations!$C$100:$M$195,10,0)),"",VLOOKUP('Choose Housekeeping Genes'!$C4,Calculations!$C$100:$M$195,10,0))</f>
        <v/>
      </c>
      <c r="AI101" s="38" t="str">
        <f>IF(ISERROR(VLOOKUP('Choose Housekeeping Genes'!$C4,Calculations!$C$100:$M$195,11,0)),"",VLOOKUP('Choose Housekeeping Genes'!$C4,Calculations!$C$100:$M$195,11,0))</f>
        <v/>
      </c>
      <c r="AJ101" s="38" t="str">
        <f>IF(ISERROR(VLOOKUP('Choose Housekeeping Genes'!$C4,Calculations!$C$100:$Y$195,14,0)),"",VLOOKUP('Choose Housekeeping Genes'!$C4,Calculations!$C$100:$Y$195,14,0))</f>
        <v/>
      </c>
      <c r="AK101" s="38" t="str">
        <f>IF(ISERROR(VLOOKUP('Choose Housekeeping Genes'!$C4,Calculations!$C$100:$Y$195,15,0)),"",VLOOKUP('Choose Housekeeping Genes'!$C4,Calculations!$C$100:$Y$195,15,0))</f>
        <v/>
      </c>
      <c r="AL101" s="38" t="str">
        <f>IF(ISERROR(VLOOKUP('Choose Housekeeping Genes'!$C4,Calculations!$C$100:$Y$195,16,0)),"",VLOOKUP('Choose Housekeeping Genes'!$C4,Calculations!$C$100:$Y$195,16,0))</f>
        <v/>
      </c>
      <c r="AM101" s="38" t="str">
        <f>IF(ISERROR(VLOOKUP('Choose Housekeeping Genes'!$C4,Calculations!$C$100:$Y$195,17,0)),"",VLOOKUP('Choose Housekeeping Genes'!$C4,Calculations!$C$100:$Y$195,17,0))</f>
        <v/>
      </c>
      <c r="AN101" s="38" t="str">
        <f>IF(ISERROR(VLOOKUP('Choose Housekeeping Genes'!$C4,Calculations!$C$100:$Y$195,18,0)),"",VLOOKUP('Choose Housekeeping Genes'!$C4,Calculations!$C$100:$Y$195,18,0))</f>
        <v/>
      </c>
      <c r="AO101" s="38" t="str">
        <f>IF(ISERROR(VLOOKUP('Choose Housekeeping Genes'!$C4,Calculations!$C$100:$Y$195,19,0)),"",VLOOKUP('Choose Housekeeping Genes'!$C4,Calculations!$C$100:$Y$195,19,0))</f>
        <v/>
      </c>
      <c r="AP101" s="38" t="str">
        <f>IF(ISERROR(VLOOKUP('Choose Housekeeping Genes'!$C4,Calculations!$C$100:$Y$195,20,0)),"",VLOOKUP('Choose Housekeeping Genes'!$C4,Calculations!$C$100:$Y$195,20,0))</f>
        <v/>
      </c>
      <c r="AQ101" s="38" t="str">
        <f>IF(ISERROR(VLOOKUP('Choose Housekeeping Genes'!$C4,Calculations!$C$100:$Y$195,21,0)),"",VLOOKUP('Choose Housekeeping Genes'!$C4,Calculations!$C$100:$Y$195,21,0))</f>
        <v/>
      </c>
      <c r="AR101" s="38" t="str">
        <f>IF(ISERROR(VLOOKUP('Choose Housekeeping Genes'!$C4,Calculations!$C$100:$Y$195,22,0)),"",VLOOKUP('Choose Housekeeping Genes'!$C4,Calculations!$C$100:$Y$195,22,0))</f>
        <v/>
      </c>
      <c r="AS101" s="38" t="str">
        <f>IF(ISERROR(VLOOKUP('Choose Housekeeping Genes'!$C4,Calculations!$C$100:$Y$195,23,0)),"",VLOOKUP('Choose Housekeeping Genes'!$C4,Calculations!$C$100:$Y$195,23,0))</f>
        <v/>
      </c>
      <c r="AT101" s="36" t="str">
        <f t="shared" si="106"/>
        <v/>
      </c>
      <c r="AU101" s="36" t="str">
        <f t="shared" si="107"/>
        <v/>
      </c>
      <c r="AV101" s="36" t="str">
        <f t="shared" si="108"/>
        <v/>
      </c>
      <c r="AW101" s="36" t="str">
        <f t="shared" si="109"/>
        <v/>
      </c>
      <c r="AX101" s="36" t="str">
        <f t="shared" si="110"/>
        <v/>
      </c>
      <c r="AY101" s="36" t="str">
        <f t="shared" si="111"/>
        <v/>
      </c>
      <c r="AZ101" s="36" t="str">
        <f t="shared" si="112"/>
        <v/>
      </c>
      <c r="BA101" s="36" t="str">
        <f t="shared" si="113"/>
        <v/>
      </c>
      <c r="BB101" s="36" t="str">
        <f t="shared" si="114"/>
        <v/>
      </c>
      <c r="BC101" s="36" t="str">
        <f t="shared" si="115"/>
        <v/>
      </c>
      <c r="BD101" s="36" t="str">
        <f aca="true" t="shared" si="117" ref="BD101:BD164">IF(ISERROR(P101-AJ$122),"",P101-AJ$122)</f>
        <v/>
      </c>
      <c r="BE101" s="36" t="str">
        <f aca="true" t="shared" si="118" ref="BE101:BE164">IF(ISERROR(Q101-AK$122),"",Q101-AK$122)</f>
        <v/>
      </c>
      <c r="BF101" s="36" t="str">
        <f aca="true" t="shared" si="119" ref="BF101:BF164">IF(ISERROR(R101-AL$122),"",R101-AL$122)</f>
        <v/>
      </c>
      <c r="BG101" s="36" t="str">
        <f aca="true" t="shared" si="120" ref="BG101:BG164">IF(ISERROR(S101-AM$122),"",S101-AM$122)</f>
        <v/>
      </c>
      <c r="BH101" s="36" t="str">
        <f aca="true" t="shared" si="121" ref="BH101:BH164">IF(ISERROR(T101-AN$122),"",T101-AN$122)</f>
        <v/>
      </c>
      <c r="BI101" s="36" t="str">
        <f aca="true" t="shared" si="122" ref="BI101:BI164">IF(ISERROR(U101-AO$122),"",U101-AO$122)</f>
        <v/>
      </c>
      <c r="BJ101" s="36" t="str">
        <f aca="true" t="shared" si="123" ref="BJ101:BJ164">IF(ISERROR(V101-AP$122),"",V101-AP$122)</f>
        <v/>
      </c>
      <c r="BK101" s="36" t="str">
        <f aca="true" t="shared" si="124" ref="BK101:BK164">IF(ISERROR(W101-AQ$122),"",W101-AQ$122)</f>
        <v/>
      </c>
      <c r="BL101" s="36" t="str">
        <f aca="true" t="shared" si="125" ref="BL101:BL164">IF(ISERROR(X101-AR$122),"",X101-AR$122)</f>
        <v/>
      </c>
      <c r="BM101" s="36" t="str">
        <f aca="true" t="shared" si="126" ref="BM101:BM164">IF(ISERROR(Y101-AS$122),"",Y101-AS$122)</f>
        <v/>
      </c>
      <c r="BN101" s="38" t="e">
        <f aca="true" t="shared" si="127" ref="BN101:BN163">AVERAGE(AT101:BC101)</f>
        <v>#DIV/0!</v>
      </c>
      <c r="BO101" s="38" t="e">
        <f aca="true" t="shared" si="128" ref="BO101:BO163">AVERAGE(BD101:BM101)</f>
        <v>#DIV/0!</v>
      </c>
      <c r="BP101" s="39" t="str">
        <f t="shared" si="86"/>
        <v/>
      </c>
      <c r="BQ101" s="39" t="str">
        <f t="shared" si="87"/>
        <v/>
      </c>
      <c r="BR101" s="39" t="str">
        <f t="shared" si="88"/>
        <v/>
      </c>
      <c r="BS101" s="39" t="str">
        <f t="shared" si="89"/>
        <v/>
      </c>
      <c r="BT101" s="39" t="str">
        <f t="shared" si="90"/>
        <v/>
      </c>
      <c r="BU101" s="39" t="str">
        <f t="shared" si="91"/>
        <v/>
      </c>
      <c r="BV101" s="39" t="str">
        <f t="shared" si="92"/>
        <v/>
      </c>
      <c r="BW101" s="39" t="str">
        <f t="shared" si="93"/>
        <v/>
      </c>
      <c r="BX101" s="39" t="str">
        <f t="shared" si="94"/>
        <v/>
      </c>
      <c r="BY101" s="39" t="str">
        <f t="shared" si="95"/>
        <v/>
      </c>
      <c r="BZ101" s="39" t="str">
        <f t="shared" si="96"/>
        <v/>
      </c>
      <c r="CA101" s="39" t="str">
        <f t="shared" si="97"/>
        <v/>
      </c>
      <c r="CB101" s="39" t="str">
        <f t="shared" si="98"/>
        <v/>
      </c>
      <c r="CC101" s="39" t="str">
        <f t="shared" si="99"/>
        <v/>
      </c>
      <c r="CD101" s="39" t="str">
        <f t="shared" si="100"/>
        <v/>
      </c>
      <c r="CE101" s="39" t="str">
        <f t="shared" si="101"/>
        <v/>
      </c>
      <c r="CF101" s="39" t="str">
        <f t="shared" si="102"/>
        <v/>
      </c>
      <c r="CG101" s="39" t="str">
        <f t="shared" si="103"/>
        <v/>
      </c>
      <c r="CH101" s="39" t="str">
        <f t="shared" si="104"/>
        <v/>
      </c>
      <c r="CI101" s="39" t="str">
        <f t="shared" si="105"/>
        <v/>
      </c>
    </row>
    <row r="102" spans="1:87" ht="12.75">
      <c r="A102" s="18"/>
      <c r="B102" s="16" t="str">
        <f>'Gene Table'!D101</f>
        <v>NM_001018078</v>
      </c>
      <c r="C102" s="16" t="s">
        <v>17</v>
      </c>
      <c r="D102" s="17" t="str">
        <f>IF(SUM('Test Sample Data'!D$3:D$98)&gt;10,IF(AND(ISNUMBER('Test Sample Data'!D101),'Test Sample Data'!D101&lt;$B$1,'Test Sample Data'!D101&gt;0),'Test Sample Data'!D101,$B$1),"")</f>
        <v/>
      </c>
      <c r="E102" s="17" t="str">
        <f>IF(SUM('Test Sample Data'!E$3:E$98)&gt;10,IF(AND(ISNUMBER('Test Sample Data'!E101),'Test Sample Data'!E101&lt;$B$1,'Test Sample Data'!E101&gt;0),'Test Sample Data'!E101,$B$1),"")</f>
        <v/>
      </c>
      <c r="F102" s="17" t="str">
        <f>IF(SUM('Test Sample Data'!F$3:F$98)&gt;10,IF(AND(ISNUMBER('Test Sample Data'!F101),'Test Sample Data'!F101&lt;$B$1,'Test Sample Data'!F101&gt;0),'Test Sample Data'!F101,$B$1),"")</f>
        <v/>
      </c>
      <c r="G102" s="17" t="str">
        <f>IF(SUM('Test Sample Data'!G$3:G$98)&gt;10,IF(AND(ISNUMBER('Test Sample Data'!G101),'Test Sample Data'!G101&lt;$B$1,'Test Sample Data'!G101&gt;0),'Test Sample Data'!G101,$B$1),"")</f>
        <v/>
      </c>
      <c r="H102" s="17" t="str">
        <f>IF(SUM('Test Sample Data'!H$3:H$98)&gt;10,IF(AND(ISNUMBER('Test Sample Data'!H101),'Test Sample Data'!H101&lt;$B$1,'Test Sample Data'!H101&gt;0),'Test Sample Data'!H101,$B$1),"")</f>
        <v/>
      </c>
      <c r="I102" s="17" t="str">
        <f>IF(SUM('Test Sample Data'!I$3:I$98)&gt;10,IF(AND(ISNUMBER('Test Sample Data'!I101),'Test Sample Data'!I101&lt;$B$1,'Test Sample Data'!I101&gt;0),'Test Sample Data'!I101,$B$1),"")</f>
        <v/>
      </c>
      <c r="J102" s="17" t="str">
        <f>IF(SUM('Test Sample Data'!J$3:J$98)&gt;10,IF(AND(ISNUMBER('Test Sample Data'!J101),'Test Sample Data'!J101&lt;$B$1,'Test Sample Data'!J101&gt;0),'Test Sample Data'!J101,$B$1),"")</f>
        <v/>
      </c>
      <c r="K102" s="17" t="str">
        <f>IF(SUM('Test Sample Data'!K$3:K$98)&gt;10,IF(AND(ISNUMBER('Test Sample Data'!K101),'Test Sample Data'!K101&lt;$B$1,'Test Sample Data'!K101&gt;0),'Test Sample Data'!K101,$B$1),"")</f>
        <v/>
      </c>
      <c r="L102" s="17" t="str">
        <f>IF(SUM('Test Sample Data'!L$3:L$98)&gt;10,IF(AND(ISNUMBER('Test Sample Data'!L101),'Test Sample Data'!L101&lt;$B$1,'Test Sample Data'!L101&gt;0),'Test Sample Data'!L101,$B$1),"")</f>
        <v/>
      </c>
      <c r="M102" s="17" t="str">
        <f>IF(SUM('Test Sample Data'!M$3:M$98)&gt;10,IF(AND(ISNUMBER('Test Sample Data'!M101),'Test Sample Data'!M101&lt;$B$1,'Test Sample Data'!M101&gt;0),'Test Sample Data'!M101,$B$1),"")</f>
        <v/>
      </c>
      <c r="N102" s="17" t="str">
        <f>'Gene Table'!D101</f>
        <v>NM_001018078</v>
      </c>
      <c r="O102" s="16" t="s">
        <v>17</v>
      </c>
      <c r="P102" s="17" t="str">
        <f>IF(SUM('Control Sample Data'!D$3:D$98)&gt;10,IF(AND(ISNUMBER('Control Sample Data'!D101),'Control Sample Data'!D101&lt;$B$1,'Control Sample Data'!D101&gt;0),'Control Sample Data'!D101,$B$1),"")</f>
        <v/>
      </c>
      <c r="Q102" s="17" t="str">
        <f>IF(SUM('Control Sample Data'!E$3:E$98)&gt;10,IF(AND(ISNUMBER('Control Sample Data'!E101),'Control Sample Data'!E101&lt;$B$1,'Control Sample Data'!E101&gt;0),'Control Sample Data'!E101,$B$1),"")</f>
        <v/>
      </c>
      <c r="R102" s="17" t="str">
        <f>IF(SUM('Control Sample Data'!F$3:F$98)&gt;10,IF(AND(ISNUMBER('Control Sample Data'!F101),'Control Sample Data'!F101&lt;$B$1,'Control Sample Data'!F101&gt;0),'Control Sample Data'!F101,$B$1),"")</f>
        <v/>
      </c>
      <c r="S102" s="17" t="str">
        <f>IF(SUM('Control Sample Data'!G$3:G$98)&gt;10,IF(AND(ISNUMBER('Control Sample Data'!G101),'Control Sample Data'!G101&lt;$B$1,'Control Sample Data'!G101&gt;0),'Control Sample Data'!G101,$B$1),"")</f>
        <v/>
      </c>
      <c r="T102" s="17" t="str">
        <f>IF(SUM('Control Sample Data'!H$3:H$98)&gt;10,IF(AND(ISNUMBER('Control Sample Data'!H101),'Control Sample Data'!H101&lt;$B$1,'Control Sample Data'!H101&gt;0),'Control Sample Data'!H101,$B$1),"")</f>
        <v/>
      </c>
      <c r="U102" s="17" t="str">
        <f>IF(SUM('Control Sample Data'!I$3:I$98)&gt;10,IF(AND(ISNUMBER('Control Sample Data'!I101),'Control Sample Data'!I101&lt;$B$1,'Control Sample Data'!I101&gt;0),'Control Sample Data'!I101,$B$1),"")</f>
        <v/>
      </c>
      <c r="V102" s="17" t="str">
        <f>IF(SUM('Control Sample Data'!J$3:J$98)&gt;10,IF(AND(ISNUMBER('Control Sample Data'!J101),'Control Sample Data'!J101&lt;$B$1,'Control Sample Data'!J101&gt;0),'Control Sample Data'!J101,$B$1),"")</f>
        <v/>
      </c>
      <c r="W102" s="17" t="str">
        <f>IF(SUM('Control Sample Data'!K$3:K$98)&gt;10,IF(AND(ISNUMBER('Control Sample Data'!K101),'Control Sample Data'!K101&lt;$B$1,'Control Sample Data'!K101&gt;0),'Control Sample Data'!K101,$B$1),"")</f>
        <v/>
      </c>
      <c r="X102" s="17" t="str">
        <f>IF(SUM('Control Sample Data'!L$3:L$98)&gt;10,IF(AND(ISNUMBER('Control Sample Data'!L101),'Control Sample Data'!L101&lt;$B$1,'Control Sample Data'!L101&gt;0),'Control Sample Data'!L101,$B$1),"")</f>
        <v/>
      </c>
      <c r="Y102" s="41" t="str">
        <f>IF(SUM('Control Sample Data'!M$3:M$98)&gt;10,IF(AND(ISNUMBER('Control Sample Data'!M101),'Control Sample Data'!M101&lt;$B$1,'Control Sample Data'!M101&gt;0),'Control Sample Data'!M101,$B$1),"")</f>
        <v/>
      </c>
      <c r="Z102" s="38" t="str">
        <f>IF(ISERROR(VLOOKUP('Choose Housekeeping Genes'!$C5,Calculations!$C$100:$M$195,2,0)),"",VLOOKUP('Choose Housekeeping Genes'!$C5,Calculations!$C$100:$M$195,2,0))</f>
        <v/>
      </c>
      <c r="AA102" s="38" t="str">
        <f>IF(ISERROR(VLOOKUP('Choose Housekeeping Genes'!$C5,Calculations!$C$100:$M$195,3,0)),"",VLOOKUP('Choose Housekeeping Genes'!$C5,Calculations!$C$100:$M$195,3,0))</f>
        <v/>
      </c>
      <c r="AB102" s="38" t="str">
        <f>IF(ISERROR(VLOOKUP('Choose Housekeeping Genes'!$C5,Calculations!$C$100:$M$195,4,0)),"",VLOOKUP('Choose Housekeeping Genes'!$C5,Calculations!$C$100:$M$195,4,0))</f>
        <v/>
      </c>
      <c r="AC102" s="38" t="str">
        <f>IF(ISERROR(VLOOKUP('Choose Housekeeping Genes'!$C5,Calculations!$C$100:$M$195,5,0)),"",VLOOKUP('Choose Housekeeping Genes'!$C5,Calculations!$C$100:$M$195,5,0))</f>
        <v/>
      </c>
      <c r="AD102" s="38" t="str">
        <f>IF(ISERROR(VLOOKUP('Choose Housekeeping Genes'!$C5,Calculations!$C$100:$M$195,6,0)),"",VLOOKUP('Choose Housekeeping Genes'!$C5,Calculations!$C$100:$M$195,6,0))</f>
        <v/>
      </c>
      <c r="AE102" s="38" t="str">
        <f>IF(ISERROR(VLOOKUP('Choose Housekeeping Genes'!$C5,Calculations!$C$100:$M$195,7,0)),"",VLOOKUP('Choose Housekeeping Genes'!$C5,Calculations!$C$100:$M$195,7,0))</f>
        <v/>
      </c>
      <c r="AF102" s="38" t="str">
        <f>IF(ISERROR(VLOOKUP('Choose Housekeeping Genes'!$C5,Calculations!$C$100:$M$195,8,0)),"",VLOOKUP('Choose Housekeeping Genes'!$C5,Calculations!$C$100:$M$195,8,0))</f>
        <v/>
      </c>
      <c r="AG102" s="38" t="str">
        <f>IF(ISERROR(VLOOKUP('Choose Housekeeping Genes'!$C5,Calculations!$C$100:$M$195,9,0)),"",VLOOKUP('Choose Housekeeping Genes'!$C5,Calculations!$C$100:$M$195,9,0))</f>
        <v/>
      </c>
      <c r="AH102" s="38" t="str">
        <f>IF(ISERROR(VLOOKUP('Choose Housekeeping Genes'!$C5,Calculations!$C$100:$M$195,10,0)),"",VLOOKUP('Choose Housekeeping Genes'!$C5,Calculations!$C$100:$M$195,10,0))</f>
        <v/>
      </c>
      <c r="AI102" s="38" t="str">
        <f>IF(ISERROR(VLOOKUP('Choose Housekeeping Genes'!$C5,Calculations!$C$100:$M$195,11,0)),"",VLOOKUP('Choose Housekeeping Genes'!$C5,Calculations!$C$100:$M$195,11,0))</f>
        <v/>
      </c>
      <c r="AJ102" s="38" t="str">
        <f>IF(ISERROR(VLOOKUP('Choose Housekeeping Genes'!$C5,Calculations!$C$100:$Y$195,14,0)),"",VLOOKUP('Choose Housekeeping Genes'!$C5,Calculations!$C$100:$Y$195,14,0))</f>
        <v/>
      </c>
      <c r="AK102" s="38" t="str">
        <f>IF(ISERROR(VLOOKUP('Choose Housekeeping Genes'!$C5,Calculations!$C$100:$Y$195,15,0)),"",VLOOKUP('Choose Housekeeping Genes'!$C5,Calculations!$C$100:$Y$195,15,0))</f>
        <v/>
      </c>
      <c r="AL102" s="38" t="str">
        <f>IF(ISERROR(VLOOKUP('Choose Housekeeping Genes'!$C5,Calculations!$C$100:$Y$195,16,0)),"",VLOOKUP('Choose Housekeeping Genes'!$C5,Calculations!$C$100:$Y$195,16,0))</f>
        <v/>
      </c>
      <c r="AM102" s="38" t="str">
        <f>IF(ISERROR(VLOOKUP('Choose Housekeeping Genes'!$C5,Calculations!$C$100:$Y$195,17,0)),"",VLOOKUP('Choose Housekeeping Genes'!$C5,Calculations!$C$100:$Y$195,17,0))</f>
        <v/>
      </c>
      <c r="AN102" s="38" t="str">
        <f>IF(ISERROR(VLOOKUP('Choose Housekeeping Genes'!$C5,Calculations!$C$100:$Y$195,18,0)),"",VLOOKUP('Choose Housekeeping Genes'!$C5,Calculations!$C$100:$Y$195,18,0))</f>
        <v/>
      </c>
      <c r="AO102" s="38" t="str">
        <f>IF(ISERROR(VLOOKUP('Choose Housekeeping Genes'!$C5,Calculations!$C$100:$Y$195,19,0)),"",VLOOKUP('Choose Housekeeping Genes'!$C5,Calculations!$C$100:$Y$195,19,0))</f>
        <v/>
      </c>
      <c r="AP102" s="38" t="str">
        <f>IF(ISERROR(VLOOKUP('Choose Housekeeping Genes'!$C5,Calculations!$C$100:$Y$195,20,0)),"",VLOOKUP('Choose Housekeeping Genes'!$C5,Calculations!$C$100:$Y$195,20,0))</f>
        <v/>
      </c>
      <c r="AQ102" s="38" t="str">
        <f>IF(ISERROR(VLOOKUP('Choose Housekeeping Genes'!$C5,Calculations!$C$100:$Y$195,21,0)),"",VLOOKUP('Choose Housekeeping Genes'!$C5,Calculations!$C$100:$Y$195,21,0))</f>
        <v/>
      </c>
      <c r="AR102" s="38" t="str">
        <f>IF(ISERROR(VLOOKUP('Choose Housekeeping Genes'!$C5,Calculations!$C$100:$Y$195,22,0)),"",VLOOKUP('Choose Housekeeping Genes'!$C5,Calculations!$C$100:$Y$195,22,0))</f>
        <v/>
      </c>
      <c r="AS102" s="38" t="str">
        <f>IF(ISERROR(VLOOKUP('Choose Housekeeping Genes'!$C5,Calculations!$C$100:$Y$195,23,0)),"",VLOOKUP('Choose Housekeeping Genes'!$C5,Calculations!$C$100:$Y$195,23,0))</f>
        <v/>
      </c>
      <c r="AT102" s="36" t="str">
        <f t="shared" si="106"/>
        <v/>
      </c>
      <c r="AU102" s="36" t="str">
        <f t="shared" si="107"/>
        <v/>
      </c>
      <c r="AV102" s="36" t="str">
        <f t="shared" si="108"/>
        <v/>
      </c>
      <c r="AW102" s="36" t="str">
        <f t="shared" si="109"/>
        <v/>
      </c>
      <c r="AX102" s="36" t="str">
        <f t="shared" si="110"/>
        <v/>
      </c>
      <c r="AY102" s="36" t="str">
        <f t="shared" si="111"/>
        <v/>
      </c>
      <c r="AZ102" s="36" t="str">
        <f t="shared" si="112"/>
        <v/>
      </c>
      <c r="BA102" s="36" t="str">
        <f t="shared" si="113"/>
        <v/>
      </c>
      <c r="BB102" s="36" t="str">
        <f t="shared" si="114"/>
        <v/>
      </c>
      <c r="BC102" s="36" t="str">
        <f t="shared" si="115"/>
        <v/>
      </c>
      <c r="BD102" s="36" t="str">
        <f t="shared" si="117"/>
        <v/>
      </c>
      <c r="BE102" s="36" t="str">
        <f t="shared" si="118"/>
        <v/>
      </c>
      <c r="BF102" s="36" t="str">
        <f t="shared" si="119"/>
        <v/>
      </c>
      <c r="BG102" s="36" t="str">
        <f t="shared" si="120"/>
        <v/>
      </c>
      <c r="BH102" s="36" t="str">
        <f t="shared" si="121"/>
        <v/>
      </c>
      <c r="BI102" s="36" t="str">
        <f t="shared" si="122"/>
        <v/>
      </c>
      <c r="BJ102" s="36" t="str">
        <f t="shared" si="123"/>
        <v/>
      </c>
      <c r="BK102" s="36" t="str">
        <f t="shared" si="124"/>
        <v/>
      </c>
      <c r="BL102" s="36" t="str">
        <f t="shared" si="125"/>
        <v/>
      </c>
      <c r="BM102" s="36" t="str">
        <f t="shared" si="126"/>
        <v/>
      </c>
      <c r="BN102" s="38" t="e">
        <f t="shared" si="127"/>
        <v>#DIV/0!</v>
      </c>
      <c r="BO102" s="38" t="e">
        <f t="shared" si="128"/>
        <v>#DIV/0!</v>
      </c>
      <c r="BP102" s="39" t="str">
        <f t="shared" si="86"/>
        <v/>
      </c>
      <c r="BQ102" s="39" t="str">
        <f t="shared" si="87"/>
        <v/>
      </c>
      <c r="BR102" s="39" t="str">
        <f t="shared" si="88"/>
        <v/>
      </c>
      <c r="BS102" s="39" t="str">
        <f t="shared" si="89"/>
        <v/>
      </c>
      <c r="BT102" s="39" t="str">
        <f t="shared" si="90"/>
        <v/>
      </c>
      <c r="BU102" s="39" t="str">
        <f t="shared" si="91"/>
        <v/>
      </c>
      <c r="BV102" s="39" t="str">
        <f t="shared" si="92"/>
        <v/>
      </c>
      <c r="BW102" s="39" t="str">
        <f t="shared" si="93"/>
        <v/>
      </c>
      <c r="BX102" s="39" t="str">
        <f t="shared" si="94"/>
        <v/>
      </c>
      <c r="BY102" s="39" t="str">
        <f t="shared" si="95"/>
        <v/>
      </c>
      <c r="BZ102" s="39" t="str">
        <f t="shared" si="96"/>
        <v/>
      </c>
      <c r="CA102" s="39" t="str">
        <f t="shared" si="97"/>
        <v/>
      </c>
      <c r="CB102" s="39" t="str">
        <f t="shared" si="98"/>
        <v/>
      </c>
      <c r="CC102" s="39" t="str">
        <f t="shared" si="99"/>
        <v/>
      </c>
      <c r="CD102" s="39" t="str">
        <f t="shared" si="100"/>
        <v/>
      </c>
      <c r="CE102" s="39" t="str">
        <f t="shared" si="101"/>
        <v/>
      </c>
      <c r="CF102" s="39" t="str">
        <f t="shared" si="102"/>
        <v/>
      </c>
      <c r="CG102" s="39" t="str">
        <f t="shared" si="103"/>
        <v/>
      </c>
      <c r="CH102" s="39" t="str">
        <f t="shared" si="104"/>
        <v/>
      </c>
      <c r="CI102" s="39" t="str">
        <f t="shared" si="105"/>
        <v/>
      </c>
    </row>
    <row r="103" spans="1:87" ht="12.75">
      <c r="A103" s="18"/>
      <c r="B103" s="16" t="str">
        <f>'Gene Table'!D102</f>
        <v>NM_004119</v>
      </c>
      <c r="C103" s="16" t="s">
        <v>21</v>
      </c>
      <c r="D103" s="17" t="str">
        <f>IF(SUM('Test Sample Data'!D$3:D$98)&gt;10,IF(AND(ISNUMBER('Test Sample Data'!D102),'Test Sample Data'!D102&lt;$B$1,'Test Sample Data'!D102&gt;0),'Test Sample Data'!D102,$B$1),"")</f>
        <v/>
      </c>
      <c r="E103" s="17" t="str">
        <f>IF(SUM('Test Sample Data'!E$3:E$98)&gt;10,IF(AND(ISNUMBER('Test Sample Data'!E102),'Test Sample Data'!E102&lt;$B$1,'Test Sample Data'!E102&gt;0),'Test Sample Data'!E102,$B$1),"")</f>
        <v/>
      </c>
      <c r="F103" s="17" t="str">
        <f>IF(SUM('Test Sample Data'!F$3:F$98)&gt;10,IF(AND(ISNUMBER('Test Sample Data'!F102),'Test Sample Data'!F102&lt;$B$1,'Test Sample Data'!F102&gt;0),'Test Sample Data'!F102,$B$1),"")</f>
        <v/>
      </c>
      <c r="G103" s="17" t="str">
        <f>IF(SUM('Test Sample Data'!G$3:G$98)&gt;10,IF(AND(ISNUMBER('Test Sample Data'!G102),'Test Sample Data'!G102&lt;$B$1,'Test Sample Data'!G102&gt;0),'Test Sample Data'!G102,$B$1),"")</f>
        <v/>
      </c>
      <c r="H103" s="17" t="str">
        <f>IF(SUM('Test Sample Data'!H$3:H$98)&gt;10,IF(AND(ISNUMBER('Test Sample Data'!H102),'Test Sample Data'!H102&lt;$B$1,'Test Sample Data'!H102&gt;0),'Test Sample Data'!H102,$B$1),"")</f>
        <v/>
      </c>
      <c r="I103" s="17" t="str">
        <f>IF(SUM('Test Sample Data'!I$3:I$98)&gt;10,IF(AND(ISNUMBER('Test Sample Data'!I102),'Test Sample Data'!I102&lt;$B$1,'Test Sample Data'!I102&gt;0),'Test Sample Data'!I102,$B$1),"")</f>
        <v/>
      </c>
      <c r="J103" s="17" t="str">
        <f>IF(SUM('Test Sample Data'!J$3:J$98)&gt;10,IF(AND(ISNUMBER('Test Sample Data'!J102),'Test Sample Data'!J102&lt;$B$1,'Test Sample Data'!J102&gt;0),'Test Sample Data'!J102,$B$1),"")</f>
        <v/>
      </c>
      <c r="K103" s="17" t="str">
        <f>IF(SUM('Test Sample Data'!K$3:K$98)&gt;10,IF(AND(ISNUMBER('Test Sample Data'!K102),'Test Sample Data'!K102&lt;$B$1,'Test Sample Data'!K102&gt;0),'Test Sample Data'!K102,$B$1),"")</f>
        <v/>
      </c>
      <c r="L103" s="17" t="str">
        <f>IF(SUM('Test Sample Data'!L$3:L$98)&gt;10,IF(AND(ISNUMBER('Test Sample Data'!L102),'Test Sample Data'!L102&lt;$B$1,'Test Sample Data'!L102&gt;0),'Test Sample Data'!L102,$B$1),"")</f>
        <v/>
      </c>
      <c r="M103" s="17" t="str">
        <f>IF(SUM('Test Sample Data'!M$3:M$98)&gt;10,IF(AND(ISNUMBER('Test Sample Data'!M102),'Test Sample Data'!M102&lt;$B$1,'Test Sample Data'!M102&gt;0),'Test Sample Data'!M102,$B$1),"")</f>
        <v/>
      </c>
      <c r="N103" s="17" t="str">
        <f>'Gene Table'!D102</f>
        <v>NM_004119</v>
      </c>
      <c r="O103" s="16" t="s">
        <v>21</v>
      </c>
      <c r="P103" s="17" t="str">
        <f>IF(SUM('Control Sample Data'!D$3:D$98)&gt;10,IF(AND(ISNUMBER('Control Sample Data'!D102),'Control Sample Data'!D102&lt;$B$1,'Control Sample Data'!D102&gt;0),'Control Sample Data'!D102,$B$1),"")</f>
        <v/>
      </c>
      <c r="Q103" s="17" t="str">
        <f>IF(SUM('Control Sample Data'!E$3:E$98)&gt;10,IF(AND(ISNUMBER('Control Sample Data'!E102),'Control Sample Data'!E102&lt;$B$1,'Control Sample Data'!E102&gt;0),'Control Sample Data'!E102,$B$1),"")</f>
        <v/>
      </c>
      <c r="R103" s="17" t="str">
        <f>IF(SUM('Control Sample Data'!F$3:F$98)&gt;10,IF(AND(ISNUMBER('Control Sample Data'!F102),'Control Sample Data'!F102&lt;$B$1,'Control Sample Data'!F102&gt;0),'Control Sample Data'!F102,$B$1),"")</f>
        <v/>
      </c>
      <c r="S103" s="17" t="str">
        <f>IF(SUM('Control Sample Data'!G$3:G$98)&gt;10,IF(AND(ISNUMBER('Control Sample Data'!G102),'Control Sample Data'!G102&lt;$B$1,'Control Sample Data'!G102&gt;0),'Control Sample Data'!G102,$B$1),"")</f>
        <v/>
      </c>
      <c r="T103" s="17" t="str">
        <f>IF(SUM('Control Sample Data'!H$3:H$98)&gt;10,IF(AND(ISNUMBER('Control Sample Data'!H102),'Control Sample Data'!H102&lt;$B$1,'Control Sample Data'!H102&gt;0),'Control Sample Data'!H102,$B$1),"")</f>
        <v/>
      </c>
      <c r="U103" s="17" t="str">
        <f>IF(SUM('Control Sample Data'!I$3:I$98)&gt;10,IF(AND(ISNUMBER('Control Sample Data'!I102),'Control Sample Data'!I102&lt;$B$1,'Control Sample Data'!I102&gt;0),'Control Sample Data'!I102,$B$1),"")</f>
        <v/>
      </c>
      <c r="V103" s="17" t="str">
        <f>IF(SUM('Control Sample Data'!J$3:J$98)&gt;10,IF(AND(ISNUMBER('Control Sample Data'!J102),'Control Sample Data'!J102&lt;$B$1,'Control Sample Data'!J102&gt;0),'Control Sample Data'!J102,$B$1),"")</f>
        <v/>
      </c>
      <c r="W103" s="17" t="str">
        <f>IF(SUM('Control Sample Data'!K$3:K$98)&gt;10,IF(AND(ISNUMBER('Control Sample Data'!K102),'Control Sample Data'!K102&lt;$B$1,'Control Sample Data'!K102&gt;0),'Control Sample Data'!K102,$B$1),"")</f>
        <v/>
      </c>
      <c r="X103" s="17" t="str">
        <f>IF(SUM('Control Sample Data'!L$3:L$98)&gt;10,IF(AND(ISNUMBER('Control Sample Data'!L102),'Control Sample Data'!L102&lt;$B$1,'Control Sample Data'!L102&gt;0),'Control Sample Data'!L102,$B$1),"")</f>
        <v/>
      </c>
      <c r="Y103" s="41" t="str">
        <f>IF(SUM('Control Sample Data'!M$3:M$98)&gt;10,IF(AND(ISNUMBER('Control Sample Data'!M102),'Control Sample Data'!M102&lt;$B$1,'Control Sample Data'!M102&gt;0),'Control Sample Data'!M102,$B$1),"")</f>
        <v/>
      </c>
      <c r="Z103" s="38" t="str">
        <f>IF(ISERROR(VLOOKUP('Choose Housekeeping Genes'!$C6,Calculations!$C$100:$M$195,2,0)),"",VLOOKUP('Choose Housekeeping Genes'!$C6,Calculations!$C$100:$M$195,2,0))</f>
        <v/>
      </c>
      <c r="AA103" s="38" t="str">
        <f>IF(ISERROR(VLOOKUP('Choose Housekeeping Genes'!$C6,Calculations!$C$100:$M$195,3,0)),"",VLOOKUP('Choose Housekeeping Genes'!$C6,Calculations!$C$100:$M$195,3,0))</f>
        <v/>
      </c>
      <c r="AB103" s="38" t="str">
        <f>IF(ISERROR(VLOOKUP('Choose Housekeeping Genes'!$C6,Calculations!$C$100:$M$195,4,0)),"",VLOOKUP('Choose Housekeeping Genes'!$C6,Calculations!$C$100:$M$195,4,0))</f>
        <v/>
      </c>
      <c r="AC103" s="38" t="str">
        <f>IF(ISERROR(VLOOKUP('Choose Housekeeping Genes'!$C6,Calculations!$C$100:$M$195,5,0)),"",VLOOKUP('Choose Housekeeping Genes'!$C6,Calculations!$C$100:$M$195,5,0))</f>
        <v/>
      </c>
      <c r="AD103" s="38" t="str">
        <f>IF(ISERROR(VLOOKUP('Choose Housekeeping Genes'!$C6,Calculations!$C$100:$M$195,6,0)),"",VLOOKUP('Choose Housekeeping Genes'!$C6,Calculations!$C$100:$M$195,6,0))</f>
        <v/>
      </c>
      <c r="AE103" s="38" t="str">
        <f>IF(ISERROR(VLOOKUP('Choose Housekeeping Genes'!$C6,Calculations!$C$100:$M$195,7,0)),"",VLOOKUP('Choose Housekeeping Genes'!$C6,Calculations!$C$100:$M$195,7,0))</f>
        <v/>
      </c>
      <c r="AF103" s="38" t="str">
        <f>IF(ISERROR(VLOOKUP('Choose Housekeeping Genes'!$C6,Calculations!$C$100:$M$195,8,0)),"",VLOOKUP('Choose Housekeeping Genes'!$C6,Calculations!$C$100:$M$195,8,0))</f>
        <v/>
      </c>
      <c r="AG103" s="38" t="str">
        <f>IF(ISERROR(VLOOKUP('Choose Housekeeping Genes'!$C6,Calculations!$C$100:$M$195,9,0)),"",VLOOKUP('Choose Housekeeping Genes'!$C6,Calculations!$C$100:$M$195,9,0))</f>
        <v/>
      </c>
      <c r="AH103" s="38" t="str">
        <f>IF(ISERROR(VLOOKUP('Choose Housekeeping Genes'!$C6,Calculations!$C$100:$M$195,10,0)),"",VLOOKUP('Choose Housekeeping Genes'!$C6,Calculations!$C$100:$M$195,10,0))</f>
        <v/>
      </c>
      <c r="AI103" s="38" t="str">
        <f>IF(ISERROR(VLOOKUP('Choose Housekeeping Genes'!$C6,Calculations!$C$100:$M$195,11,0)),"",VLOOKUP('Choose Housekeeping Genes'!$C6,Calculations!$C$100:$M$195,11,0))</f>
        <v/>
      </c>
      <c r="AJ103" s="38" t="str">
        <f>IF(ISERROR(VLOOKUP('Choose Housekeeping Genes'!$C6,Calculations!$C$100:$Y$195,14,0)),"",VLOOKUP('Choose Housekeeping Genes'!$C6,Calculations!$C$100:$Y$195,14,0))</f>
        <v/>
      </c>
      <c r="AK103" s="38" t="str">
        <f>IF(ISERROR(VLOOKUP('Choose Housekeeping Genes'!$C6,Calculations!$C$100:$Y$195,15,0)),"",VLOOKUP('Choose Housekeeping Genes'!$C6,Calculations!$C$100:$Y$195,15,0))</f>
        <v/>
      </c>
      <c r="AL103" s="38" t="str">
        <f>IF(ISERROR(VLOOKUP('Choose Housekeeping Genes'!$C6,Calculations!$C$100:$Y$195,16,0)),"",VLOOKUP('Choose Housekeeping Genes'!$C6,Calculations!$C$100:$Y$195,16,0))</f>
        <v/>
      </c>
      <c r="AM103" s="38" t="str">
        <f>IF(ISERROR(VLOOKUP('Choose Housekeeping Genes'!$C6,Calculations!$C$100:$Y$195,17,0)),"",VLOOKUP('Choose Housekeeping Genes'!$C6,Calculations!$C$100:$Y$195,17,0))</f>
        <v/>
      </c>
      <c r="AN103" s="38" t="str">
        <f>IF(ISERROR(VLOOKUP('Choose Housekeeping Genes'!$C6,Calculations!$C$100:$Y$195,18,0)),"",VLOOKUP('Choose Housekeeping Genes'!$C6,Calculations!$C$100:$Y$195,18,0))</f>
        <v/>
      </c>
      <c r="AO103" s="38" t="str">
        <f>IF(ISERROR(VLOOKUP('Choose Housekeeping Genes'!$C6,Calculations!$C$100:$Y$195,19,0)),"",VLOOKUP('Choose Housekeeping Genes'!$C6,Calculations!$C$100:$Y$195,19,0))</f>
        <v/>
      </c>
      <c r="AP103" s="38" t="str">
        <f>IF(ISERROR(VLOOKUP('Choose Housekeeping Genes'!$C6,Calculations!$C$100:$Y$195,20,0)),"",VLOOKUP('Choose Housekeeping Genes'!$C6,Calculations!$C$100:$Y$195,20,0))</f>
        <v/>
      </c>
      <c r="AQ103" s="38" t="str">
        <f>IF(ISERROR(VLOOKUP('Choose Housekeeping Genes'!$C6,Calculations!$C$100:$Y$195,21,0)),"",VLOOKUP('Choose Housekeeping Genes'!$C6,Calculations!$C$100:$Y$195,21,0))</f>
        <v/>
      </c>
      <c r="AR103" s="38" t="str">
        <f>IF(ISERROR(VLOOKUP('Choose Housekeeping Genes'!$C6,Calculations!$C$100:$Y$195,22,0)),"",VLOOKUP('Choose Housekeeping Genes'!$C6,Calculations!$C$100:$Y$195,22,0))</f>
        <v/>
      </c>
      <c r="AS103" s="38" t="str">
        <f>IF(ISERROR(VLOOKUP('Choose Housekeeping Genes'!$C6,Calculations!$C$100:$Y$195,23,0)),"",VLOOKUP('Choose Housekeeping Genes'!$C6,Calculations!$C$100:$Y$195,23,0))</f>
        <v/>
      </c>
      <c r="AT103" s="36" t="str">
        <f t="shared" si="106"/>
        <v/>
      </c>
      <c r="AU103" s="36" t="str">
        <f t="shared" si="107"/>
        <v/>
      </c>
      <c r="AV103" s="36" t="str">
        <f t="shared" si="108"/>
        <v/>
      </c>
      <c r="AW103" s="36" t="str">
        <f t="shared" si="109"/>
        <v/>
      </c>
      <c r="AX103" s="36" t="str">
        <f t="shared" si="110"/>
        <v/>
      </c>
      <c r="AY103" s="36" t="str">
        <f t="shared" si="111"/>
        <v/>
      </c>
      <c r="AZ103" s="36" t="str">
        <f t="shared" si="112"/>
        <v/>
      </c>
      <c r="BA103" s="36" t="str">
        <f t="shared" si="113"/>
        <v/>
      </c>
      <c r="BB103" s="36" t="str">
        <f t="shared" si="114"/>
        <v/>
      </c>
      <c r="BC103" s="36" t="str">
        <f t="shared" si="115"/>
        <v/>
      </c>
      <c r="BD103" s="36" t="str">
        <f t="shared" si="117"/>
        <v/>
      </c>
      <c r="BE103" s="36" t="str">
        <f t="shared" si="118"/>
        <v/>
      </c>
      <c r="BF103" s="36" t="str">
        <f t="shared" si="119"/>
        <v/>
      </c>
      <c r="BG103" s="36" t="str">
        <f t="shared" si="120"/>
        <v/>
      </c>
      <c r="BH103" s="36" t="str">
        <f t="shared" si="121"/>
        <v/>
      </c>
      <c r="BI103" s="36" t="str">
        <f t="shared" si="122"/>
        <v/>
      </c>
      <c r="BJ103" s="36" t="str">
        <f t="shared" si="123"/>
        <v/>
      </c>
      <c r="BK103" s="36" t="str">
        <f t="shared" si="124"/>
        <v/>
      </c>
      <c r="BL103" s="36" t="str">
        <f t="shared" si="125"/>
        <v/>
      </c>
      <c r="BM103" s="36" t="str">
        <f t="shared" si="126"/>
        <v/>
      </c>
      <c r="BN103" s="38" t="e">
        <f t="shared" si="127"/>
        <v>#DIV/0!</v>
      </c>
      <c r="BO103" s="38" t="e">
        <f t="shared" si="128"/>
        <v>#DIV/0!</v>
      </c>
      <c r="BP103" s="39" t="str">
        <f t="shared" si="86"/>
        <v/>
      </c>
      <c r="BQ103" s="39" t="str">
        <f t="shared" si="87"/>
        <v/>
      </c>
      <c r="BR103" s="39" t="str">
        <f t="shared" si="88"/>
        <v/>
      </c>
      <c r="BS103" s="39" t="str">
        <f t="shared" si="89"/>
        <v/>
      </c>
      <c r="BT103" s="39" t="str">
        <f t="shared" si="90"/>
        <v/>
      </c>
      <c r="BU103" s="39" t="str">
        <f t="shared" si="91"/>
        <v/>
      </c>
      <c r="BV103" s="39" t="str">
        <f t="shared" si="92"/>
        <v/>
      </c>
      <c r="BW103" s="39" t="str">
        <f t="shared" si="93"/>
        <v/>
      </c>
      <c r="BX103" s="39" t="str">
        <f t="shared" si="94"/>
        <v/>
      </c>
      <c r="BY103" s="39" t="str">
        <f t="shared" si="95"/>
        <v/>
      </c>
      <c r="BZ103" s="39" t="str">
        <f t="shared" si="96"/>
        <v/>
      </c>
      <c r="CA103" s="39" t="str">
        <f t="shared" si="97"/>
        <v/>
      </c>
      <c r="CB103" s="39" t="str">
        <f t="shared" si="98"/>
        <v/>
      </c>
      <c r="CC103" s="39" t="str">
        <f t="shared" si="99"/>
        <v/>
      </c>
      <c r="CD103" s="39" t="str">
        <f t="shared" si="100"/>
        <v/>
      </c>
      <c r="CE103" s="39" t="str">
        <f t="shared" si="101"/>
        <v/>
      </c>
      <c r="CF103" s="39" t="str">
        <f t="shared" si="102"/>
        <v/>
      </c>
      <c r="CG103" s="39" t="str">
        <f t="shared" si="103"/>
        <v/>
      </c>
      <c r="CH103" s="39" t="str">
        <f t="shared" si="104"/>
        <v/>
      </c>
      <c r="CI103" s="39" t="str">
        <f t="shared" si="105"/>
        <v/>
      </c>
    </row>
    <row r="104" spans="1:87" ht="12.75">
      <c r="A104" s="18"/>
      <c r="B104" s="16" t="str">
        <f>'Gene Table'!D103</f>
        <v>NM_000130</v>
      </c>
      <c r="C104" s="16" t="s">
        <v>25</v>
      </c>
      <c r="D104" s="17" t="str">
        <f>IF(SUM('Test Sample Data'!D$3:D$98)&gt;10,IF(AND(ISNUMBER('Test Sample Data'!D103),'Test Sample Data'!D103&lt;$B$1,'Test Sample Data'!D103&gt;0),'Test Sample Data'!D103,$B$1),"")</f>
        <v/>
      </c>
      <c r="E104" s="17" t="str">
        <f>IF(SUM('Test Sample Data'!E$3:E$98)&gt;10,IF(AND(ISNUMBER('Test Sample Data'!E103),'Test Sample Data'!E103&lt;$B$1,'Test Sample Data'!E103&gt;0),'Test Sample Data'!E103,$B$1),"")</f>
        <v/>
      </c>
      <c r="F104" s="17" t="str">
        <f>IF(SUM('Test Sample Data'!F$3:F$98)&gt;10,IF(AND(ISNUMBER('Test Sample Data'!F103),'Test Sample Data'!F103&lt;$B$1,'Test Sample Data'!F103&gt;0),'Test Sample Data'!F103,$B$1),"")</f>
        <v/>
      </c>
      <c r="G104" s="17" t="str">
        <f>IF(SUM('Test Sample Data'!G$3:G$98)&gt;10,IF(AND(ISNUMBER('Test Sample Data'!G103),'Test Sample Data'!G103&lt;$B$1,'Test Sample Data'!G103&gt;0),'Test Sample Data'!G103,$B$1),"")</f>
        <v/>
      </c>
      <c r="H104" s="17" t="str">
        <f>IF(SUM('Test Sample Data'!H$3:H$98)&gt;10,IF(AND(ISNUMBER('Test Sample Data'!H103),'Test Sample Data'!H103&lt;$B$1,'Test Sample Data'!H103&gt;0),'Test Sample Data'!H103,$B$1),"")</f>
        <v/>
      </c>
      <c r="I104" s="17" t="str">
        <f>IF(SUM('Test Sample Data'!I$3:I$98)&gt;10,IF(AND(ISNUMBER('Test Sample Data'!I103),'Test Sample Data'!I103&lt;$B$1,'Test Sample Data'!I103&gt;0),'Test Sample Data'!I103,$B$1),"")</f>
        <v/>
      </c>
      <c r="J104" s="17" t="str">
        <f>IF(SUM('Test Sample Data'!J$3:J$98)&gt;10,IF(AND(ISNUMBER('Test Sample Data'!J103),'Test Sample Data'!J103&lt;$B$1,'Test Sample Data'!J103&gt;0),'Test Sample Data'!J103,$B$1),"")</f>
        <v/>
      </c>
      <c r="K104" s="17" t="str">
        <f>IF(SUM('Test Sample Data'!K$3:K$98)&gt;10,IF(AND(ISNUMBER('Test Sample Data'!K103),'Test Sample Data'!K103&lt;$B$1,'Test Sample Data'!K103&gt;0),'Test Sample Data'!K103,$B$1),"")</f>
        <v/>
      </c>
      <c r="L104" s="17" t="str">
        <f>IF(SUM('Test Sample Data'!L$3:L$98)&gt;10,IF(AND(ISNUMBER('Test Sample Data'!L103),'Test Sample Data'!L103&lt;$B$1,'Test Sample Data'!L103&gt;0),'Test Sample Data'!L103,$B$1),"")</f>
        <v/>
      </c>
      <c r="M104" s="17" t="str">
        <f>IF(SUM('Test Sample Data'!M$3:M$98)&gt;10,IF(AND(ISNUMBER('Test Sample Data'!M103),'Test Sample Data'!M103&lt;$B$1,'Test Sample Data'!M103&gt;0),'Test Sample Data'!M103,$B$1),"")</f>
        <v/>
      </c>
      <c r="N104" s="17" t="str">
        <f>'Gene Table'!D103</f>
        <v>NM_000130</v>
      </c>
      <c r="O104" s="16" t="s">
        <v>25</v>
      </c>
      <c r="P104" s="17" t="str">
        <f>IF(SUM('Control Sample Data'!D$3:D$98)&gt;10,IF(AND(ISNUMBER('Control Sample Data'!D103),'Control Sample Data'!D103&lt;$B$1,'Control Sample Data'!D103&gt;0),'Control Sample Data'!D103,$B$1),"")</f>
        <v/>
      </c>
      <c r="Q104" s="17" t="str">
        <f>IF(SUM('Control Sample Data'!E$3:E$98)&gt;10,IF(AND(ISNUMBER('Control Sample Data'!E103),'Control Sample Data'!E103&lt;$B$1,'Control Sample Data'!E103&gt;0),'Control Sample Data'!E103,$B$1),"")</f>
        <v/>
      </c>
      <c r="R104" s="17" t="str">
        <f>IF(SUM('Control Sample Data'!F$3:F$98)&gt;10,IF(AND(ISNUMBER('Control Sample Data'!F103),'Control Sample Data'!F103&lt;$B$1,'Control Sample Data'!F103&gt;0),'Control Sample Data'!F103,$B$1),"")</f>
        <v/>
      </c>
      <c r="S104" s="17" t="str">
        <f>IF(SUM('Control Sample Data'!G$3:G$98)&gt;10,IF(AND(ISNUMBER('Control Sample Data'!G103),'Control Sample Data'!G103&lt;$B$1,'Control Sample Data'!G103&gt;0),'Control Sample Data'!G103,$B$1),"")</f>
        <v/>
      </c>
      <c r="T104" s="17" t="str">
        <f>IF(SUM('Control Sample Data'!H$3:H$98)&gt;10,IF(AND(ISNUMBER('Control Sample Data'!H103),'Control Sample Data'!H103&lt;$B$1,'Control Sample Data'!H103&gt;0),'Control Sample Data'!H103,$B$1),"")</f>
        <v/>
      </c>
      <c r="U104" s="17" t="str">
        <f>IF(SUM('Control Sample Data'!I$3:I$98)&gt;10,IF(AND(ISNUMBER('Control Sample Data'!I103),'Control Sample Data'!I103&lt;$B$1,'Control Sample Data'!I103&gt;0),'Control Sample Data'!I103,$B$1),"")</f>
        <v/>
      </c>
      <c r="V104" s="17" t="str">
        <f>IF(SUM('Control Sample Data'!J$3:J$98)&gt;10,IF(AND(ISNUMBER('Control Sample Data'!J103),'Control Sample Data'!J103&lt;$B$1,'Control Sample Data'!J103&gt;0),'Control Sample Data'!J103,$B$1),"")</f>
        <v/>
      </c>
      <c r="W104" s="17" t="str">
        <f>IF(SUM('Control Sample Data'!K$3:K$98)&gt;10,IF(AND(ISNUMBER('Control Sample Data'!K103),'Control Sample Data'!K103&lt;$B$1,'Control Sample Data'!K103&gt;0),'Control Sample Data'!K103,$B$1),"")</f>
        <v/>
      </c>
      <c r="X104" s="17" t="str">
        <f>IF(SUM('Control Sample Data'!L$3:L$98)&gt;10,IF(AND(ISNUMBER('Control Sample Data'!L103),'Control Sample Data'!L103&lt;$B$1,'Control Sample Data'!L103&gt;0),'Control Sample Data'!L103,$B$1),"")</f>
        <v/>
      </c>
      <c r="Y104" s="41" t="str">
        <f>IF(SUM('Control Sample Data'!M$3:M$98)&gt;10,IF(AND(ISNUMBER('Control Sample Data'!M103),'Control Sample Data'!M103&lt;$B$1,'Control Sample Data'!M103&gt;0),'Control Sample Data'!M103,$B$1),"")</f>
        <v/>
      </c>
      <c r="Z104" s="38" t="str">
        <f>IF(ISERROR(VLOOKUP('Choose Housekeeping Genes'!$C7,Calculations!$C$100:$M$195,2,0)),"",VLOOKUP('Choose Housekeeping Genes'!$C7,Calculations!$C$100:$M$195,2,0))</f>
        <v/>
      </c>
      <c r="AA104" s="38" t="str">
        <f>IF(ISERROR(VLOOKUP('Choose Housekeeping Genes'!$C7,Calculations!$C$100:$M$195,3,0)),"",VLOOKUP('Choose Housekeeping Genes'!$C7,Calculations!$C$100:$M$195,3,0))</f>
        <v/>
      </c>
      <c r="AB104" s="38" t="str">
        <f>IF(ISERROR(VLOOKUP('Choose Housekeeping Genes'!$C7,Calculations!$C$100:$M$195,4,0)),"",VLOOKUP('Choose Housekeeping Genes'!$C7,Calculations!$C$100:$M$195,4,0))</f>
        <v/>
      </c>
      <c r="AC104" s="38" t="str">
        <f>IF(ISERROR(VLOOKUP('Choose Housekeeping Genes'!$C7,Calculations!$C$100:$M$195,5,0)),"",VLOOKUP('Choose Housekeeping Genes'!$C7,Calculations!$C$100:$M$195,5,0))</f>
        <v/>
      </c>
      <c r="AD104" s="38" t="str">
        <f>IF(ISERROR(VLOOKUP('Choose Housekeeping Genes'!$C7,Calculations!$C$100:$M$195,6,0)),"",VLOOKUP('Choose Housekeeping Genes'!$C7,Calculations!$C$100:$M$195,6,0))</f>
        <v/>
      </c>
      <c r="AE104" s="38" t="str">
        <f>IF(ISERROR(VLOOKUP('Choose Housekeeping Genes'!$C7,Calculations!$C$100:$M$195,7,0)),"",VLOOKUP('Choose Housekeeping Genes'!$C7,Calculations!$C$100:$M$195,7,0))</f>
        <v/>
      </c>
      <c r="AF104" s="38" t="str">
        <f>IF(ISERROR(VLOOKUP('Choose Housekeeping Genes'!$C7,Calculations!$C$100:$M$195,8,0)),"",VLOOKUP('Choose Housekeeping Genes'!$C7,Calculations!$C$100:$M$195,8,0))</f>
        <v/>
      </c>
      <c r="AG104" s="38" t="str">
        <f>IF(ISERROR(VLOOKUP('Choose Housekeeping Genes'!$C7,Calculations!$C$100:$M$195,9,0)),"",VLOOKUP('Choose Housekeeping Genes'!$C7,Calculations!$C$100:$M$195,9,0))</f>
        <v/>
      </c>
      <c r="AH104" s="38" t="str">
        <f>IF(ISERROR(VLOOKUP('Choose Housekeeping Genes'!$C7,Calculations!$C$100:$M$195,10,0)),"",VLOOKUP('Choose Housekeeping Genes'!$C7,Calculations!$C$100:$M$195,10,0))</f>
        <v/>
      </c>
      <c r="AI104" s="38" t="str">
        <f>IF(ISERROR(VLOOKUP('Choose Housekeeping Genes'!$C7,Calculations!$C$100:$M$195,11,0)),"",VLOOKUP('Choose Housekeeping Genes'!$C7,Calculations!$C$100:$M$195,11,0))</f>
        <v/>
      </c>
      <c r="AJ104" s="38" t="str">
        <f>IF(ISERROR(VLOOKUP('Choose Housekeeping Genes'!$C7,Calculations!$C$100:$Y$195,14,0)),"",VLOOKUP('Choose Housekeeping Genes'!$C7,Calculations!$C$100:$Y$195,14,0))</f>
        <v/>
      </c>
      <c r="AK104" s="38" t="str">
        <f>IF(ISERROR(VLOOKUP('Choose Housekeeping Genes'!$C7,Calculations!$C$100:$Y$195,15,0)),"",VLOOKUP('Choose Housekeeping Genes'!$C7,Calculations!$C$100:$Y$195,15,0))</f>
        <v/>
      </c>
      <c r="AL104" s="38" t="str">
        <f>IF(ISERROR(VLOOKUP('Choose Housekeeping Genes'!$C7,Calculations!$C$100:$Y$195,16,0)),"",VLOOKUP('Choose Housekeeping Genes'!$C7,Calculations!$C$100:$Y$195,16,0))</f>
        <v/>
      </c>
      <c r="AM104" s="38" t="str">
        <f>IF(ISERROR(VLOOKUP('Choose Housekeeping Genes'!$C7,Calculations!$C$100:$Y$195,17,0)),"",VLOOKUP('Choose Housekeeping Genes'!$C7,Calculations!$C$100:$Y$195,17,0))</f>
        <v/>
      </c>
      <c r="AN104" s="38" t="str">
        <f>IF(ISERROR(VLOOKUP('Choose Housekeeping Genes'!$C7,Calculations!$C$100:$Y$195,18,0)),"",VLOOKUP('Choose Housekeeping Genes'!$C7,Calculations!$C$100:$Y$195,18,0))</f>
        <v/>
      </c>
      <c r="AO104" s="38" t="str">
        <f>IF(ISERROR(VLOOKUP('Choose Housekeeping Genes'!$C7,Calculations!$C$100:$Y$195,19,0)),"",VLOOKUP('Choose Housekeeping Genes'!$C7,Calculations!$C$100:$Y$195,19,0))</f>
        <v/>
      </c>
      <c r="AP104" s="38" t="str">
        <f>IF(ISERROR(VLOOKUP('Choose Housekeeping Genes'!$C7,Calculations!$C$100:$Y$195,20,0)),"",VLOOKUP('Choose Housekeeping Genes'!$C7,Calculations!$C$100:$Y$195,20,0))</f>
        <v/>
      </c>
      <c r="AQ104" s="38" t="str">
        <f>IF(ISERROR(VLOOKUP('Choose Housekeeping Genes'!$C7,Calculations!$C$100:$Y$195,21,0)),"",VLOOKUP('Choose Housekeeping Genes'!$C7,Calculations!$C$100:$Y$195,21,0))</f>
        <v/>
      </c>
      <c r="AR104" s="38" t="str">
        <f>IF(ISERROR(VLOOKUP('Choose Housekeeping Genes'!$C7,Calculations!$C$100:$Y$195,22,0)),"",VLOOKUP('Choose Housekeeping Genes'!$C7,Calculations!$C$100:$Y$195,22,0))</f>
        <v/>
      </c>
      <c r="AS104" s="38" t="str">
        <f>IF(ISERROR(VLOOKUP('Choose Housekeeping Genes'!$C7,Calculations!$C$100:$Y$195,23,0)),"",VLOOKUP('Choose Housekeeping Genes'!$C7,Calculations!$C$100:$Y$195,23,0))</f>
        <v/>
      </c>
      <c r="AT104" s="36" t="str">
        <f t="shared" si="106"/>
        <v/>
      </c>
      <c r="AU104" s="36" t="str">
        <f t="shared" si="107"/>
        <v/>
      </c>
      <c r="AV104" s="36" t="str">
        <f t="shared" si="108"/>
        <v/>
      </c>
      <c r="AW104" s="36" t="str">
        <f t="shared" si="109"/>
        <v/>
      </c>
      <c r="AX104" s="36" t="str">
        <f t="shared" si="110"/>
        <v/>
      </c>
      <c r="AY104" s="36" t="str">
        <f t="shared" si="111"/>
        <v/>
      </c>
      <c r="AZ104" s="36" t="str">
        <f t="shared" si="112"/>
        <v/>
      </c>
      <c r="BA104" s="36" t="str">
        <f t="shared" si="113"/>
        <v/>
      </c>
      <c r="BB104" s="36" t="str">
        <f t="shared" si="114"/>
        <v/>
      </c>
      <c r="BC104" s="36" t="str">
        <f t="shared" si="115"/>
        <v/>
      </c>
      <c r="BD104" s="36" t="str">
        <f t="shared" si="117"/>
        <v/>
      </c>
      <c r="BE104" s="36" t="str">
        <f t="shared" si="118"/>
        <v/>
      </c>
      <c r="BF104" s="36" t="str">
        <f t="shared" si="119"/>
        <v/>
      </c>
      <c r="BG104" s="36" t="str">
        <f t="shared" si="120"/>
        <v/>
      </c>
      <c r="BH104" s="36" t="str">
        <f t="shared" si="121"/>
        <v/>
      </c>
      <c r="BI104" s="36" t="str">
        <f t="shared" si="122"/>
        <v/>
      </c>
      <c r="BJ104" s="36" t="str">
        <f t="shared" si="123"/>
        <v/>
      </c>
      <c r="BK104" s="36" t="str">
        <f t="shared" si="124"/>
        <v/>
      </c>
      <c r="BL104" s="36" t="str">
        <f t="shared" si="125"/>
        <v/>
      </c>
      <c r="BM104" s="36" t="str">
        <f t="shared" si="126"/>
        <v/>
      </c>
      <c r="BN104" s="38" t="e">
        <f t="shared" si="127"/>
        <v>#DIV/0!</v>
      </c>
      <c r="BO104" s="38" t="e">
        <f t="shared" si="128"/>
        <v>#DIV/0!</v>
      </c>
      <c r="BP104" s="39" t="str">
        <f t="shared" si="86"/>
        <v/>
      </c>
      <c r="BQ104" s="39" t="str">
        <f t="shared" si="87"/>
        <v/>
      </c>
      <c r="BR104" s="39" t="str">
        <f t="shared" si="88"/>
        <v/>
      </c>
      <c r="BS104" s="39" t="str">
        <f t="shared" si="89"/>
        <v/>
      </c>
      <c r="BT104" s="39" t="str">
        <f t="shared" si="90"/>
        <v/>
      </c>
      <c r="BU104" s="39" t="str">
        <f t="shared" si="91"/>
        <v/>
      </c>
      <c r="BV104" s="39" t="str">
        <f t="shared" si="92"/>
        <v/>
      </c>
      <c r="BW104" s="39" t="str">
        <f t="shared" si="93"/>
        <v/>
      </c>
      <c r="BX104" s="39" t="str">
        <f t="shared" si="94"/>
        <v/>
      </c>
      <c r="BY104" s="39" t="str">
        <f t="shared" si="95"/>
        <v/>
      </c>
      <c r="BZ104" s="39" t="str">
        <f t="shared" si="96"/>
        <v/>
      </c>
      <c r="CA104" s="39" t="str">
        <f t="shared" si="97"/>
        <v/>
      </c>
      <c r="CB104" s="39" t="str">
        <f t="shared" si="98"/>
        <v/>
      </c>
      <c r="CC104" s="39" t="str">
        <f t="shared" si="99"/>
        <v/>
      </c>
      <c r="CD104" s="39" t="str">
        <f t="shared" si="100"/>
        <v/>
      </c>
      <c r="CE104" s="39" t="str">
        <f t="shared" si="101"/>
        <v/>
      </c>
      <c r="CF104" s="39" t="str">
        <f t="shared" si="102"/>
        <v/>
      </c>
      <c r="CG104" s="39" t="str">
        <f t="shared" si="103"/>
        <v/>
      </c>
      <c r="CH104" s="39" t="str">
        <f t="shared" si="104"/>
        <v/>
      </c>
      <c r="CI104" s="39" t="str">
        <f t="shared" si="105"/>
        <v/>
      </c>
    </row>
    <row r="105" spans="1:87" ht="12.75">
      <c r="A105" s="18"/>
      <c r="B105" s="16" t="str">
        <f>'Gene Table'!D104</f>
        <v>NM_001621</v>
      </c>
      <c r="C105" s="16" t="s">
        <v>29</v>
      </c>
      <c r="D105" s="17" t="str">
        <f>IF(SUM('Test Sample Data'!D$3:D$98)&gt;10,IF(AND(ISNUMBER('Test Sample Data'!D104),'Test Sample Data'!D104&lt;$B$1,'Test Sample Data'!D104&gt;0),'Test Sample Data'!D104,$B$1),"")</f>
        <v/>
      </c>
      <c r="E105" s="17" t="str">
        <f>IF(SUM('Test Sample Data'!E$3:E$98)&gt;10,IF(AND(ISNUMBER('Test Sample Data'!E104),'Test Sample Data'!E104&lt;$B$1,'Test Sample Data'!E104&gt;0),'Test Sample Data'!E104,$B$1),"")</f>
        <v/>
      </c>
      <c r="F105" s="17" t="str">
        <f>IF(SUM('Test Sample Data'!F$3:F$98)&gt;10,IF(AND(ISNUMBER('Test Sample Data'!F104),'Test Sample Data'!F104&lt;$B$1,'Test Sample Data'!F104&gt;0),'Test Sample Data'!F104,$B$1),"")</f>
        <v/>
      </c>
      <c r="G105" s="17" t="str">
        <f>IF(SUM('Test Sample Data'!G$3:G$98)&gt;10,IF(AND(ISNUMBER('Test Sample Data'!G104),'Test Sample Data'!G104&lt;$B$1,'Test Sample Data'!G104&gt;0),'Test Sample Data'!G104,$B$1),"")</f>
        <v/>
      </c>
      <c r="H105" s="17" t="str">
        <f>IF(SUM('Test Sample Data'!H$3:H$98)&gt;10,IF(AND(ISNUMBER('Test Sample Data'!H104),'Test Sample Data'!H104&lt;$B$1,'Test Sample Data'!H104&gt;0),'Test Sample Data'!H104,$B$1),"")</f>
        <v/>
      </c>
      <c r="I105" s="17" t="str">
        <f>IF(SUM('Test Sample Data'!I$3:I$98)&gt;10,IF(AND(ISNUMBER('Test Sample Data'!I104),'Test Sample Data'!I104&lt;$B$1,'Test Sample Data'!I104&gt;0),'Test Sample Data'!I104,$B$1),"")</f>
        <v/>
      </c>
      <c r="J105" s="17" t="str">
        <f>IF(SUM('Test Sample Data'!J$3:J$98)&gt;10,IF(AND(ISNUMBER('Test Sample Data'!J104),'Test Sample Data'!J104&lt;$B$1,'Test Sample Data'!J104&gt;0),'Test Sample Data'!J104,$B$1),"")</f>
        <v/>
      </c>
      <c r="K105" s="17" t="str">
        <f>IF(SUM('Test Sample Data'!K$3:K$98)&gt;10,IF(AND(ISNUMBER('Test Sample Data'!K104),'Test Sample Data'!K104&lt;$B$1,'Test Sample Data'!K104&gt;0),'Test Sample Data'!K104,$B$1),"")</f>
        <v/>
      </c>
      <c r="L105" s="17" t="str">
        <f>IF(SUM('Test Sample Data'!L$3:L$98)&gt;10,IF(AND(ISNUMBER('Test Sample Data'!L104),'Test Sample Data'!L104&lt;$B$1,'Test Sample Data'!L104&gt;0),'Test Sample Data'!L104,$B$1),"")</f>
        <v/>
      </c>
      <c r="M105" s="17" t="str">
        <f>IF(SUM('Test Sample Data'!M$3:M$98)&gt;10,IF(AND(ISNUMBER('Test Sample Data'!M104),'Test Sample Data'!M104&lt;$B$1,'Test Sample Data'!M104&gt;0),'Test Sample Data'!M104,$B$1),"")</f>
        <v/>
      </c>
      <c r="N105" s="17" t="str">
        <f>'Gene Table'!D104</f>
        <v>NM_001621</v>
      </c>
      <c r="O105" s="16" t="s">
        <v>29</v>
      </c>
      <c r="P105" s="17" t="str">
        <f>IF(SUM('Control Sample Data'!D$3:D$98)&gt;10,IF(AND(ISNUMBER('Control Sample Data'!D104),'Control Sample Data'!D104&lt;$B$1,'Control Sample Data'!D104&gt;0),'Control Sample Data'!D104,$B$1),"")</f>
        <v/>
      </c>
      <c r="Q105" s="17" t="str">
        <f>IF(SUM('Control Sample Data'!E$3:E$98)&gt;10,IF(AND(ISNUMBER('Control Sample Data'!E104),'Control Sample Data'!E104&lt;$B$1,'Control Sample Data'!E104&gt;0),'Control Sample Data'!E104,$B$1),"")</f>
        <v/>
      </c>
      <c r="R105" s="17" t="str">
        <f>IF(SUM('Control Sample Data'!F$3:F$98)&gt;10,IF(AND(ISNUMBER('Control Sample Data'!F104),'Control Sample Data'!F104&lt;$B$1,'Control Sample Data'!F104&gt;0),'Control Sample Data'!F104,$B$1),"")</f>
        <v/>
      </c>
      <c r="S105" s="17" t="str">
        <f>IF(SUM('Control Sample Data'!G$3:G$98)&gt;10,IF(AND(ISNUMBER('Control Sample Data'!G104),'Control Sample Data'!G104&lt;$B$1,'Control Sample Data'!G104&gt;0),'Control Sample Data'!G104,$B$1),"")</f>
        <v/>
      </c>
      <c r="T105" s="17" t="str">
        <f>IF(SUM('Control Sample Data'!H$3:H$98)&gt;10,IF(AND(ISNUMBER('Control Sample Data'!H104),'Control Sample Data'!H104&lt;$B$1,'Control Sample Data'!H104&gt;0),'Control Sample Data'!H104,$B$1),"")</f>
        <v/>
      </c>
      <c r="U105" s="17" t="str">
        <f>IF(SUM('Control Sample Data'!I$3:I$98)&gt;10,IF(AND(ISNUMBER('Control Sample Data'!I104),'Control Sample Data'!I104&lt;$B$1,'Control Sample Data'!I104&gt;0),'Control Sample Data'!I104,$B$1),"")</f>
        <v/>
      </c>
      <c r="V105" s="17" t="str">
        <f>IF(SUM('Control Sample Data'!J$3:J$98)&gt;10,IF(AND(ISNUMBER('Control Sample Data'!J104),'Control Sample Data'!J104&lt;$B$1,'Control Sample Data'!J104&gt;0),'Control Sample Data'!J104,$B$1),"")</f>
        <v/>
      </c>
      <c r="W105" s="17" t="str">
        <f>IF(SUM('Control Sample Data'!K$3:K$98)&gt;10,IF(AND(ISNUMBER('Control Sample Data'!K104),'Control Sample Data'!K104&lt;$B$1,'Control Sample Data'!K104&gt;0),'Control Sample Data'!K104,$B$1),"")</f>
        <v/>
      </c>
      <c r="X105" s="17" t="str">
        <f>IF(SUM('Control Sample Data'!L$3:L$98)&gt;10,IF(AND(ISNUMBER('Control Sample Data'!L104),'Control Sample Data'!L104&lt;$B$1,'Control Sample Data'!L104&gt;0),'Control Sample Data'!L104,$B$1),"")</f>
        <v/>
      </c>
      <c r="Y105" s="41" t="str">
        <f>IF(SUM('Control Sample Data'!M$3:M$98)&gt;10,IF(AND(ISNUMBER('Control Sample Data'!M104),'Control Sample Data'!M104&lt;$B$1,'Control Sample Data'!M104&gt;0),'Control Sample Data'!M104,$B$1),"")</f>
        <v/>
      </c>
      <c r="Z105" s="38" t="str">
        <f>IF(ISERROR(VLOOKUP('Choose Housekeeping Genes'!$C8,Calculations!$C$100:$M$195,2,0)),"",VLOOKUP('Choose Housekeeping Genes'!$C8,Calculations!$C$100:$M$195,2,0))</f>
        <v/>
      </c>
      <c r="AA105" s="38" t="str">
        <f>IF(ISERROR(VLOOKUP('Choose Housekeeping Genes'!$C8,Calculations!$C$100:$M$195,3,0)),"",VLOOKUP('Choose Housekeeping Genes'!$C8,Calculations!$C$100:$M$195,3,0))</f>
        <v/>
      </c>
      <c r="AB105" s="38" t="str">
        <f>IF(ISERROR(VLOOKUP('Choose Housekeeping Genes'!$C8,Calculations!$C$100:$M$195,4,0)),"",VLOOKUP('Choose Housekeeping Genes'!$C8,Calculations!$C$100:$M$195,4,0))</f>
        <v/>
      </c>
      <c r="AC105" s="38" t="str">
        <f>IF(ISERROR(VLOOKUP('Choose Housekeeping Genes'!$C8,Calculations!$C$100:$M$195,5,0)),"",VLOOKUP('Choose Housekeeping Genes'!$C8,Calculations!$C$100:$M$195,5,0))</f>
        <v/>
      </c>
      <c r="AD105" s="38" t="str">
        <f>IF(ISERROR(VLOOKUP('Choose Housekeeping Genes'!$C8,Calculations!$C$100:$M$195,6,0)),"",VLOOKUP('Choose Housekeeping Genes'!$C8,Calculations!$C$100:$M$195,6,0))</f>
        <v/>
      </c>
      <c r="AE105" s="38" t="str">
        <f>IF(ISERROR(VLOOKUP('Choose Housekeeping Genes'!$C8,Calculations!$C$100:$M$195,7,0)),"",VLOOKUP('Choose Housekeeping Genes'!$C8,Calculations!$C$100:$M$195,7,0))</f>
        <v/>
      </c>
      <c r="AF105" s="38" t="str">
        <f>IF(ISERROR(VLOOKUP('Choose Housekeeping Genes'!$C8,Calculations!$C$100:$M$195,8,0)),"",VLOOKUP('Choose Housekeeping Genes'!$C8,Calculations!$C$100:$M$195,8,0))</f>
        <v/>
      </c>
      <c r="AG105" s="38" t="str">
        <f>IF(ISERROR(VLOOKUP('Choose Housekeeping Genes'!$C8,Calculations!$C$100:$M$195,9,0)),"",VLOOKUP('Choose Housekeeping Genes'!$C8,Calculations!$C$100:$M$195,9,0))</f>
        <v/>
      </c>
      <c r="AH105" s="38" t="str">
        <f>IF(ISERROR(VLOOKUP('Choose Housekeeping Genes'!$C8,Calculations!$C$100:$M$195,10,0)),"",VLOOKUP('Choose Housekeeping Genes'!$C8,Calculations!$C$100:$M$195,10,0))</f>
        <v/>
      </c>
      <c r="AI105" s="38" t="str">
        <f>IF(ISERROR(VLOOKUP('Choose Housekeeping Genes'!$C8,Calculations!$C$100:$M$195,11,0)),"",VLOOKUP('Choose Housekeeping Genes'!$C8,Calculations!$C$100:$M$195,11,0))</f>
        <v/>
      </c>
      <c r="AJ105" s="38" t="str">
        <f>IF(ISERROR(VLOOKUP('Choose Housekeeping Genes'!$C8,Calculations!$C$100:$Y$195,14,0)),"",VLOOKUP('Choose Housekeeping Genes'!$C8,Calculations!$C$100:$Y$195,14,0))</f>
        <v/>
      </c>
      <c r="AK105" s="38" t="str">
        <f>IF(ISERROR(VLOOKUP('Choose Housekeeping Genes'!$C8,Calculations!$C$100:$Y$195,15,0)),"",VLOOKUP('Choose Housekeeping Genes'!$C8,Calculations!$C$100:$Y$195,15,0))</f>
        <v/>
      </c>
      <c r="AL105" s="38" t="str">
        <f>IF(ISERROR(VLOOKUP('Choose Housekeeping Genes'!$C8,Calculations!$C$100:$Y$195,16,0)),"",VLOOKUP('Choose Housekeeping Genes'!$C8,Calculations!$C$100:$Y$195,16,0))</f>
        <v/>
      </c>
      <c r="AM105" s="38" t="str">
        <f>IF(ISERROR(VLOOKUP('Choose Housekeeping Genes'!$C8,Calculations!$C$100:$Y$195,17,0)),"",VLOOKUP('Choose Housekeeping Genes'!$C8,Calculations!$C$100:$Y$195,17,0))</f>
        <v/>
      </c>
      <c r="AN105" s="38" t="str">
        <f>IF(ISERROR(VLOOKUP('Choose Housekeeping Genes'!$C8,Calculations!$C$100:$Y$195,18,0)),"",VLOOKUP('Choose Housekeeping Genes'!$C8,Calculations!$C$100:$Y$195,18,0))</f>
        <v/>
      </c>
      <c r="AO105" s="38" t="str">
        <f>IF(ISERROR(VLOOKUP('Choose Housekeeping Genes'!$C8,Calculations!$C$100:$Y$195,19,0)),"",VLOOKUP('Choose Housekeeping Genes'!$C8,Calculations!$C$100:$Y$195,19,0))</f>
        <v/>
      </c>
      <c r="AP105" s="38" t="str">
        <f>IF(ISERROR(VLOOKUP('Choose Housekeeping Genes'!$C8,Calculations!$C$100:$Y$195,20,0)),"",VLOOKUP('Choose Housekeeping Genes'!$C8,Calculations!$C$100:$Y$195,20,0))</f>
        <v/>
      </c>
      <c r="AQ105" s="38" t="str">
        <f>IF(ISERROR(VLOOKUP('Choose Housekeeping Genes'!$C8,Calculations!$C$100:$Y$195,21,0)),"",VLOOKUP('Choose Housekeeping Genes'!$C8,Calculations!$C$100:$Y$195,21,0))</f>
        <v/>
      </c>
      <c r="AR105" s="38" t="str">
        <f>IF(ISERROR(VLOOKUP('Choose Housekeeping Genes'!$C8,Calculations!$C$100:$Y$195,22,0)),"",VLOOKUP('Choose Housekeeping Genes'!$C8,Calculations!$C$100:$Y$195,22,0))</f>
        <v/>
      </c>
      <c r="AS105" s="38" t="str">
        <f>IF(ISERROR(VLOOKUP('Choose Housekeeping Genes'!$C8,Calculations!$C$100:$Y$195,23,0)),"",VLOOKUP('Choose Housekeeping Genes'!$C8,Calculations!$C$100:$Y$195,23,0))</f>
        <v/>
      </c>
      <c r="AT105" s="36" t="str">
        <f t="shared" si="106"/>
        <v/>
      </c>
      <c r="AU105" s="36" t="str">
        <f t="shared" si="107"/>
        <v/>
      </c>
      <c r="AV105" s="36" t="str">
        <f t="shared" si="108"/>
        <v/>
      </c>
      <c r="AW105" s="36" t="str">
        <f t="shared" si="109"/>
        <v/>
      </c>
      <c r="AX105" s="36" t="str">
        <f t="shared" si="110"/>
        <v/>
      </c>
      <c r="AY105" s="36" t="str">
        <f t="shared" si="111"/>
        <v/>
      </c>
      <c r="AZ105" s="36" t="str">
        <f t="shared" si="112"/>
        <v/>
      </c>
      <c r="BA105" s="36" t="str">
        <f t="shared" si="113"/>
        <v/>
      </c>
      <c r="BB105" s="36" t="str">
        <f t="shared" si="114"/>
        <v/>
      </c>
      <c r="BC105" s="36" t="str">
        <f t="shared" si="115"/>
        <v/>
      </c>
      <c r="BD105" s="36" t="str">
        <f t="shared" si="117"/>
        <v/>
      </c>
      <c r="BE105" s="36" t="str">
        <f t="shared" si="118"/>
        <v/>
      </c>
      <c r="BF105" s="36" t="str">
        <f t="shared" si="119"/>
        <v/>
      </c>
      <c r="BG105" s="36" t="str">
        <f t="shared" si="120"/>
        <v/>
      </c>
      <c r="BH105" s="36" t="str">
        <f t="shared" si="121"/>
        <v/>
      </c>
      <c r="BI105" s="36" t="str">
        <f t="shared" si="122"/>
        <v/>
      </c>
      <c r="BJ105" s="36" t="str">
        <f t="shared" si="123"/>
        <v/>
      </c>
      <c r="BK105" s="36" t="str">
        <f t="shared" si="124"/>
        <v/>
      </c>
      <c r="BL105" s="36" t="str">
        <f t="shared" si="125"/>
        <v/>
      </c>
      <c r="BM105" s="36" t="str">
        <f t="shared" si="126"/>
        <v/>
      </c>
      <c r="BN105" s="38" t="e">
        <f t="shared" si="127"/>
        <v>#DIV/0!</v>
      </c>
      <c r="BO105" s="38" t="e">
        <f t="shared" si="128"/>
        <v>#DIV/0!</v>
      </c>
      <c r="BP105" s="39" t="str">
        <f t="shared" si="86"/>
        <v/>
      </c>
      <c r="BQ105" s="39" t="str">
        <f t="shared" si="87"/>
        <v/>
      </c>
      <c r="BR105" s="39" t="str">
        <f t="shared" si="88"/>
        <v/>
      </c>
      <c r="BS105" s="39" t="str">
        <f t="shared" si="89"/>
        <v/>
      </c>
      <c r="BT105" s="39" t="str">
        <f t="shared" si="90"/>
        <v/>
      </c>
      <c r="BU105" s="39" t="str">
        <f t="shared" si="91"/>
        <v/>
      </c>
      <c r="BV105" s="39" t="str">
        <f t="shared" si="92"/>
        <v/>
      </c>
      <c r="BW105" s="39" t="str">
        <f t="shared" si="93"/>
        <v/>
      </c>
      <c r="BX105" s="39" t="str">
        <f t="shared" si="94"/>
        <v/>
      </c>
      <c r="BY105" s="39" t="str">
        <f t="shared" si="95"/>
        <v/>
      </c>
      <c r="BZ105" s="39" t="str">
        <f t="shared" si="96"/>
        <v/>
      </c>
      <c r="CA105" s="39" t="str">
        <f t="shared" si="97"/>
        <v/>
      </c>
      <c r="CB105" s="39" t="str">
        <f t="shared" si="98"/>
        <v/>
      </c>
      <c r="CC105" s="39" t="str">
        <f t="shared" si="99"/>
        <v/>
      </c>
      <c r="CD105" s="39" t="str">
        <f t="shared" si="100"/>
        <v/>
      </c>
      <c r="CE105" s="39" t="str">
        <f t="shared" si="101"/>
        <v/>
      </c>
      <c r="CF105" s="39" t="str">
        <f t="shared" si="102"/>
        <v/>
      </c>
      <c r="CG105" s="39" t="str">
        <f t="shared" si="103"/>
        <v/>
      </c>
      <c r="CH105" s="39" t="str">
        <f t="shared" si="104"/>
        <v/>
      </c>
      <c r="CI105" s="39" t="str">
        <f t="shared" si="105"/>
        <v/>
      </c>
    </row>
    <row r="106" spans="1:87" ht="12.75">
      <c r="A106" s="18"/>
      <c r="B106" s="16" t="str">
        <f>'Gene Table'!D105</f>
        <v>NM_000791</v>
      </c>
      <c r="C106" s="16" t="s">
        <v>33</v>
      </c>
      <c r="D106" s="17" t="str">
        <f>IF(SUM('Test Sample Data'!D$3:D$98)&gt;10,IF(AND(ISNUMBER('Test Sample Data'!D105),'Test Sample Data'!D105&lt;$B$1,'Test Sample Data'!D105&gt;0),'Test Sample Data'!D105,$B$1),"")</f>
        <v/>
      </c>
      <c r="E106" s="17" t="str">
        <f>IF(SUM('Test Sample Data'!E$3:E$98)&gt;10,IF(AND(ISNUMBER('Test Sample Data'!E105),'Test Sample Data'!E105&lt;$B$1,'Test Sample Data'!E105&gt;0),'Test Sample Data'!E105,$B$1),"")</f>
        <v/>
      </c>
      <c r="F106" s="17" t="str">
        <f>IF(SUM('Test Sample Data'!F$3:F$98)&gt;10,IF(AND(ISNUMBER('Test Sample Data'!F105),'Test Sample Data'!F105&lt;$B$1,'Test Sample Data'!F105&gt;0),'Test Sample Data'!F105,$B$1),"")</f>
        <v/>
      </c>
      <c r="G106" s="17" t="str">
        <f>IF(SUM('Test Sample Data'!G$3:G$98)&gt;10,IF(AND(ISNUMBER('Test Sample Data'!G105),'Test Sample Data'!G105&lt;$B$1,'Test Sample Data'!G105&gt;0),'Test Sample Data'!G105,$B$1),"")</f>
        <v/>
      </c>
      <c r="H106" s="17" t="str">
        <f>IF(SUM('Test Sample Data'!H$3:H$98)&gt;10,IF(AND(ISNUMBER('Test Sample Data'!H105),'Test Sample Data'!H105&lt;$B$1,'Test Sample Data'!H105&gt;0),'Test Sample Data'!H105,$B$1),"")</f>
        <v/>
      </c>
      <c r="I106" s="17" t="str">
        <f>IF(SUM('Test Sample Data'!I$3:I$98)&gt;10,IF(AND(ISNUMBER('Test Sample Data'!I105),'Test Sample Data'!I105&lt;$B$1,'Test Sample Data'!I105&gt;0),'Test Sample Data'!I105,$B$1),"")</f>
        <v/>
      </c>
      <c r="J106" s="17" t="str">
        <f>IF(SUM('Test Sample Data'!J$3:J$98)&gt;10,IF(AND(ISNUMBER('Test Sample Data'!J105),'Test Sample Data'!J105&lt;$B$1,'Test Sample Data'!J105&gt;0),'Test Sample Data'!J105,$B$1),"")</f>
        <v/>
      </c>
      <c r="K106" s="17" t="str">
        <f>IF(SUM('Test Sample Data'!K$3:K$98)&gt;10,IF(AND(ISNUMBER('Test Sample Data'!K105),'Test Sample Data'!K105&lt;$B$1,'Test Sample Data'!K105&gt;0),'Test Sample Data'!K105,$B$1),"")</f>
        <v/>
      </c>
      <c r="L106" s="17" t="str">
        <f>IF(SUM('Test Sample Data'!L$3:L$98)&gt;10,IF(AND(ISNUMBER('Test Sample Data'!L105),'Test Sample Data'!L105&lt;$B$1,'Test Sample Data'!L105&gt;0),'Test Sample Data'!L105,$B$1),"")</f>
        <v/>
      </c>
      <c r="M106" s="17" t="str">
        <f>IF(SUM('Test Sample Data'!M$3:M$98)&gt;10,IF(AND(ISNUMBER('Test Sample Data'!M105),'Test Sample Data'!M105&lt;$B$1,'Test Sample Data'!M105&gt;0),'Test Sample Data'!M105,$B$1),"")</f>
        <v/>
      </c>
      <c r="N106" s="17" t="str">
        <f>'Gene Table'!D105</f>
        <v>NM_000791</v>
      </c>
      <c r="O106" s="16" t="s">
        <v>33</v>
      </c>
      <c r="P106" s="17" t="str">
        <f>IF(SUM('Control Sample Data'!D$3:D$98)&gt;10,IF(AND(ISNUMBER('Control Sample Data'!D105),'Control Sample Data'!D105&lt;$B$1,'Control Sample Data'!D105&gt;0),'Control Sample Data'!D105,$B$1),"")</f>
        <v/>
      </c>
      <c r="Q106" s="17" t="str">
        <f>IF(SUM('Control Sample Data'!E$3:E$98)&gt;10,IF(AND(ISNUMBER('Control Sample Data'!E105),'Control Sample Data'!E105&lt;$B$1,'Control Sample Data'!E105&gt;0),'Control Sample Data'!E105,$B$1),"")</f>
        <v/>
      </c>
      <c r="R106" s="17" t="str">
        <f>IF(SUM('Control Sample Data'!F$3:F$98)&gt;10,IF(AND(ISNUMBER('Control Sample Data'!F105),'Control Sample Data'!F105&lt;$B$1,'Control Sample Data'!F105&gt;0),'Control Sample Data'!F105,$B$1),"")</f>
        <v/>
      </c>
      <c r="S106" s="17" t="str">
        <f>IF(SUM('Control Sample Data'!G$3:G$98)&gt;10,IF(AND(ISNUMBER('Control Sample Data'!G105),'Control Sample Data'!G105&lt;$B$1,'Control Sample Data'!G105&gt;0),'Control Sample Data'!G105,$B$1),"")</f>
        <v/>
      </c>
      <c r="T106" s="17" t="str">
        <f>IF(SUM('Control Sample Data'!H$3:H$98)&gt;10,IF(AND(ISNUMBER('Control Sample Data'!H105),'Control Sample Data'!H105&lt;$B$1,'Control Sample Data'!H105&gt;0),'Control Sample Data'!H105,$B$1),"")</f>
        <v/>
      </c>
      <c r="U106" s="17" t="str">
        <f>IF(SUM('Control Sample Data'!I$3:I$98)&gt;10,IF(AND(ISNUMBER('Control Sample Data'!I105),'Control Sample Data'!I105&lt;$B$1,'Control Sample Data'!I105&gt;0),'Control Sample Data'!I105,$B$1),"")</f>
        <v/>
      </c>
      <c r="V106" s="17" t="str">
        <f>IF(SUM('Control Sample Data'!J$3:J$98)&gt;10,IF(AND(ISNUMBER('Control Sample Data'!J105),'Control Sample Data'!J105&lt;$B$1,'Control Sample Data'!J105&gt;0),'Control Sample Data'!J105,$B$1),"")</f>
        <v/>
      </c>
      <c r="W106" s="17" t="str">
        <f>IF(SUM('Control Sample Data'!K$3:K$98)&gt;10,IF(AND(ISNUMBER('Control Sample Data'!K105),'Control Sample Data'!K105&lt;$B$1,'Control Sample Data'!K105&gt;0),'Control Sample Data'!K105,$B$1),"")</f>
        <v/>
      </c>
      <c r="X106" s="17" t="str">
        <f>IF(SUM('Control Sample Data'!L$3:L$98)&gt;10,IF(AND(ISNUMBER('Control Sample Data'!L105),'Control Sample Data'!L105&lt;$B$1,'Control Sample Data'!L105&gt;0),'Control Sample Data'!L105,$B$1),"")</f>
        <v/>
      </c>
      <c r="Y106" s="41" t="str">
        <f>IF(SUM('Control Sample Data'!M$3:M$98)&gt;10,IF(AND(ISNUMBER('Control Sample Data'!M105),'Control Sample Data'!M105&lt;$B$1,'Control Sample Data'!M105&gt;0),'Control Sample Data'!M105,$B$1),"")</f>
        <v/>
      </c>
      <c r="Z106" s="38" t="str">
        <f>IF(ISERROR(VLOOKUP('Choose Housekeeping Genes'!$C9,Calculations!$C$100:$M$195,2,0)),"",VLOOKUP('Choose Housekeeping Genes'!$C9,Calculations!$C$100:$M$195,2,0))</f>
        <v/>
      </c>
      <c r="AA106" s="38" t="str">
        <f>IF(ISERROR(VLOOKUP('Choose Housekeeping Genes'!$C9,Calculations!$C$100:$M$195,3,0)),"",VLOOKUP('Choose Housekeeping Genes'!$C9,Calculations!$C$100:$M$195,3,0))</f>
        <v/>
      </c>
      <c r="AB106" s="38" t="str">
        <f>IF(ISERROR(VLOOKUP('Choose Housekeeping Genes'!$C9,Calculations!$C$100:$M$195,4,0)),"",VLOOKUP('Choose Housekeeping Genes'!$C9,Calculations!$C$100:$M$195,4,0))</f>
        <v/>
      </c>
      <c r="AC106" s="38" t="str">
        <f>IF(ISERROR(VLOOKUP('Choose Housekeeping Genes'!$C9,Calculations!$C$100:$M$195,5,0)),"",VLOOKUP('Choose Housekeeping Genes'!$C9,Calculations!$C$100:$M$195,5,0))</f>
        <v/>
      </c>
      <c r="AD106" s="38" t="str">
        <f>IF(ISERROR(VLOOKUP('Choose Housekeeping Genes'!$C9,Calculations!$C$100:$M$195,6,0)),"",VLOOKUP('Choose Housekeeping Genes'!$C9,Calculations!$C$100:$M$195,6,0))</f>
        <v/>
      </c>
      <c r="AE106" s="38" t="str">
        <f>IF(ISERROR(VLOOKUP('Choose Housekeeping Genes'!$C9,Calculations!$C$100:$M$195,7,0)),"",VLOOKUP('Choose Housekeeping Genes'!$C9,Calculations!$C$100:$M$195,7,0))</f>
        <v/>
      </c>
      <c r="AF106" s="38" t="str">
        <f>IF(ISERROR(VLOOKUP('Choose Housekeeping Genes'!$C9,Calculations!$C$100:$M$195,8,0)),"",VLOOKUP('Choose Housekeeping Genes'!$C9,Calculations!$C$100:$M$195,8,0))</f>
        <v/>
      </c>
      <c r="AG106" s="38" t="str">
        <f>IF(ISERROR(VLOOKUP('Choose Housekeeping Genes'!$C9,Calculations!$C$100:$M$195,9,0)),"",VLOOKUP('Choose Housekeeping Genes'!$C9,Calculations!$C$100:$M$195,9,0))</f>
        <v/>
      </c>
      <c r="AH106" s="38" t="str">
        <f>IF(ISERROR(VLOOKUP('Choose Housekeeping Genes'!$C9,Calculations!$C$100:$M$195,10,0)),"",VLOOKUP('Choose Housekeeping Genes'!$C9,Calculations!$C$100:$M$195,10,0))</f>
        <v/>
      </c>
      <c r="AI106" s="38" t="str">
        <f>IF(ISERROR(VLOOKUP('Choose Housekeeping Genes'!$C9,Calculations!$C$100:$M$195,11,0)),"",VLOOKUP('Choose Housekeeping Genes'!$C9,Calculations!$C$100:$M$195,11,0))</f>
        <v/>
      </c>
      <c r="AJ106" s="38" t="str">
        <f>IF(ISERROR(VLOOKUP('Choose Housekeeping Genes'!$C9,Calculations!$C$100:$Y$195,14,0)),"",VLOOKUP('Choose Housekeeping Genes'!$C9,Calculations!$C$100:$Y$195,14,0))</f>
        <v/>
      </c>
      <c r="AK106" s="38" t="str">
        <f>IF(ISERROR(VLOOKUP('Choose Housekeeping Genes'!$C9,Calculations!$C$100:$Y$195,15,0)),"",VLOOKUP('Choose Housekeeping Genes'!$C9,Calculations!$C$100:$Y$195,15,0))</f>
        <v/>
      </c>
      <c r="AL106" s="38" t="str">
        <f>IF(ISERROR(VLOOKUP('Choose Housekeeping Genes'!$C9,Calculations!$C$100:$Y$195,16,0)),"",VLOOKUP('Choose Housekeeping Genes'!$C9,Calculations!$C$100:$Y$195,16,0))</f>
        <v/>
      </c>
      <c r="AM106" s="38" t="str">
        <f>IF(ISERROR(VLOOKUP('Choose Housekeeping Genes'!$C9,Calculations!$C$100:$Y$195,17,0)),"",VLOOKUP('Choose Housekeeping Genes'!$C9,Calculations!$C$100:$Y$195,17,0))</f>
        <v/>
      </c>
      <c r="AN106" s="38" t="str">
        <f>IF(ISERROR(VLOOKUP('Choose Housekeeping Genes'!$C9,Calculations!$C$100:$Y$195,18,0)),"",VLOOKUP('Choose Housekeeping Genes'!$C9,Calculations!$C$100:$Y$195,18,0))</f>
        <v/>
      </c>
      <c r="AO106" s="38" t="str">
        <f>IF(ISERROR(VLOOKUP('Choose Housekeeping Genes'!$C9,Calculations!$C$100:$Y$195,19,0)),"",VLOOKUP('Choose Housekeeping Genes'!$C9,Calculations!$C$100:$Y$195,19,0))</f>
        <v/>
      </c>
      <c r="AP106" s="38" t="str">
        <f>IF(ISERROR(VLOOKUP('Choose Housekeeping Genes'!$C9,Calculations!$C$100:$Y$195,20,0)),"",VLOOKUP('Choose Housekeeping Genes'!$C9,Calculations!$C$100:$Y$195,20,0))</f>
        <v/>
      </c>
      <c r="AQ106" s="38" t="str">
        <f>IF(ISERROR(VLOOKUP('Choose Housekeeping Genes'!$C9,Calculations!$C$100:$Y$195,21,0)),"",VLOOKUP('Choose Housekeeping Genes'!$C9,Calculations!$C$100:$Y$195,21,0))</f>
        <v/>
      </c>
      <c r="AR106" s="38" t="str">
        <f>IF(ISERROR(VLOOKUP('Choose Housekeeping Genes'!$C9,Calculations!$C$100:$Y$195,22,0)),"",VLOOKUP('Choose Housekeeping Genes'!$C9,Calculations!$C$100:$Y$195,22,0))</f>
        <v/>
      </c>
      <c r="AS106" s="38" t="str">
        <f>IF(ISERROR(VLOOKUP('Choose Housekeeping Genes'!$C9,Calculations!$C$100:$Y$195,23,0)),"",VLOOKUP('Choose Housekeeping Genes'!$C9,Calculations!$C$100:$Y$195,23,0))</f>
        <v/>
      </c>
      <c r="AT106" s="36" t="str">
        <f t="shared" si="106"/>
        <v/>
      </c>
      <c r="AU106" s="36" t="str">
        <f t="shared" si="107"/>
        <v/>
      </c>
      <c r="AV106" s="36" t="str">
        <f t="shared" si="108"/>
        <v/>
      </c>
      <c r="AW106" s="36" t="str">
        <f t="shared" si="109"/>
        <v/>
      </c>
      <c r="AX106" s="36" t="str">
        <f t="shared" si="110"/>
        <v/>
      </c>
      <c r="AY106" s="36" t="str">
        <f t="shared" si="111"/>
        <v/>
      </c>
      <c r="AZ106" s="36" t="str">
        <f t="shared" si="112"/>
        <v/>
      </c>
      <c r="BA106" s="36" t="str">
        <f t="shared" si="113"/>
        <v/>
      </c>
      <c r="BB106" s="36" t="str">
        <f t="shared" si="114"/>
        <v/>
      </c>
      <c r="BC106" s="36" t="str">
        <f t="shared" si="115"/>
        <v/>
      </c>
      <c r="BD106" s="36" t="str">
        <f t="shared" si="117"/>
        <v/>
      </c>
      <c r="BE106" s="36" t="str">
        <f t="shared" si="118"/>
        <v/>
      </c>
      <c r="BF106" s="36" t="str">
        <f t="shared" si="119"/>
        <v/>
      </c>
      <c r="BG106" s="36" t="str">
        <f t="shared" si="120"/>
        <v/>
      </c>
      <c r="BH106" s="36" t="str">
        <f t="shared" si="121"/>
        <v/>
      </c>
      <c r="BI106" s="36" t="str">
        <f t="shared" si="122"/>
        <v/>
      </c>
      <c r="BJ106" s="36" t="str">
        <f t="shared" si="123"/>
        <v/>
      </c>
      <c r="BK106" s="36" t="str">
        <f t="shared" si="124"/>
        <v/>
      </c>
      <c r="BL106" s="36" t="str">
        <f t="shared" si="125"/>
        <v/>
      </c>
      <c r="BM106" s="36" t="str">
        <f t="shared" si="126"/>
        <v/>
      </c>
      <c r="BN106" s="38" t="e">
        <f t="shared" si="127"/>
        <v>#DIV/0!</v>
      </c>
      <c r="BO106" s="38" t="e">
        <f t="shared" si="128"/>
        <v>#DIV/0!</v>
      </c>
      <c r="BP106" s="39" t="str">
        <f t="shared" si="86"/>
        <v/>
      </c>
      <c r="BQ106" s="39" t="str">
        <f t="shared" si="87"/>
        <v/>
      </c>
      <c r="BR106" s="39" t="str">
        <f t="shared" si="88"/>
        <v/>
      </c>
      <c r="BS106" s="39" t="str">
        <f t="shared" si="89"/>
        <v/>
      </c>
      <c r="BT106" s="39" t="str">
        <f t="shared" si="90"/>
        <v/>
      </c>
      <c r="BU106" s="39" t="str">
        <f t="shared" si="91"/>
        <v/>
      </c>
      <c r="BV106" s="39" t="str">
        <f t="shared" si="92"/>
        <v/>
      </c>
      <c r="BW106" s="39" t="str">
        <f t="shared" si="93"/>
        <v/>
      </c>
      <c r="BX106" s="39" t="str">
        <f t="shared" si="94"/>
        <v/>
      </c>
      <c r="BY106" s="39" t="str">
        <f t="shared" si="95"/>
        <v/>
      </c>
      <c r="BZ106" s="39" t="str">
        <f t="shared" si="96"/>
        <v/>
      </c>
      <c r="CA106" s="39" t="str">
        <f t="shared" si="97"/>
        <v/>
      </c>
      <c r="CB106" s="39" t="str">
        <f t="shared" si="98"/>
        <v/>
      </c>
      <c r="CC106" s="39" t="str">
        <f t="shared" si="99"/>
        <v/>
      </c>
      <c r="CD106" s="39" t="str">
        <f t="shared" si="100"/>
        <v/>
      </c>
      <c r="CE106" s="39" t="str">
        <f t="shared" si="101"/>
        <v/>
      </c>
      <c r="CF106" s="39" t="str">
        <f t="shared" si="102"/>
        <v/>
      </c>
      <c r="CG106" s="39" t="str">
        <f t="shared" si="103"/>
        <v/>
      </c>
      <c r="CH106" s="39" t="str">
        <f t="shared" si="104"/>
        <v/>
      </c>
      <c r="CI106" s="39" t="str">
        <f t="shared" si="105"/>
        <v/>
      </c>
    </row>
    <row r="107" spans="1:87" ht="12.75">
      <c r="A107" s="18"/>
      <c r="B107" s="16" t="str">
        <f>'Gene Table'!D106</f>
        <v>NM_000500</v>
      </c>
      <c r="C107" s="16" t="s">
        <v>37</v>
      </c>
      <c r="D107" s="17" t="str">
        <f>IF(SUM('Test Sample Data'!D$3:D$98)&gt;10,IF(AND(ISNUMBER('Test Sample Data'!D106),'Test Sample Data'!D106&lt;$B$1,'Test Sample Data'!D106&gt;0),'Test Sample Data'!D106,$B$1),"")</f>
        <v/>
      </c>
      <c r="E107" s="17" t="str">
        <f>IF(SUM('Test Sample Data'!E$3:E$98)&gt;10,IF(AND(ISNUMBER('Test Sample Data'!E106),'Test Sample Data'!E106&lt;$B$1,'Test Sample Data'!E106&gt;0),'Test Sample Data'!E106,$B$1),"")</f>
        <v/>
      </c>
      <c r="F107" s="17" t="str">
        <f>IF(SUM('Test Sample Data'!F$3:F$98)&gt;10,IF(AND(ISNUMBER('Test Sample Data'!F106),'Test Sample Data'!F106&lt;$B$1,'Test Sample Data'!F106&gt;0),'Test Sample Data'!F106,$B$1),"")</f>
        <v/>
      </c>
      <c r="G107" s="17" t="str">
        <f>IF(SUM('Test Sample Data'!G$3:G$98)&gt;10,IF(AND(ISNUMBER('Test Sample Data'!G106),'Test Sample Data'!G106&lt;$B$1,'Test Sample Data'!G106&gt;0),'Test Sample Data'!G106,$B$1),"")</f>
        <v/>
      </c>
      <c r="H107" s="17" t="str">
        <f>IF(SUM('Test Sample Data'!H$3:H$98)&gt;10,IF(AND(ISNUMBER('Test Sample Data'!H106),'Test Sample Data'!H106&lt;$B$1,'Test Sample Data'!H106&gt;0),'Test Sample Data'!H106,$B$1),"")</f>
        <v/>
      </c>
      <c r="I107" s="17" t="str">
        <f>IF(SUM('Test Sample Data'!I$3:I$98)&gt;10,IF(AND(ISNUMBER('Test Sample Data'!I106),'Test Sample Data'!I106&lt;$B$1,'Test Sample Data'!I106&gt;0),'Test Sample Data'!I106,$B$1),"")</f>
        <v/>
      </c>
      <c r="J107" s="17" t="str">
        <f>IF(SUM('Test Sample Data'!J$3:J$98)&gt;10,IF(AND(ISNUMBER('Test Sample Data'!J106),'Test Sample Data'!J106&lt;$B$1,'Test Sample Data'!J106&gt;0),'Test Sample Data'!J106,$B$1),"")</f>
        <v/>
      </c>
      <c r="K107" s="17" t="str">
        <f>IF(SUM('Test Sample Data'!K$3:K$98)&gt;10,IF(AND(ISNUMBER('Test Sample Data'!K106),'Test Sample Data'!K106&lt;$B$1,'Test Sample Data'!K106&gt;0),'Test Sample Data'!K106,$B$1),"")</f>
        <v/>
      </c>
      <c r="L107" s="17" t="str">
        <f>IF(SUM('Test Sample Data'!L$3:L$98)&gt;10,IF(AND(ISNUMBER('Test Sample Data'!L106),'Test Sample Data'!L106&lt;$B$1,'Test Sample Data'!L106&gt;0),'Test Sample Data'!L106,$B$1),"")</f>
        <v/>
      </c>
      <c r="M107" s="17" t="str">
        <f>IF(SUM('Test Sample Data'!M$3:M$98)&gt;10,IF(AND(ISNUMBER('Test Sample Data'!M106),'Test Sample Data'!M106&lt;$B$1,'Test Sample Data'!M106&gt;0),'Test Sample Data'!M106,$B$1),"")</f>
        <v/>
      </c>
      <c r="N107" s="17" t="str">
        <f>'Gene Table'!D106</f>
        <v>NM_000500</v>
      </c>
      <c r="O107" s="16" t="s">
        <v>37</v>
      </c>
      <c r="P107" s="17" t="str">
        <f>IF(SUM('Control Sample Data'!D$3:D$98)&gt;10,IF(AND(ISNUMBER('Control Sample Data'!D106),'Control Sample Data'!D106&lt;$B$1,'Control Sample Data'!D106&gt;0),'Control Sample Data'!D106,$B$1),"")</f>
        <v/>
      </c>
      <c r="Q107" s="17" t="str">
        <f>IF(SUM('Control Sample Data'!E$3:E$98)&gt;10,IF(AND(ISNUMBER('Control Sample Data'!E106),'Control Sample Data'!E106&lt;$B$1,'Control Sample Data'!E106&gt;0),'Control Sample Data'!E106,$B$1),"")</f>
        <v/>
      </c>
      <c r="R107" s="17" t="str">
        <f>IF(SUM('Control Sample Data'!F$3:F$98)&gt;10,IF(AND(ISNUMBER('Control Sample Data'!F106),'Control Sample Data'!F106&lt;$B$1,'Control Sample Data'!F106&gt;0),'Control Sample Data'!F106,$B$1),"")</f>
        <v/>
      </c>
      <c r="S107" s="17" t="str">
        <f>IF(SUM('Control Sample Data'!G$3:G$98)&gt;10,IF(AND(ISNUMBER('Control Sample Data'!G106),'Control Sample Data'!G106&lt;$B$1,'Control Sample Data'!G106&gt;0),'Control Sample Data'!G106,$B$1),"")</f>
        <v/>
      </c>
      <c r="T107" s="17" t="str">
        <f>IF(SUM('Control Sample Data'!H$3:H$98)&gt;10,IF(AND(ISNUMBER('Control Sample Data'!H106),'Control Sample Data'!H106&lt;$B$1,'Control Sample Data'!H106&gt;0),'Control Sample Data'!H106,$B$1),"")</f>
        <v/>
      </c>
      <c r="U107" s="17" t="str">
        <f>IF(SUM('Control Sample Data'!I$3:I$98)&gt;10,IF(AND(ISNUMBER('Control Sample Data'!I106),'Control Sample Data'!I106&lt;$B$1,'Control Sample Data'!I106&gt;0),'Control Sample Data'!I106,$B$1),"")</f>
        <v/>
      </c>
      <c r="V107" s="17" t="str">
        <f>IF(SUM('Control Sample Data'!J$3:J$98)&gt;10,IF(AND(ISNUMBER('Control Sample Data'!J106),'Control Sample Data'!J106&lt;$B$1,'Control Sample Data'!J106&gt;0),'Control Sample Data'!J106,$B$1),"")</f>
        <v/>
      </c>
      <c r="W107" s="17" t="str">
        <f>IF(SUM('Control Sample Data'!K$3:K$98)&gt;10,IF(AND(ISNUMBER('Control Sample Data'!K106),'Control Sample Data'!K106&lt;$B$1,'Control Sample Data'!K106&gt;0),'Control Sample Data'!K106,$B$1),"")</f>
        <v/>
      </c>
      <c r="X107" s="17" t="str">
        <f>IF(SUM('Control Sample Data'!L$3:L$98)&gt;10,IF(AND(ISNUMBER('Control Sample Data'!L106),'Control Sample Data'!L106&lt;$B$1,'Control Sample Data'!L106&gt;0),'Control Sample Data'!L106,$B$1),"")</f>
        <v/>
      </c>
      <c r="Y107" s="41" t="str">
        <f>IF(SUM('Control Sample Data'!M$3:M$98)&gt;10,IF(AND(ISNUMBER('Control Sample Data'!M106),'Control Sample Data'!M106&lt;$B$1,'Control Sample Data'!M106&gt;0),'Control Sample Data'!M106,$B$1),"")</f>
        <v/>
      </c>
      <c r="Z107" s="38" t="str">
        <f>IF(ISERROR(VLOOKUP('Choose Housekeeping Genes'!$C10,Calculations!$C$100:$M$195,2,0)),"",VLOOKUP('Choose Housekeeping Genes'!$C10,Calculations!$C$100:$M$195,2,0))</f>
        <v/>
      </c>
      <c r="AA107" s="38" t="str">
        <f>IF(ISERROR(VLOOKUP('Choose Housekeeping Genes'!$C10,Calculations!$C$100:$M$195,3,0)),"",VLOOKUP('Choose Housekeeping Genes'!$C10,Calculations!$C$100:$M$195,3,0))</f>
        <v/>
      </c>
      <c r="AB107" s="38" t="str">
        <f>IF(ISERROR(VLOOKUP('Choose Housekeeping Genes'!$C10,Calculations!$C$100:$M$195,4,0)),"",VLOOKUP('Choose Housekeeping Genes'!$C10,Calculations!$C$100:$M$195,4,0))</f>
        <v/>
      </c>
      <c r="AC107" s="38" t="str">
        <f>IF(ISERROR(VLOOKUP('Choose Housekeeping Genes'!$C10,Calculations!$C$100:$M$195,5,0)),"",VLOOKUP('Choose Housekeeping Genes'!$C10,Calculations!$C$100:$M$195,5,0))</f>
        <v/>
      </c>
      <c r="AD107" s="38" t="str">
        <f>IF(ISERROR(VLOOKUP('Choose Housekeeping Genes'!$C10,Calculations!$C$100:$M$195,6,0)),"",VLOOKUP('Choose Housekeeping Genes'!$C10,Calculations!$C$100:$M$195,6,0))</f>
        <v/>
      </c>
      <c r="AE107" s="38" t="str">
        <f>IF(ISERROR(VLOOKUP('Choose Housekeeping Genes'!$C10,Calculations!$C$100:$M$195,7,0)),"",VLOOKUP('Choose Housekeeping Genes'!$C10,Calculations!$C$100:$M$195,7,0))</f>
        <v/>
      </c>
      <c r="AF107" s="38" t="str">
        <f>IF(ISERROR(VLOOKUP('Choose Housekeeping Genes'!$C10,Calculations!$C$100:$M$195,8,0)),"",VLOOKUP('Choose Housekeeping Genes'!$C10,Calculations!$C$100:$M$195,8,0))</f>
        <v/>
      </c>
      <c r="AG107" s="38" t="str">
        <f>IF(ISERROR(VLOOKUP('Choose Housekeeping Genes'!$C10,Calculations!$C$100:$M$195,9,0)),"",VLOOKUP('Choose Housekeeping Genes'!$C10,Calculations!$C$100:$M$195,9,0))</f>
        <v/>
      </c>
      <c r="AH107" s="38" t="str">
        <f>IF(ISERROR(VLOOKUP('Choose Housekeeping Genes'!$C10,Calculations!$C$100:$M$195,10,0)),"",VLOOKUP('Choose Housekeeping Genes'!$C10,Calculations!$C$100:$M$195,10,0))</f>
        <v/>
      </c>
      <c r="AI107" s="38" t="str">
        <f>IF(ISERROR(VLOOKUP('Choose Housekeeping Genes'!$C10,Calculations!$C$100:$M$195,11,0)),"",VLOOKUP('Choose Housekeeping Genes'!$C10,Calculations!$C$100:$M$195,11,0))</f>
        <v/>
      </c>
      <c r="AJ107" s="38" t="str">
        <f>IF(ISERROR(VLOOKUP('Choose Housekeeping Genes'!$C10,Calculations!$C$100:$Y$195,14,0)),"",VLOOKUP('Choose Housekeeping Genes'!$C10,Calculations!$C$100:$Y$195,14,0))</f>
        <v/>
      </c>
      <c r="AK107" s="38" t="str">
        <f>IF(ISERROR(VLOOKUP('Choose Housekeeping Genes'!$C10,Calculations!$C$100:$Y$195,15,0)),"",VLOOKUP('Choose Housekeeping Genes'!$C10,Calculations!$C$100:$Y$195,15,0))</f>
        <v/>
      </c>
      <c r="AL107" s="38" t="str">
        <f>IF(ISERROR(VLOOKUP('Choose Housekeeping Genes'!$C10,Calculations!$C$100:$Y$195,16,0)),"",VLOOKUP('Choose Housekeeping Genes'!$C10,Calculations!$C$100:$Y$195,16,0))</f>
        <v/>
      </c>
      <c r="AM107" s="38" t="str">
        <f>IF(ISERROR(VLOOKUP('Choose Housekeeping Genes'!$C10,Calculations!$C$100:$Y$195,17,0)),"",VLOOKUP('Choose Housekeeping Genes'!$C10,Calculations!$C$100:$Y$195,17,0))</f>
        <v/>
      </c>
      <c r="AN107" s="38" t="str">
        <f>IF(ISERROR(VLOOKUP('Choose Housekeeping Genes'!$C10,Calculations!$C$100:$Y$195,18,0)),"",VLOOKUP('Choose Housekeeping Genes'!$C10,Calculations!$C$100:$Y$195,18,0))</f>
        <v/>
      </c>
      <c r="AO107" s="38" t="str">
        <f>IF(ISERROR(VLOOKUP('Choose Housekeeping Genes'!$C10,Calculations!$C$100:$Y$195,19,0)),"",VLOOKUP('Choose Housekeeping Genes'!$C10,Calculations!$C$100:$Y$195,19,0))</f>
        <v/>
      </c>
      <c r="AP107" s="38" t="str">
        <f>IF(ISERROR(VLOOKUP('Choose Housekeeping Genes'!$C10,Calculations!$C$100:$Y$195,20,0)),"",VLOOKUP('Choose Housekeeping Genes'!$C10,Calculations!$C$100:$Y$195,20,0))</f>
        <v/>
      </c>
      <c r="AQ107" s="38" t="str">
        <f>IF(ISERROR(VLOOKUP('Choose Housekeeping Genes'!$C10,Calculations!$C$100:$Y$195,21,0)),"",VLOOKUP('Choose Housekeeping Genes'!$C10,Calculations!$C$100:$Y$195,21,0))</f>
        <v/>
      </c>
      <c r="AR107" s="38" t="str">
        <f>IF(ISERROR(VLOOKUP('Choose Housekeeping Genes'!$C10,Calculations!$C$100:$Y$195,22,0)),"",VLOOKUP('Choose Housekeeping Genes'!$C10,Calculations!$C$100:$Y$195,22,0))</f>
        <v/>
      </c>
      <c r="AS107" s="38" t="str">
        <f>IF(ISERROR(VLOOKUP('Choose Housekeeping Genes'!$C10,Calculations!$C$100:$Y$195,23,0)),"",VLOOKUP('Choose Housekeeping Genes'!$C10,Calculations!$C$100:$Y$195,23,0))</f>
        <v/>
      </c>
      <c r="AT107" s="36" t="str">
        <f t="shared" si="106"/>
        <v/>
      </c>
      <c r="AU107" s="36" t="str">
        <f t="shared" si="107"/>
        <v/>
      </c>
      <c r="AV107" s="36" t="str">
        <f t="shared" si="108"/>
        <v/>
      </c>
      <c r="AW107" s="36" t="str">
        <f t="shared" si="109"/>
        <v/>
      </c>
      <c r="AX107" s="36" t="str">
        <f t="shared" si="110"/>
        <v/>
      </c>
      <c r="AY107" s="36" t="str">
        <f t="shared" si="111"/>
        <v/>
      </c>
      <c r="AZ107" s="36" t="str">
        <f t="shared" si="112"/>
        <v/>
      </c>
      <c r="BA107" s="36" t="str">
        <f t="shared" si="113"/>
        <v/>
      </c>
      <c r="BB107" s="36" t="str">
        <f t="shared" si="114"/>
        <v/>
      </c>
      <c r="BC107" s="36" t="str">
        <f t="shared" si="115"/>
        <v/>
      </c>
      <c r="BD107" s="36" t="str">
        <f t="shared" si="117"/>
        <v/>
      </c>
      <c r="BE107" s="36" t="str">
        <f t="shared" si="118"/>
        <v/>
      </c>
      <c r="BF107" s="36" t="str">
        <f t="shared" si="119"/>
        <v/>
      </c>
      <c r="BG107" s="36" t="str">
        <f t="shared" si="120"/>
        <v/>
      </c>
      <c r="BH107" s="36" t="str">
        <f t="shared" si="121"/>
        <v/>
      </c>
      <c r="BI107" s="36" t="str">
        <f t="shared" si="122"/>
        <v/>
      </c>
      <c r="BJ107" s="36" t="str">
        <f t="shared" si="123"/>
        <v/>
      </c>
      <c r="BK107" s="36" t="str">
        <f t="shared" si="124"/>
        <v/>
      </c>
      <c r="BL107" s="36" t="str">
        <f t="shared" si="125"/>
        <v/>
      </c>
      <c r="BM107" s="36" t="str">
        <f t="shared" si="126"/>
        <v/>
      </c>
      <c r="BN107" s="38" t="e">
        <f t="shared" si="127"/>
        <v>#DIV/0!</v>
      </c>
      <c r="BO107" s="38" t="e">
        <f t="shared" si="128"/>
        <v>#DIV/0!</v>
      </c>
      <c r="BP107" s="39" t="str">
        <f t="shared" si="86"/>
        <v/>
      </c>
      <c r="BQ107" s="39" t="str">
        <f t="shared" si="87"/>
        <v/>
      </c>
      <c r="BR107" s="39" t="str">
        <f t="shared" si="88"/>
        <v/>
      </c>
      <c r="BS107" s="39" t="str">
        <f t="shared" si="89"/>
        <v/>
      </c>
      <c r="BT107" s="39" t="str">
        <f t="shared" si="90"/>
        <v/>
      </c>
      <c r="BU107" s="39" t="str">
        <f t="shared" si="91"/>
        <v/>
      </c>
      <c r="BV107" s="39" t="str">
        <f t="shared" si="92"/>
        <v/>
      </c>
      <c r="BW107" s="39" t="str">
        <f t="shared" si="93"/>
        <v/>
      </c>
      <c r="BX107" s="39" t="str">
        <f t="shared" si="94"/>
        <v/>
      </c>
      <c r="BY107" s="39" t="str">
        <f t="shared" si="95"/>
        <v/>
      </c>
      <c r="BZ107" s="39" t="str">
        <f t="shared" si="96"/>
        <v/>
      </c>
      <c r="CA107" s="39" t="str">
        <f t="shared" si="97"/>
        <v/>
      </c>
      <c r="CB107" s="39" t="str">
        <f t="shared" si="98"/>
        <v/>
      </c>
      <c r="CC107" s="39" t="str">
        <f t="shared" si="99"/>
        <v/>
      </c>
      <c r="CD107" s="39" t="str">
        <f t="shared" si="100"/>
        <v/>
      </c>
      <c r="CE107" s="39" t="str">
        <f t="shared" si="101"/>
        <v/>
      </c>
      <c r="CF107" s="39" t="str">
        <f t="shared" si="102"/>
        <v/>
      </c>
      <c r="CG107" s="39" t="str">
        <f t="shared" si="103"/>
        <v/>
      </c>
      <c r="CH107" s="39" t="str">
        <f t="shared" si="104"/>
        <v/>
      </c>
      <c r="CI107" s="39" t="str">
        <f t="shared" si="105"/>
        <v/>
      </c>
    </row>
    <row r="108" spans="1:87" ht="12.75">
      <c r="A108" s="18"/>
      <c r="B108" s="16" t="str">
        <f>'Gene Table'!D107</f>
        <v>NM_000102</v>
      </c>
      <c r="C108" s="16" t="s">
        <v>41</v>
      </c>
      <c r="D108" s="17" t="str">
        <f>IF(SUM('Test Sample Data'!D$3:D$98)&gt;10,IF(AND(ISNUMBER('Test Sample Data'!D107),'Test Sample Data'!D107&lt;$B$1,'Test Sample Data'!D107&gt;0),'Test Sample Data'!D107,$B$1),"")</f>
        <v/>
      </c>
      <c r="E108" s="17" t="str">
        <f>IF(SUM('Test Sample Data'!E$3:E$98)&gt;10,IF(AND(ISNUMBER('Test Sample Data'!E107),'Test Sample Data'!E107&lt;$B$1,'Test Sample Data'!E107&gt;0),'Test Sample Data'!E107,$B$1),"")</f>
        <v/>
      </c>
      <c r="F108" s="17" t="str">
        <f>IF(SUM('Test Sample Data'!F$3:F$98)&gt;10,IF(AND(ISNUMBER('Test Sample Data'!F107),'Test Sample Data'!F107&lt;$B$1,'Test Sample Data'!F107&gt;0),'Test Sample Data'!F107,$B$1),"")</f>
        <v/>
      </c>
      <c r="G108" s="17" t="str">
        <f>IF(SUM('Test Sample Data'!G$3:G$98)&gt;10,IF(AND(ISNUMBER('Test Sample Data'!G107),'Test Sample Data'!G107&lt;$B$1,'Test Sample Data'!G107&gt;0),'Test Sample Data'!G107,$B$1),"")</f>
        <v/>
      </c>
      <c r="H108" s="17" t="str">
        <f>IF(SUM('Test Sample Data'!H$3:H$98)&gt;10,IF(AND(ISNUMBER('Test Sample Data'!H107),'Test Sample Data'!H107&lt;$B$1,'Test Sample Data'!H107&gt;0),'Test Sample Data'!H107,$B$1),"")</f>
        <v/>
      </c>
      <c r="I108" s="17" t="str">
        <f>IF(SUM('Test Sample Data'!I$3:I$98)&gt;10,IF(AND(ISNUMBER('Test Sample Data'!I107),'Test Sample Data'!I107&lt;$B$1,'Test Sample Data'!I107&gt;0),'Test Sample Data'!I107,$B$1),"")</f>
        <v/>
      </c>
      <c r="J108" s="17" t="str">
        <f>IF(SUM('Test Sample Data'!J$3:J$98)&gt;10,IF(AND(ISNUMBER('Test Sample Data'!J107),'Test Sample Data'!J107&lt;$B$1,'Test Sample Data'!J107&gt;0),'Test Sample Data'!J107,$B$1),"")</f>
        <v/>
      </c>
      <c r="K108" s="17" t="str">
        <f>IF(SUM('Test Sample Data'!K$3:K$98)&gt;10,IF(AND(ISNUMBER('Test Sample Data'!K107),'Test Sample Data'!K107&lt;$B$1,'Test Sample Data'!K107&gt;0),'Test Sample Data'!K107,$B$1),"")</f>
        <v/>
      </c>
      <c r="L108" s="17" t="str">
        <f>IF(SUM('Test Sample Data'!L$3:L$98)&gt;10,IF(AND(ISNUMBER('Test Sample Data'!L107),'Test Sample Data'!L107&lt;$B$1,'Test Sample Data'!L107&gt;0),'Test Sample Data'!L107,$B$1),"")</f>
        <v/>
      </c>
      <c r="M108" s="17" t="str">
        <f>IF(SUM('Test Sample Data'!M$3:M$98)&gt;10,IF(AND(ISNUMBER('Test Sample Data'!M107),'Test Sample Data'!M107&lt;$B$1,'Test Sample Data'!M107&gt;0),'Test Sample Data'!M107,$B$1),"")</f>
        <v/>
      </c>
      <c r="N108" s="17" t="str">
        <f>'Gene Table'!D107</f>
        <v>NM_000102</v>
      </c>
      <c r="O108" s="16" t="s">
        <v>41</v>
      </c>
      <c r="P108" s="17" t="str">
        <f>IF(SUM('Control Sample Data'!D$3:D$98)&gt;10,IF(AND(ISNUMBER('Control Sample Data'!D107),'Control Sample Data'!D107&lt;$B$1,'Control Sample Data'!D107&gt;0),'Control Sample Data'!D107,$B$1),"")</f>
        <v/>
      </c>
      <c r="Q108" s="17" t="str">
        <f>IF(SUM('Control Sample Data'!E$3:E$98)&gt;10,IF(AND(ISNUMBER('Control Sample Data'!E107),'Control Sample Data'!E107&lt;$B$1,'Control Sample Data'!E107&gt;0),'Control Sample Data'!E107,$B$1),"")</f>
        <v/>
      </c>
      <c r="R108" s="17" t="str">
        <f>IF(SUM('Control Sample Data'!F$3:F$98)&gt;10,IF(AND(ISNUMBER('Control Sample Data'!F107),'Control Sample Data'!F107&lt;$B$1,'Control Sample Data'!F107&gt;0),'Control Sample Data'!F107,$B$1),"")</f>
        <v/>
      </c>
      <c r="S108" s="17" t="str">
        <f>IF(SUM('Control Sample Data'!G$3:G$98)&gt;10,IF(AND(ISNUMBER('Control Sample Data'!G107),'Control Sample Data'!G107&lt;$B$1,'Control Sample Data'!G107&gt;0),'Control Sample Data'!G107,$B$1),"")</f>
        <v/>
      </c>
      <c r="T108" s="17" t="str">
        <f>IF(SUM('Control Sample Data'!H$3:H$98)&gt;10,IF(AND(ISNUMBER('Control Sample Data'!H107),'Control Sample Data'!H107&lt;$B$1,'Control Sample Data'!H107&gt;0),'Control Sample Data'!H107,$B$1),"")</f>
        <v/>
      </c>
      <c r="U108" s="17" t="str">
        <f>IF(SUM('Control Sample Data'!I$3:I$98)&gt;10,IF(AND(ISNUMBER('Control Sample Data'!I107),'Control Sample Data'!I107&lt;$B$1,'Control Sample Data'!I107&gt;0),'Control Sample Data'!I107,$B$1),"")</f>
        <v/>
      </c>
      <c r="V108" s="17" t="str">
        <f>IF(SUM('Control Sample Data'!J$3:J$98)&gt;10,IF(AND(ISNUMBER('Control Sample Data'!J107),'Control Sample Data'!J107&lt;$B$1,'Control Sample Data'!J107&gt;0),'Control Sample Data'!J107,$B$1),"")</f>
        <v/>
      </c>
      <c r="W108" s="17" t="str">
        <f>IF(SUM('Control Sample Data'!K$3:K$98)&gt;10,IF(AND(ISNUMBER('Control Sample Data'!K107),'Control Sample Data'!K107&lt;$B$1,'Control Sample Data'!K107&gt;0),'Control Sample Data'!K107,$B$1),"")</f>
        <v/>
      </c>
      <c r="X108" s="17" t="str">
        <f>IF(SUM('Control Sample Data'!L$3:L$98)&gt;10,IF(AND(ISNUMBER('Control Sample Data'!L107),'Control Sample Data'!L107&lt;$B$1,'Control Sample Data'!L107&gt;0),'Control Sample Data'!L107,$B$1),"")</f>
        <v/>
      </c>
      <c r="Y108" s="41" t="str">
        <f>IF(SUM('Control Sample Data'!M$3:M$98)&gt;10,IF(AND(ISNUMBER('Control Sample Data'!M107),'Control Sample Data'!M107&lt;$B$1,'Control Sample Data'!M107&gt;0),'Control Sample Data'!M107,$B$1),"")</f>
        <v/>
      </c>
      <c r="Z108" s="38" t="str">
        <f>IF(ISERROR(VLOOKUP('Choose Housekeeping Genes'!$C11,Calculations!$C$100:$M$195,2,0)),"",VLOOKUP('Choose Housekeeping Genes'!$C11,Calculations!$C$100:$M$195,2,0))</f>
        <v/>
      </c>
      <c r="AA108" s="38" t="str">
        <f>IF(ISERROR(VLOOKUP('Choose Housekeeping Genes'!$C11,Calculations!$C$100:$M$195,3,0)),"",VLOOKUP('Choose Housekeeping Genes'!$C11,Calculations!$C$100:$M$195,3,0))</f>
        <v/>
      </c>
      <c r="AB108" s="38" t="str">
        <f>IF(ISERROR(VLOOKUP('Choose Housekeeping Genes'!$C11,Calculations!$C$100:$M$195,4,0)),"",VLOOKUP('Choose Housekeeping Genes'!$C11,Calculations!$C$100:$M$195,4,0))</f>
        <v/>
      </c>
      <c r="AC108" s="38" t="str">
        <f>IF(ISERROR(VLOOKUP('Choose Housekeeping Genes'!$C11,Calculations!$C$100:$M$195,5,0)),"",VLOOKUP('Choose Housekeeping Genes'!$C11,Calculations!$C$100:$M$195,5,0))</f>
        <v/>
      </c>
      <c r="AD108" s="38" t="str">
        <f>IF(ISERROR(VLOOKUP('Choose Housekeeping Genes'!$C11,Calculations!$C$100:$M$195,6,0)),"",VLOOKUP('Choose Housekeeping Genes'!$C11,Calculations!$C$100:$M$195,6,0))</f>
        <v/>
      </c>
      <c r="AE108" s="38" t="str">
        <f>IF(ISERROR(VLOOKUP('Choose Housekeeping Genes'!$C11,Calculations!$C$100:$M$195,7,0)),"",VLOOKUP('Choose Housekeeping Genes'!$C11,Calculations!$C$100:$M$195,7,0))</f>
        <v/>
      </c>
      <c r="AF108" s="38" t="str">
        <f>IF(ISERROR(VLOOKUP('Choose Housekeeping Genes'!$C11,Calculations!$C$100:$M$195,8,0)),"",VLOOKUP('Choose Housekeeping Genes'!$C11,Calculations!$C$100:$M$195,8,0))</f>
        <v/>
      </c>
      <c r="AG108" s="38" t="str">
        <f>IF(ISERROR(VLOOKUP('Choose Housekeeping Genes'!$C11,Calculations!$C$100:$M$195,9,0)),"",VLOOKUP('Choose Housekeeping Genes'!$C11,Calculations!$C$100:$M$195,9,0))</f>
        <v/>
      </c>
      <c r="AH108" s="38" t="str">
        <f>IF(ISERROR(VLOOKUP('Choose Housekeeping Genes'!$C11,Calculations!$C$100:$M$195,10,0)),"",VLOOKUP('Choose Housekeeping Genes'!$C11,Calculations!$C$100:$M$195,10,0))</f>
        <v/>
      </c>
      <c r="AI108" s="38" t="str">
        <f>IF(ISERROR(VLOOKUP('Choose Housekeeping Genes'!$C11,Calculations!$C$100:$M$195,11,0)),"",VLOOKUP('Choose Housekeeping Genes'!$C11,Calculations!$C$100:$M$195,11,0))</f>
        <v/>
      </c>
      <c r="AJ108" s="38" t="str">
        <f>IF(ISERROR(VLOOKUP('Choose Housekeeping Genes'!$C11,Calculations!$C$100:$Y$195,14,0)),"",VLOOKUP('Choose Housekeeping Genes'!$C11,Calculations!$C$100:$Y$195,14,0))</f>
        <v/>
      </c>
      <c r="AK108" s="38" t="str">
        <f>IF(ISERROR(VLOOKUP('Choose Housekeeping Genes'!$C11,Calculations!$C$100:$Y$195,15,0)),"",VLOOKUP('Choose Housekeeping Genes'!$C11,Calculations!$C$100:$Y$195,15,0))</f>
        <v/>
      </c>
      <c r="AL108" s="38" t="str">
        <f>IF(ISERROR(VLOOKUP('Choose Housekeeping Genes'!$C11,Calculations!$C$100:$Y$195,16,0)),"",VLOOKUP('Choose Housekeeping Genes'!$C11,Calculations!$C$100:$Y$195,16,0))</f>
        <v/>
      </c>
      <c r="AM108" s="38" t="str">
        <f>IF(ISERROR(VLOOKUP('Choose Housekeeping Genes'!$C11,Calculations!$C$100:$Y$195,17,0)),"",VLOOKUP('Choose Housekeeping Genes'!$C11,Calculations!$C$100:$Y$195,17,0))</f>
        <v/>
      </c>
      <c r="AN108" s="38" t="str">
        <f>IF(ISERROR(VLOOKUP('Choose Housekeeping Genes'!$C11,Calculations!$C$100:$Y$195,18,0)),"",VLOOKUP('Choose Housekeeping Genes'!$C11,Calculations!$C$100:$Y$195,18,0))</f>
        <v/>
      </c>
      <c r="AO108" s="38" t="str">
        <f>IF(ISERROR(VLOOKUP('Choose Housekeeping Genes'!$C11,Calculations!$C$100:$Y$195,19,0)),"",VLOOKUP('Choose Housekeeping Genes'!$C11,Calculations!$C$100:$Y$195,19,0))</f>
        <v/>
      </c>
      <c r="AP108" s="38" t="str">
        <f>IF(ISERROR(VLOOKUP('Choose Housekeeping Genes'!$C11,Calculations!$C$100:$Y$195,20,0)),"",VLOOKUP('Choose Housekeeping Genes'!$C11,Calculations!$C$100:$Y$195,20,0))</f>
        <v/>
      </c>
      <c r="AQ108" s="38" t="str">
        <f>IF(ISERROR(VLOOKUP('Choose Housekeeping Genes'!$C11,Calculations!$C$100:$Y$195,21,0)),"",VLOOKUP('Choose Housekeeping Genes'!$C11,Calculations!$C$100:$Y$195,21,0))</f>
        <v/>
      </c>
      <c r="AR108" s="38" t="str">
        <f>IF(ISERROR(VLOOKUP('Choose Housekeeping Genes'!$C11,Calculations!$C$100:$Y$195,22,0)),"",VLOOKUP('Choose Housekeeping Genes'!$C11,Calculations!$C$100:$Y$195,22,0))</f>
        <v/>
      </c>
      <c r="AS108" s="38" t="str">
        <f>IF(ISERROR(VLOOKUP('Choose Housekeeping Genes'!$C11,Calculations!$C$100:$Y$195,23,0)),"",VLOOKUP('Choose Housekeeping Genes'!$C11,Calculations!$C$100:$Y$195,23,0))</f>
        <v/>
      </c>
      <c r="AT108" s="36" t="str">
        <f t="shared" si="106"/>
        <v/>
      </c>
      <c r="AU108" s="36" t="str">
        <f t="shared" si="107"/>
        <v/>
      </c>
      <c r="AV108" s="36" t="str">
        <f t="shared" si="108"/>
        <v/>
      </c>
      <c r="AW108" s="36" t="str">
        <f t="shared" si="109"/>
        <v/>
      </c>
      <c r="AX108" s="36" t="str">
        <f t="shared" si="110"/>
        <v/>
      </c>
      <c r="AY108" s="36" t="str">
        <f t="shared" si="111"/>
        <v/>
      </c>
      <c r="AZ108" s="36" t="str">
        <f t="shared" si="112"/>
        <v/>
      </c>
      <c r="BA108" s="36" t="str">
        <f t="shared" si="113"/>
        <v/>
      </c>
      <c r="BB108" s="36" t="str">
        <f t="shared" si="114"/>
        <v/>
      </c>
      <c r="BC108" s="36" t="str">
        <f t="shared" si="115"/>
        <v/>
      </c>
      <c r="BD108" s="36" t="str">
        <f t="shared" si="117"/>
        <v/>
      </c>
      <c r="BE108" s="36" t="str">
        <f t="shared" si="118"/>
        <v/>
      </c>
      <c r="BF108" s="36" t="str">
        <f t="shared" si="119"/>
        <v/>
      </c>
      <c r="BG108" s="36" t="str">
        <f t="shared" si="120"/>
        <v/>
      </c>
      <c r="BH108" s="36" t="str">
        <f t="shared" si="121"/>
        <v/>
      </c>
      <c r="BI108" s="36" t="str">
        <f t="shared" si="122"/>
        <v/>
      </c>
      <c r="BJ108" s="36" t="str">
        <f t="shared" si="123"/>
        <v/>
      </c>
      <c r="BK108" s="36" t="str">
        <f t="shared" si="124"/>
        <v/>
      </c>
      <c r="BL108" s="36" t="str">
        <f t="shared" si="125"/>
        <v/>
      </c>
      <c r="BM108" s="36" t="str">
        <f t="shared" si="126"/>
        <v/>
      </c>
      <c r="BN108" s="38" t="e">
        <f t="shared" si="127"/>
        <v>#DIV/0!</v>
      </c>
      <c r="BO108" s="38" t="e">
        <f t="shared" si="128"/>
        <v>#DIV/0!</v>
      </c>
      <c r="BP108" s="39" t="str">
        <f t="shared" si="86"/>
        <v/>
      </c>
      <c r="BQ108" s="39" t="str">
        <f t="shared" si="87"/>
        <v/>
      </c>
      <c r="BR108" s="39" t="str">
        <f t="shared" si="88"/>
        <v/>
      </c>
      <c r="BS108" s="39" t="str">
        <f t="shared" si="89"/>
        <v/>
      </c>
      <c r="BT108" s="39" t="str">
        <f t="shared" si="90"/>
        <v/>
      </c>
      <c r="BU108" s="39" t="str">
        <f t="shared" si="91"/>
        <v/>
      </c>
      <c r="BV108" s="39" t="str">
        <f t="shared" si="92"/>
        <v/>
      </c>
      <c r="BW108" s="39" t="str">
        <f t="shared" si="93"/>
        <v/>
      </c>
      <c r="BX108" s="39" t="str">
        <f t="shared" si="94"/>
        <v/>
      </c>
      <c r="BY108" s="39" t="str">
        <f t="shared" si="95"/>
        <v/>
      </c>
      <c r="BZ108" s="39" t="str">
        <f t="shared" si="96"/>
        <v/>
      </c>
      <c r="CA108" s="39" t="str">
        <f t="shared" si="97"/>
        <v/>
      </c>
      <c r="CB108" s="39" t="str">
        <f t="shared" si="98"/>
        <v/>
      </c>
      <c r="CC108" s="39" t="str">
        <f t="shared" si="99"/>
        <v/>
      </c>
      <c r="CD108" s="39" t="str">
        <f t="shared" si="100"/>
        <v/>
      </c>
      <c r="CE108" s="39" t="str">
        <f t="shared" si="101"/>
        <v/>
      </c>
      <c r="CF108" s="39" t="str">
        <f t="shared" si="102"/>
        <v/>
      </c>
      <c r="CG108" s="39" t="str">
        <f t="shared" si="103"/>
        <v/>
      </c>
      <c r="CH108" s="39" t="str">
        <f t="shared" si="104"/>
        <v/>
      </c>
      <c r="CI108" s="39" t="str">
        <f t="shared" si="105"/>
        <v/>
      </c>
    </row>
    <row r="109" spans="1:87" ht="12.75">
      <c r="A109" s="18"/>
      <c r="B109" s="16" t="str">
        <f>'Gene Table'!D108</f>
        <v>NM_000777</v>
      </c>
      <c r="C109" s="16" t="s">
        <v>45</v>
      </c>
      <c r="D109" s="17" t="str">
        <f>IF(SUM('Test Sample Data'!D$3:D$98)&gt;10,IF(AND(ISNUMBER('Test Sample Data'!D108),'Test Sample Data'!D108&lt;$B$1,'Test Sample Data'!D108&gt;0),'Test Sample Data'!D108,$B$1),"")</f>
        <v/>
      </c>
      <c r="E109" s="17" t="str">
        <f>IF(SUM('Test Sample Data'!E$3:E$98)&gt;10,IF(AND(ISNUMBER('Test Sample Data'!E108),'Test Sample Data'!E108&lt;$B$1,'Test Sample Data'!E108&gt;0),'Test Sample Data'!E108,$B$1),"")</f>
        <v/>
      </c>
      <c r="F109" s="17" t="str">
        <f>IF(SUM('Test Sample Data'!F$3:F$98)&gt;10,IF(AND(ISNUMBER('Test Sample Data'!F108),'Test Sample Data'!F108&lt;$B$1,'Test Sample Data'!F108&gt;0),'Test Sample Data'!F108,$B$1),"")</f>
        <v/>
      </c>
      <c r="G109" s="17" t="str">
        <f>IF(SUM('Test Sample Data'!G$3:G$98)&gt;10,IF(AND(ISNUMBER('Test Sample Data'!G108),'Test Sample Data'!G108&lt;$B$1,'Test Sample Data'!G108&gt;0),'Test Sample Data'!G108,$B$1),"")</f>
        <v/>
      </c>
      <c r="H109" s="17" t="str">
        <f>IF(SUM('Test Sample Data'!H$3:H$98)&gt;10,IF(AND(ISNUMBER('Test Sample Data'!H108),'Test Sample Data'!H108&lt;$B$1,'Test Sample Data'!H108&gt;0),'Test Sample Data'!H108,$B$1),"")</f>
        <v/>
      </c>
      <c r="I109" s="17" t="str">
        <f>IF(SUM('Test Sample Data'!I$3:I$98)&gt;10,IF(AND(ISNUMBER('Test Sample Data'!I108),'Test Sample Data'!I108&lt;$B$1,'Test Sample Data'!I108&gt;0),'Test Sample Data'!I108,$B$1),"")</f>
        <v/>
      </c>
      <c r="J109" s="17" t="str">
        <f>IF(SUM('Test Sample Data'!J$3:J$98)&gt;10,IF(AND(ISNUMBER('Test Sample Data'!J108),'Test Sample Data'!J108&lt;$B$1,'Test Sample Data'!J108&gt;0),'Test Sample Data'!J108,$B$1),"")</f>
        <v/>
      </c>
      <c r="K109" s="17" t="str">
        <f>IF(SUM('Test Sample Data'!K$3:K$98)&gt;10,IF(AND(ISNUMBER('Test Sample Data'!K108),'Test Sample Data'!K108&lt;$B$1,'Test Sample Data'!K108&gt;0),'Test Sample Data'!K108,$B$1),"")</f>
        <v/>
      </c>
      <c r="L109" s="17" t="str">
        <f>IF(SUM('Test Sample Data'!L$3:L$98)&gt;10,IF(AND(ISNUMBER('Test Sample Data'!L108),'Test Sample Data'!L108&lt;$B$1,'Test Sample Data'!L108&gt;0),'Test Sample Data'!L108,$B$1),"")</f>
        <v/>
      </c>
      <c r="M109" s="17" t="str">
        <f>IF(SUM('Test Sample Data'!M$3:M$98)&gt;10,IF(AND(ISNUMBER('Test Sample Data'!M108),'Test Sample Data'!M108&lt;$B$1,'Test Sample Data'!M108&gt;0),'Test Sample Data'!M108,$B$1),"")</f>
        <v/>
      </c>
      <c r="N109" s="17" t="str">
        <f>'Gene Table'!D108</f>
        <v>NM_000777</v>
      </c>
      <c r="O109" s="16" t="s">
        <v>45</v>
      </c>
      <c r="P109" s="17" t="str">
        <f>IF(SUM('Control Sample Data'!D$3:D$98)&gt;10,IF(AND(ISNUMBER('Control Sample Data'!D108),'Control Sample Data'!D108&lt;$B$1,'Control Sample Data'!D108&gt;0),'Control Sample Data'!D108,$B$1),"")</f>
        <v/>
      </c>
      <c r="Q109" s="17" t="str">
        <f>IF(SUM('Control Sample Data'!E$3:E$98)&gt;10,IF(AND(ISNUMBER('Control Sample Data'!E108),'Control Sample Data'!E108&lt;$B$1,'Control Sample Data'!E108&gt;0),'Control Sample Data'!E108,$B$1),"")</f>
        <v/>
      </c>
      <c r="R109" s="17" t="str">
        <f>IF(SUM('Control Sample Data'!F$3:F$98)&gt;10,IF(AND(ISNUMBER('Control Sample Data'!F108),'Control Sample Data'!F108&lt;$B$1,'Control Sample Data'!F108&gt;0),'Control Sample Data'!F108,$B$1),"")</f>
        <v/>
      </c>
      <c r="S109" s="17" t="str">
        <f>IF(SUM('Control Sample Data'!G$3:G$98)&gt;10,IF(AND(ISNUMBER('Control Sample Data'!G108),'Control Sample Data'!G108&lt;$B$1,'Control Sample Data'!G108&gt;0),'Control Sample Data'!G108,$B$1),"")</f>
        <v/>
      </c>
      <c r="T109" s="17" t="str">
        <f>IF(SUM('Control Sample Data'!H$3:H$98)&gt;10,IF(AND(ISNUMBER('Control Sample Data'!H108),'Control Sample Data'!H108&lt;$B$1,'Control Sample Data'!H108&gt;0),'Control Sample Data'!H108,$B$1),"")</f>
        <v/>
      </c>
      <c r="U109" s="17" t="str">
        <f>IF(SUM('Control Sample Data'!I$3:I$98)&gt;10,IF(AND(ISNUMBER('Control Sample Data'!I108),'Control Sample Data'!I108&lt;$B$1,'Control Sample Data'!I108&gt;0),'Control Sample Data'!I108,$B$1),"")</f>
        <v/>
      </c>
      <c r="V109" s="17" t="str">
        <f>IF(SUM('Control Sample Data'!J$3:J$98)&gt;10,IF(AND(ISNUMBER('Control Sample Data'!J108),'Control Sample Data'!J108&lt;$B$1,'Control Sample Data'!J108&gt;0),'Control Sample Data'!J108,$B$1),"")</f>
        <v/>
      </c>
      <c r="W109" s="17" t="str">
        <f>IF(SUM('Control Sample Data'!K$3:K$98)&gt;10,IF(AND(ISNUMBER('Control Sample Data'!K108),'Control Sample Data'!K108&lt;$B$1,'Control Sample Data'!K108&gt;0),'Control Sample Data'!K108,$B$1),"")</f>
        <v/>
      </c>
      <c r="X109" s="17" t="str">
        <f>IF(SUM('Control Sample Data'!L$3:L$98)&gt;10,IF(AND(ISNUMBER('Control Sample Data'!L108),'Control Sample Data'!L108&lt;$B$1,'Control Sample Data'!L108&gt;0),'Control Sample Data'!L108,$B$1),"")</f>
        <v/>
      </c>
      <c r="Y109" s="41" t="str">
        <f>IF(SUM('Control Sample Data'!M$3:M$98)&gt;10,IF(AND(ISNUMBER('Control Sample Data'!M108),'Control Sample Data'!M108&lt;$B$1,'Control Sample Data'!M108&gt;0),'Control Sample Data'!M108,$B$1),"")</f>
        <v/>
      </c>
      <c r="Z109" s="38" t="str">
        <f>IF(ISERROR(VLOOKUP('Choose Housekeeping Genes'!$C12,Calculations!$C$100:$M$195,2,0)),"",VLOOKUP('Choose Housekeeping Genes'!$C12,Calculations!$C$100:$M$195,2,0))</f>
        <v/>
      </c>
      <c r="AA109" s="38" t="str">
        <f>IF(ISERROR(VLOOKUP('Choose Housekeeping Genes'!$C12,Calculations!$C$100:$M$195,3,0)),"",VLOOKUP('Choose Housekeeping Genes'!$C12,Calculations!$C$100:$M$195,3,0))</f>
        <v/>
      </c>
      <c r="AB109" s="38" t="str">
        <f>IF(ISERROR(VLOOKUP('Choose Housekeeping Genes'!$C12,Calculations!$C$100:$M$195,4,0)),"",VLOOKUP('Choose Housekeeping Genes'!$C12,Calculations!$C$100:$M$195,4,0))</f>
        <v/>
      </c>
      <c r="AC109" s="38" t="str">
        <f>IF(ISERROR(VLOOKUP('Choose Housekeeping Genes'!$C12,Calculations!$C$100:$M$195,5,0)),"",VLOOKUP('Choose Housekeeping Genes'!$C12,Calculations!$C$100:$M$195,5,0))</f>
        <v/>
      </c>
      <c r="AD109" s="38" t="str">
        <f>IF(ISERROR(VLOOKUP('Choose Housekeeping Genes'!$C12,Calculations!$C$100:$M$195,6,0)),"",VLOOKUP('Choose Housekeeping Genes'!$C12,Calculations!$C$100:$M$195,6,0))</f>
        <v/>
      </c>
      <c r="AE109" s="38" t="str">
        <f>IF(ISERROR(VLOOKUP('Choose Housekeeping Genes'!$C12,Calculations!$C$100:$M$195,7,0)),"",VLOOKUP('Choose Housekeeping Genes'!$C12,Calculations!$C$100:$M$195,7,0))</f>
        <v/>
      </c>
      <c r="AF109" s="38" t="str">
        <f>IF(ISERROR(VLOOKUP('Choose Housekeeping Genes'!$C12,Calculations!$C$100:$M$195,8,0)),"",VLOOKUP('Choose Housekeeping Genes'!$C12,Calculations!$C$100:$M$195,8,0))</f>
        <v/>
      </c>
      <c r="AG109" s="38" t="str">
        <f>IF(ISERROR(VLOOKUP('Choose Housekeeping Genes'!$C12,Calculations!$C$100:$M$195,9,0)),"",VLOOKUP('Choose Housekeeping Genes'!$C12,Calculations!$C$100:$M$195,9,0))</f>
        <v/>
      </c>
      <c r="AH109" s="38" t="str">
        <f>IF(ISERROR(VLOOKUP('Choose Housekeeping Genes'!$C12,Calculations!$C$100:$M$195,10,0)),"",VLOOKUP('Choose Housekeeping Genes'!$C12,Calculations!$C$100:$M$195,10,0))</f>
        <v/>
      </c>
      <c r="AI109" s="38" t="str">
        <f>IF(ISERROR(VLOOKUP('Choose Housekeeping Genes'!$C12,Calculations!$C$100:$M$195,11,0)),"",VLOOKUP('Choose Housekeeping Genes'!$C12,Calculations!$C$100:$M$195,11,0))</f>
        <v/>
      </c>
      <c r="AJ109" s="38" t="str">
        <f>IF(ISERROR(VLOOKUP('Choose Housekeeping Genes'!$C12,Calculations!$C$100:$Y$195,14,0)),"",VLOOKUP('Choose Housekeeping Genes'!$C12,Calculations!$C$100:$Y$195,14,0))</f>
        <v/>
      </c>
      <c r="AK109" s="38" t="str">
        <f>IF(ISERROR(VLOOKUP('Choose Housekeeping Genes'!$C12,Calculations!$C$100:$Y$195,15,0)),"",VLOOKUP('Choose Housekeeping Genes'!$C12,Calculations!$C$100:$Y$195,15,0))</f>
        <v/>
      </c>
      <c r="AL109" s="38" t="str">
        <f>IF(ISERROR(VLOOKUP('Choose Housekeeping Genes'!$C12,Calculations!$C$100:$Y$195,16,0)),"",VLOOKUP('Choose Housekeeping Genes'!$C12,Calculations!$C$100:$Y$195,16,0))</f>
        <v/>
      </c>
      <c r="AM109" s="38" t="str">
        <f>IF(ISERROR(VLOOKUP('Choose Housekeeping Genes'!$C12,Calculations!$C$100:$Y$195,17,0)),"",VLOOKUP('Choose Housekeeping Genes'!$C12,Calculations!$C$100:$Y$195,17,0))</f>
        <v/>
      </c>
      <c r="AN109" s="38" t="str">
        <f>IF(ISERROR(VLOOKUP('Choose Housekeeping Genes'!$C12,Calculations!$C$100:$Y$195,18,0)),"",VLOOKUP('Choose Housekeeping Genes'!$C12,Calculations!$C$100:$Y$195,18,0))</f>
        <v/>
      </c>
      <c r="AO109" s="38" t="str">
        <f>IF(ISERROR(VLOOKUP('Choose Housekeeping Genes'!$C12,Calculations!$C$100:$Y$195,19,0)),"",VLOOKUP('Choose Housekeeping Genes'!$C12,Calculations!$C$100:$Y$195,19,0))</f>
        <v/>
      </c>
      <c r="AP109" s="38" t="str">
        <f>IF(ISERROR(VLOOKUP('Choose Housekeeping Genes'!$C12,Calculations!$C$100:$Y$195,20,0)),"",VLOOKUP('Choose Housekeeping Genes'!$C12,Calculations!$C$100:$Y$195,20,0))</f>
        <v/>
      </c>
      <c r="AQ109" s="38" t="str">
        <f>IF(ISERROR(VLOOKUP('Choose Housekeeping Genes'!$C12,Calculations!$C$100:$Y$195,21,0)),"",VLOOKUP('Choose Housekeeping Genes'!$C12,Calculations!$C$100:$Y$195,21,0))</f>
        <v/>
      </c>
      <c r="AR109" s="38" t="str">
        <f>IF(ISERROR(VLOOKUP('Choose Housekeeping Genes'!$C12,Calculations!$C$100:$Y$195,22,0)),"",VLOOKUP('Choose Housekeeping Genes'!$C12,Calculations!$C$100:$Y$195,22,0))</f>
        <v/>
      </c>
      <c r="AS109" s="38" t="str">
        <f>IF(ISERROR(VLOOKUP('Choose Housekeeping Genes'!$C12,Calculations!$C$100:$Y$195,23,0)),"",VLOOKUP('Choose Housekeeping Genes'!$C12,Calculations!$C$100:$Y$195,23,0))</f>
        <v/>
      </c>
      <c r="AT109" s="36" t="str">
        <f t="shared" si="106"/>
        <v/>
      </c>
      <c r="AU109" s="36" t="str">
        <f t="shared" si="107"/>
        <v/>
      </c>
      <c r="AV109" s="36" t="str">
        <f t="shared" si="108"/>
        <v/>
      </c>
      <c r="AW109" s="36" t="str">
        <f t="shared" si="109"/>
        <v/>
      </c>
      <c r="AX109" s="36" t="str">
        <f t="shared" si="110"/>
        <v/>
      </c>
      <c r="AY109" s="36" t="str">
        <f t="shared" si="111"/>
        <v/>
      </c>
      <c r="AZ109" s="36" t="str">
        <f t="shared" si="112"/>
        <v/>
      </c>
      <c r="BA109" s="36" t="str">
        <f t="shared" si="113"/>
        <v/>
      </c>
      <c r="BB109" s="36" t="str">
        <f t="shared" si="114"/>
        <v/>
      </c>
      <c r="BC109" s="36" t="str">
        <f t="shared" si="115"/>
        <v/>
      </c>
      <c r="BD109" s="36" t="str">
        <f t="shared" si="117"/>
        <v/>
      </c>
      <c r="BE109" s="36" t="str">
        <f t="shared" si="118"/>
        <v/>
      </c>
      <c r="BF109" s="36" t="str">
        <f t="shared" si="119"/>
        <v/>
      </c>
      <c r="BG109" s="36" t="str">
        <f t="shared" si="120"/>
        <v/>
      </c>
      <c r="BH109" s="36" t="str">
        <f t="shared" si="121"/>
        <v/>
      </c>
      <c r="BI109" s="36" t="str">
        <f t="shared" si="122"/>
        <v/>
      </c>
      <c r="BJ109" s="36" t="str">
        <f t="shared" si="123"/>
        <v/>
      </c>
      <c r="BK109" s="36" t="str">
        <f t="shared" si="124"/>
        <v/>
      </c>
      <c r="BL109" s="36" t="str">
        <f t="shared" si="125"/>
        <v/>
      </c>
      <c r="BM109" s="36" t="str">
        <f t="shared" si="126"/>
        <v/>
      </c>
      <c r="BN109" s="38" t="e">
        <f t="shared" si="127"/>
        <v>#DIV/0!</v>
      </c>
      <c r="BO109" s="38" t="e">
        <f t="shared" si="128"/>
        <v>#DIV/0!</v>
      </c>
      <c r="BP109" s="39" t="str">
        <f t="shared" si="86"/>
        <v/>
      </c>
      <c r="BQ109" s="39" t="str">
        <f t="shared" si="87"/>
        <v/>
      </c>
      <c r="BR109" s="39" t="str">
        <f t="shared" si="88"/>
        <v/>
      </c>
      <c r="BS109" s="39" t="str">
        <f t="shared" si="89"/>
        <v/>
      </c>
      <c r="BT109" s="39" t="str">
        <f t="shared" si="90"/>
        <v/>
      </c>
      <c r="BU109" s="39" t="str">
        <f t="shared" si="91"/>
        <v/>
      </c>
      <c r="BV109" s="39" t="str">
        <f t="shared" si="92"/>
        <v/>
      </c>
      <c r="BW109" s="39" t="str">
        <f t="shared" si="93"/>
        <v/>
      </c>
      <c r="BX109" s="39" t="str">
        <f t="shared" si="94"/>
        <v/>
      </c>
      <c r="BY109" s="39" t="str">
        <f t="shared" si="95"/>
        <v/>
      </c>
      <c r="BZ109" s="39" t="str">
        <f t="shared" si="96"/>
        <v/>
      </c>
      <c r="CA109" s="39" t="str">
        <f t="shared" si="97"/>
        <v/>
      </c>
      <c r="CB109" s="39" t="str">
        <f t="shared" si="98"/>
        <v/>
      </c>
      <c r="CC109" s="39" t="str">
        <f t="shared" si="99"/>
        <v/>
      </c>
      <c r="CD109" s="39" t="str">
        <f t="shared" si="100"/>
        <v/>
      </c>
      <c r="CE109" s="39" t="str">
        <f t="shared" si="101"/>
        <v/>
      </c>
      <c r="CF109" s="39" t="str">
        <f t="shared" si="102"/>
        <v/>
      </c>
      <c r="CG109" s="39" t="str">
        <f t="shared" si="103"/>
        <v/>
      </c>
      <c r="CH109" s="39" t="str">
        <f t="shared" si="104"/>
        <v/>
      </c>
      <c r="CI109" s="39" t="str">
        <f t="shared" si="105"/>
        <v/>
      </c>
    </row>
    <row r="110" spans="1:87" ht="12.75">
      <c r="A110" s="18"/>
      <c r="B110" s="16" t="str">
        <f>'Gene Table'!D109</f>
        <v>NM_001337</v>
      </c>
      <c r="C110" s="16" t="s">
        <v>49</v>
      </c>
      <c r="D110" s="17" t="str">
        <f>IF(SUM('Test Sample Data'!D$3:D$98)&gt;10,IF(AND(ISNUMBER('Test Sample Data'!D109),'Test Sample Data'!D109&lt;$B$1,'Test Sample Data'!D109&gt;0),'Test Sample Data'!D109,$B$1),"")</f>
        <v/>
      </c>
      <c r="E110" s="17" t="str">
        <f>IF(SUM('Test Sample Data'!E$3:E$98)&gt;10,IF(AND(ISNUMBER('Test Sample Data'!E109),'Test Sample Data'!E109&lt;$B$1,'Test Sample Data'!E109&gt;0),'Test Sample Data'!E109,$B$1),"")</f>
        <v/>
      </c>
      <c r="F110" s="17" t="str">
        <f>IF(SUM('Test Sample Data'!F$3:F$98)&gt;10,IF(AND(ISNUMBER('Test Sample Data'!F109),'Test Sample Data'!F109&lt;$B$1,'Test Sample Data'!F109&gt;0),'Test Sample Data'!F109,$B$1),"")</f>
        <v/>
      </c>
      <c r="G110" s="17" t="str">
        <f>IF(SUM('Test Sample Data'!G$3:G$98)&gt;10,IF(AND(ISNUMBER('Test Sample Data'!G109),'Test Sample Data'!G109&lt;$B$1,'Test Sample Data'!G109&gt;0),'Test Sample Data'!G109,$B$1),"")</f>
        <v/>
      </c>
      <c r="H110" s="17" t="str">
        <f>IF(SUM('Test Sample Data'!H$3:H$98)&gt;10,IF(AND(ISNUMBER('Test Sample Data'!H109),'Test Sample Data'!H109&lt;$B$1,'Test Sample Data'!H109&gt;0),'Test Sample Data'!H109,$B$1),"")</f>
        <v/>
      </c>
      <c r="I110" s="17" t="str">
        <f>IF(SUM('Test Sample Data'!I$3:I$98)&gt;10,IF(AND(ISNUMBER('Test Sample Data'!I109),'Test Sample Data'!I109&lt;$B$1,'Test Sample Data'!I109&gt;0),'Test Sample Data'!I109,$B$1),"")</f>
        <v/>
      </c>
      <c r="J110" s="17" t="str">
        <f>IF(SUM('Test Sample Data'!J$3:J$98)&gt;10,IF(AND(ISNUMBER('Test Sample Data'!J109),'Test Sample Data'!J109&lt;$B$1,'Test Sample Data'!J109&gt;0),'Test Sample Data'!J109,$B$1),"")</f>
        <v/>
      </c>
      <c r="K110" s="17" t="str">
        <f>IF(SUM('Test Sample Data'!K$3:K$98)&gt;10,IF(AND(ISNUMBER('Test Sample Data'!K109),'Test Sample Data'!K109&lt;$B$1,'Test Sample Data'!K109&gt;0),'Test Sample Data'!K109,$B$1),"")</f>
        <v/>
      </c>
      <c r="L110" s="17" t="str">
        <f>IF(SUM('Test Sample Data'!L$3:L$98)&gt;10,IF(AND(ISNUMBER('Test Sample Data'!L109),'Test Sample Data'!L109&lt;$B$1,'Test Sample Data'!L109&gt;0),'Test Sample Data'!L109,$B$1),"")</f>
        <v/>
      </c>
      <c r="M110" s="17" t="str">
        <f>IF(SUM('Test Sample Data'!M$3:M$98)&gt;10,IF(AND(ISNUMBER('Test Sample Data'!M109),'Test Sample Data'!M109&lt;$B$1,'Test Sample Data'!M109&gt;0),'Test Sample Data'!M109,$B$1),"")</f>
        <v/>
      </c>
      <c r="N110" s="17" t="str">
        <f>'Gene Table'!D109</f>
        <v>NM_001337</v>
      </c>
      <c r="O110" s="16" t="s">
        <v>49</v>
      </c>
      <c r="P110" s="17" t="str">
        <f>IF(SUM('Control Sample Data'!D$3:D$98)&gt;10,IF(AND(ISNUMBER('Control Sample Data'!D109),'Control Sample Data'!D109&lt;$B$1,'Control Sample Data'!D109&gt;0),'Control Sample Data'!D109,$B$1),"")</f>
        <v/>
      </c>
      <c r="Q110" s="17" t="str">
        <f>IF(SUM('Control Sample Data'!E$3:E$98)&gt;10,IF(AND(ISNUMBER('Control Sample Data'!E109),'Control Sample Data'!E109&lt;$B$1,'Control Sample Data'!E109&gt;0),'Control Sample Data'!E109,$B$1),"")</f>
        <v/>
      </c>
      <c r="R110" s="17" t="str">
        <f>IF(SUM('Control Sample Data'!F$3:F$98)&gt;10,IF(AND(ISNUMBER('Control Sample Data'!F109),'Control Sample Data'!F109&lt;$B$1,'Control Sample Data'!F109&gt;0),'Control Sample Data'!F109,$B$1),"")</f>
        <v/>
      </c>
      <c r="S110" s="17" t="str">
        <f>IF(SUM('Control Sample Data'!G$3:G$98)&gt;10,IF(AND(ISNUMBER('Control Sample Data'!G109),'Control Sample Data'!G109&lt;$B$1,'Control Sample Data'!G109&gt;0),'Control Sample Data'!G109,$B$1),"")</f>
        <v/>
      </c>
      <c r="T110" s="17" t="str">
        <f>IF(SUM('Control Sample Data'!H$3:H$98)&gt;10,IF(AND(ISNUMBER('Control Sample Data'!H109),'Control Sample Data'!H109&lt;$B$1,'Control Sample Data'!H109&gt;0),'Control Sample Data'!H109,$B$1),"")</f>
        <v/>
      </c>
      <c r="U110" s="17" t="str">
        <f>IF(SUM('Control Sample Data'!I$3:I$98)&gt;10,IF(AND(ISNUMBER('Control Sample Data'!I109),'Control Sample Data'!I109&lt;$B$1,'Control Sample Data'!I109&gt;0),'Control Sample Data'!I109,$B$1),"")</f>
        <v/>
      </c>
      <c r="V110" s="17" t="str">
        <f>IF(SUM('Control Sample Data'!J$3:J$98)&gt;10,IF(AND(ISNUMBER('Control Sample Data'!J109),'Control Sample Data'!J109&lt;$B$1,'Control Sample Data'!J109&gt;0),'Control Sample Data'!J109,$B$1),"")</f>
        <v/>
      </c>
      <c r="W110" s="17" t="str">
        <f>IF(SUM('Control Sample Data'!K$3:K$98)&gt;10,IF(AND(ISNUMBER('Control Sample Data'!K109),'Control Sample Data'!K109&lt;$B$1,'Control Sample Data'!K109&gt;0),'Control Sample Data'!K109,$B$1),"")</f>
        <v/>
      </c>
      <c r="X110" s="17" t="str">
        <f>IF(SUM('Control Sample Data'!L$3:L$98)&gt;10,IF(AND(ISNUMBER('Control Sample Data'!L109),'Control Sample Data'!L109&lt;$B$1,'Control Sample Data'!L109&gt;0),'Control Sample Data'!L109,$B$1),"")</f>
        <v/>
      </c>
      <c r="Y110" s="41" t="str">
        <f>IF(SUM('Control Sample Data'!M$3:M$98)&gt;10,IF(AND(ISNUMBER('Control Sample Data'!M109),'Control Sample Data'!M109&lt;$B$1,'Control Sample Data'!M109&gt;0),'Control Sample Data'!M109,$B$1),"")</f>
        <v/>
      </c>
      <c r="Z110" s="38" t="str">
        <f>IF(ISERROR(VLOOKUP('Choose Housekeeping Genes'!$C13,Calculations!$C$100:$M$195,2,0)),"",VLOOKUP('Choose Housekeeping Genes'!$C13,Calculations!$C$100:$M$195,2,0))</f>
        <v/>
      </c>
      <c r="AA110" s="38" t="str">
        <f>IF(ISERROR(VLOOKUP('Choose Housekeeping Genes'!$C13,Calculations!$C$100:$M$195,3,0)),"",VLOOKUP('Choose Housekeeping Genes'!$C13,Calculations!$C$100:$M$195,3,0))</f>
        <v/>
      </c>
      <c r="AB110" s="38" t="str">
        <f>IF(ISERROR(VLOOKUP('Choose Housekeeping Genes'!$C13,Calculations!$C$100:$M$195,4,0)),"",VLOOKUP('Choose Housekeeping Genes'!$C13,Calculations!$C$100:$M$195,4,0))</f>
        <v/>
      </c>
      <c r="AC110" s="38" t="str">
        <f>IF(ISERROR(VLOOKUP('Choose Housekeeping Genes'!$C13,Calculations!$C$100:$M$195,5,0)),"",VLOOKUP('Choose Housekeeping Genes'!$C13,Calculations!$C$100:$M$195,5,0))</f>
        <v/>
      </c>
      <c r="AD110" s="38" t="str">
        <f>IF(ISERROR(VLOOKUP('Choose Housekeeping Genes'!$C13,Calculations!$C$100:$M$195,6,0)),"",VLOOKUP('Choose Housekeeping Genes'!$C13,Calculations!$C$100:$M$195,6,0))</f>
        <v/>
      </c>
      <c r="AE110" s="38" t="str">
        <f>IF(ISERROR(VLOOKUP('Choose Housekeeping Genes'!$C13,Calculations!$C$100:$M$195,7,0)),"",VLOOKUP('Choose Housekeeping Genes'!$C13,Calculations!$C$100:$M$195,7,0))</f>
        <v/>
      </c>
      <c r="AF110" s="38" t="str">
        <f>IF(ISERROR(VLOOKUP('Choose Housekeeping Genes'!$C13,Calculations!$C$100:$M$195,8,0)),"",VLOOKUP('Choose Housekeeping Genes'!$C13,Calculations!$C$100:$M$195,8,0))</f>
        <v/>
      </c>
      <c r="AG110" s="38" t="str">
        <f>IF(ISERROR(VLOOKUP('Choose Housekeeping Genes'!$C13,Calculations!$C$100:$M$195,9,0)),"",VLOOKUP('Choose Housekeeping Genes'!$C13,Calculations!$C$100:$M$195,9,0))</f>
        <v/>
      </c>
      <c r="AH110" s="38" t="str">
        <f>IF(ISERROR(VLOOKUP('Choose Housekeeping Genes'!$C13,Calculations!$C$100:$M$195,10,0)),"",VLOOKUP('Choose Housekeeping Genes'!$C13,Calculations!$C$100:$M$195,10,0))</f>
        <v/>
      </c>
      <c r="AI110" s="38" t="str">
        <f>IF(ISERROR(VLOOKUP('Choose Housekeeping Genes'!$C13,Calculations!$C$100:$M$195,11,0)),"",VLOOKUP('Choose Housekeeping Genes'!$C13,Calculations!$C$100:$M$195,11,0))</f>
        <v/>
      </c>
      <c r="AJ110" s="38" t="str">
        <f>IF(ISERROR(VLOOKUP('Choose Housekeeping Genes'!$C13,Calculations!$C$100:$Y$195,14,0)),"",VLOOKUP('Choose Housekeeping Genes'!$C13,Calculations!$C$100:$Y$195,14,0))</f>
        <v/>
      </c>
      <c r="AK110" s="38" t="str">
        <f>IF(ISERROR(VLOOKUP('Choose Housekeeping Genes'!$C13,Calculations!$C$100:$Y$195,15,0)),"",VLOOKUP('Choose Housekeeping Genes'!$C13,Calculations!$C$100:$Y$195,15,0))</f>
        <v/>
      </c>
      <c r="AL110" s="38" t="str">
        <f>IF(ISERROR(VLOOKUP('Choose Housekeeping Genes'!$C13,Calculations!$C$100:$Y$195,16,0)),"",VLOOKUP('Choose Housekeeping Genes'!$C13,Calculations!$C$100:$Y$195,16,0))</f>
        <v/>
      </c>
      <c r="AM110" s="38" t="str">
        <f>IF(ISERROR(VLOOKUP('Choose Housekeeping Genes'!$C13,Calculations!$C$100:$Y$195,17,0)),"",VLOOKUP('Choose Housekeeping Genes'!$C13,Calculations!$C$100:$Y$195,17,0))</f>
        <v/>
      </c>
      <c r="AN110" s="38" t="str">
        <f>IF(ISERROR(VLOOKUP('Choose Housekeeping Genes'!$C13,Calculations!$C$100:$Y$195,18,0)),"",VLOOKUP('Choose Housekeeping Genes'!$C13,Calculations!$C$100:$Y$195,18,0))</f>
        <v/>
      </c>
      <c r="AO110" s="38" t="str">
        <f>IF(ISERROR(VLOOKUP('Choose Housekeeping Genes'!$C13,Calculations!$C$100:$Y$195,19,0)),"",VLOOKUP('Choose Housekeeping Genes'!$C13,Calculations!$C$100:$Y$195,19,0))</f>
        <v/>
      </c>
      <c r="AP110" s="38" t="str">
        <f>IF(ISERROR(VLOOKUP('Choose Housekeeping Genes'!$C13,Calculations!$C$100:$Y$195,20,0)),"",VLOOKUP('Choose Housekeeping Genes'!$C13,Calculations!$C$100:$Y$195,20,0))</f>
        <v/>
      </c>
      <c r="AQ110" s="38" t="str">
        <f>IF(ISERROR(VLOOKUP('Choose Housekeeping Genes'!$C13,Calculations!$C$100:$Y$195,21,0)),"",VLOOKUP('Choose Housekeeping Genes'!$C13,Calculations!$C$100:$Y$195,21,0))</f>
        <v/>
      </c>
      <c r="AR110" s="38" t="str">
        <f>IF(ISERROR(VLOOKUP('Choose Housekeeping Genes'!$C13,Calculations!$C$100:$Y$195,22,0)),"",VLOOKUP('Choose Housekeeping Genes'!$C13,Calculations!$C$100:$Y$195,22,0))</f>
        <v/>
      </c>
      <c r="AS110" s="38" t="str">
        <f>IF(ISERROR(VLOOKUP('Choose Housekeeping Genes'!$C13,Calculations!$C$100:$Y$195,23,0)),"",VLOOKUP('Choose Housekeeping Genes'!$C13,Calculations!$C$100:$Y$195,23,0))</f>
        <v/>
      </c>
      <c r="AT110" s="36" t="str">
        <f t="shared" si="106"/>
        <v/>
      </c>
      <c r="AU110" s="36" t="str">
        <f t="shared" si="107"/>
        <v/>
      </c>
      <c r="AV110" s="36" t="str">
        <f t="shared" si="108"/>
        <v/>
      </c>
      <c r="AW110" s="36" t="str">
        <f t="shared" si="109"/>
        <v/>
      </c>
      <c r="AX110" s="36" t="str">
        <f t="shared" si="110"/>
        <v/>
      </c>
      <c r="AY110" s="36" t="str">
        <f t="shared" si="111"/>
        <v/>
      </c>
      <c r="AZ110" s="36" t="str">
        <f t="shared" si="112"/>
        <v/>
      </c>
      <c r="BA110" s="36" t="str">
        <f t="shared" si="113"/>
        <v/>
      </c>
      <c r="BB110" s="36" t="str">
        <f t="shared" si="114"/>
        <v/>
      </c>
      <c r="BC110" s="36" t="str">
        <f t="shared" si="115"/>
        <v/>
      </c>
      <c r="BD110" s="36" t="str">
        <f t="shared" si="117"/>
        <v/>
      </c>
      <c r="BE110" s="36" t="str">
        <f t="shared" si="118"/>
        <v/>
      </c>
      <c r="BF110" s="36" t="str">
        <f t="shared" si="119"/>
        <v/>
      </c>
      <c r="BG110" s="36" t="str">
        <f t="shared" si="120"/>
        <v/>
      </c>
      <c r="BH110" s="36" t="str">
        <f t="shared" si="121"/>
        <v/>
      </c>
      <c r="BI110" s="36" t="str">
        <f t="shared" si="122"/>
        <v/>
      </c>
      <c r="BJ110" s="36" t="str">
        <f t="shared" si="123"/>
        <v/>
      </c>
      <c r="BK110" s="36" t="str">
        <f t="shared" si="124"/>
        <v/>
      </c>
      <c r="BL110" s="36" t="str">
        <f t="shared" si="125"/>
        <v/>
      </c>
      <c r="BM110" s="36" t="str">
        <f t="shared" si="126"/>
        <v/>
      </c>
      <c r="BN110" s="38" t="e">
        <f t="shared" si="127"/>
        <v>#DIV/0!</v>
      </c>
      <c r="BO110" s="38" t="e">
        <f t="shared" si="128"/>
        <v>#DIV/0!</v>
      </c>
      <c r="BP110" s="39" t="str">
        <f t="shared" si="86"/>
        <v/>
      </c>
      <c r="BQ110" s="39" t="str">
        <f t="shared" si="87"/>
        <v/>
      </c>
      <c r="BR110" s="39" t="str">
        <f t="shared" si="88"/>
        <v/>
      </c>
      <c r="BS110" s="39" t="str">
        <f t="shared" si="89"/>
        <v/>
      </c>
      <c r="BT110" s="39" t="str">
        <f t="shared" si="90"/>
        <v/>
      </c>
      <c r="BU110" s="39" t="str">
        <f t="shared" si="91"/>
        <v/>
      </c>
      <c r="BV110" s="39" t="str">
        <f t="shared" si="92"/>
        <v/>
      </c>
      <c r="BW110" s="39" t="str">
        <f t="shared" si="93"/>
        <v/>
      </c>
      <c r="BX110" s="39" t="str">
        <f t="shared" si="94"/>
        <v/>
      </c>
      <c r="BY110" s="39" t="str">
        <f t="shared" si="95"/>
        <v/>
      </c>
      <c r="BZ110" s="39" t="str">
        <f t="shared" si="96"/>
        <v/>
      </c>
      <c r="CA110" s="39" t="str">
        <f t="shared" si="97"/>
        <v/>
      </c>
      <c r="CB110" s="39" t="str">
        <f t="shared" si="98"/>
        <v/>
      </c>
      <c r="CC110" s="39" t="str">
        <f t="shared" si="99"/>
        <v/>
      </c>
      <c r="CD110" s="39" t="str">
        <f t="shared" si="100"/>
        <v/>
      </c>
      <c r="CE110" s="39" t="str">
        <f t="shared" si="101"/>
        <v/>
      </c>
      <c r="CF110" s="39" t="str">
        <f t="shared" si="102"/>
        <v/>
      </c>
      <c r="CG110" s="39" t="str">
        <f t="shared" si="103"/>
        <v/>
      </c>
      <c r="CH110" s="39" t="str">
        <f t="shared" si="104"/>
        <v/>
      </c>
      <c r="CI110" s="39" t="str">
        <f t="shared" si="105"/>
        <v/>
      </c>
    </row>
    <row r="111" spans="1:87" ht="12.75">
      <c r="A111" s="18"/>
      <c r="B111" s="16" t="str">
        <f>'Gene Table'!D110</f>
        <v>NM_000579</v>
      </c>
      <c r="C111" s="16" t="s">
        <v>53</v>
      </c>
      <c r="D111" s="17" t="str">
        <f>IF(SUM('Test Sample Data'!D$3:D$98)&gt;10,IF(AND(ISNUMBER('Test Sample Data'!D110),'Test Sample Data'!D110&lt;$B$1,'Test Sample Data'!D110&gt;0),'Test Sample Data'!D110,$B$1),"")</f>
        <v/>
      </c>
      <c r="E111" s="17" t="str">
        <f>IF(SUM('Test Sample Data'!E$3:E$98)&gt;10,IF(AND(ISNUMBER('Test Sample Data'!E110),'Test Sample Data'!E110&lt;$B$1,'Test Sample Data'!E110&gt;0),'Test Sample Data'!E110,$B$1),"")</f>
        <v/>
      </c>
      <c r="F111" s="17" t="str">
        <f>IF(SUM('Test Sample Data'!F$3:F$98)&gt;10,IF(AND(ISNUMBER('Test Sample Data'!F110),'Test Sample Data'!F110&lt;$B$1,'Test Sample Data'!F110&gt;0),'Test Sample Data'!F110,$B$1),"")</f>
        <v/>
      </c>
      <c r="G111" s="17" t="str">
        <f>IF(SUM('Test Sample Data'!G$3:G$98)&gt;10,IF(AND(ISNUMBER('Test Sample Data'!G110),'Test Sample Data'!G110&lt;$B$1,'Test Sample Data'!G110&gt;0),'Test Sample Data'!G110,$B$1),"")</f>
        <v/>
      </c>
      <c r="H111" s="17" t="str">
        <f>IF(SUM('Test Sample Data'!H$3:H$98)&gt;10,IF(AND(ISNUMBER('Test Sample Data'!H110),'Test Sample Data'!H110&lt;$B$1,'Test Sample Data'!H110&gt;0),'Test Sample Data'!H110,$B$1),"")</f>
        <v/>
      </c>
      <c r="I111" s="17" t="str">
        <f>IF(SUM('Test Sample Data'!I$3:I$98)&gt;10,IF(AND(ISNUMBER('Test Sample Data'!I110),'Test Sample Data'!I110&lt;$B$1,'Test Sample Data'!I110&gt;0),'Test Sample Data'!I110,$B$1),"")</f>
        <v/>
      </c>
      <c r="J111" s="17" t="str">
        <f>IF(SUM('Test Sample Data'!J$3:J$98)&gt;10,IF(AND(ISNUMBER('Test Sample Data'!J110),'Test Sample Data'!J110&lt;$B$1,'Test Sample Data'!J110&gt;0),'Test Sample Data'!J110,$B$1),"")</f>
        <v/>
      </c>
      <c r="K111" s="17" t="str">
        <f>IF(SUM('Test Sample Data'!K$3:K$98)&gt;10,IF(AND(ISNUMBER('Test Sample Data'!K110),'Test Sample Data'!K110&lt;$B$1,'Test Sample Data'!K110&gt;0),'Test Sample Data'!K110,$B$1),"")</f>
        <v/>
      </c>
      <c r="L111" s="17" t="str">
        <f>IF(SUM('Test Sample Data'!L$3:L$98)&gt;10,IF(AND(ISNUMBER('Test Sample Data'!L110),'Test Sample Data'!L110&lt;$B$1,'Test Sample Data'!L110&gt;0),'Test Sample Data'!L110,$B$1),"")</f>
        <v/>
      </c>
      <c r="M111" s="17" t="str">
        <f>IF(SUM('Test Sample Data'!M$3:M$98)&gt;10,IF(AND(ISNUMBER('Test Sample Data'!M110),'Test Sample Data'!M110&lt;$B$1,'Test Sample Data'!M110&gt;0),'Test Sample Data'!M110,$B$1),"")</f>
        <v/>
      </c>
      <c r="N111" s="17" t="str">
        <f>'Gene Table'!D110</f>
        <v>NM_000579</v>
      </c>
      <c r="O111" s="16" t="s">
        <v>53</v>
      </c>
      <c r="P111" s="17" t="str">
        <f>IF(SUM('Control Sample Data'!D$3:D$98)&gt;10,IF(AND(ISNUMBER('Control Sample Data'!D110),'Control Sample Data'!D110&lt;$B$1,'Control Sample Data'!D110&gt;0),'Control Sample Data'!D110,$B$1),"")</f>
        <v/>
      </c>
      <c r="Q111" s="17" t="str">
        <f>IF(SUM('Control Sample Data'!E$3:E$98)&gt;10,IF(AND(ISNUMBER('Control Sample Data'!E110),'Control Sample Data'!E110&lt;$B$1,'Control Sample Data'!E110&gt;0),'Control Sample Data'!E110,$B$1),"")</f>
        <v/>
      </c>
      <c r="R111" s="17" t="str">
        <f>IF(SUM('Control Sample Data'!F$3:F$98)&gt;10,IF(AND(ISNUMBER('Control Sample Data'!F110),'Control Sample Data'!F110&lt;$B$1,'Control Sample Data'!F110&gt;0),'Control Sample Data'!F110,$B$1),"")</f>
        <v/>
      </c>
      <c r="S111" s="17" t="str">
        <f>IF(SUM('Control Sample Data'!G$3:G$98)&gt;10,IF(AND(ISNUMBER('Control Sample Data'!G110),'Control Sample Data'!G110&lt;$B$1,'Control Sample Data'!G110&gt;0),'Control Sample Data'!G110,$B$1),"")</f>
        <v/>
      </c>
      <c r="T111" s="17" t="str">
        <f>IF(SUM('Control Sample Data'!H$3:H$98)&gt;10,IF(AND(ISNUMBER('Control Sample Data'!H110),'Control Sample Data'!H110&lt;$B$1,'Control Sample Data'!H110&gt;0),'Control Sample Data'!H110,$B$1),"")</f>
        <v/>
      </c>
      <c r="U111" s="17" t="str">
        <f>IF(SUM('Control Sample Data'!I$3:I$98)&gt;10,IF(AND(ISNUMBER('Control Sample Data'!I110),'Control Sample Data'!I110&lt;$B$1,'Control Sample Data'!I110&gt;0),'Control Sample Data'!I110,$B$1),"")</f>
        <v/>
      </c>
      <c r="V111" s="17" t="str">
        <f>IF(SUM('Control Sample Data'!J$3:J$98)&gt;10,IF(AND(ISNUMBER('Control Sample Data'!J110),'Control Sample Data'!J110&lt;$B$1,'Control Sample Data'!J110&gt;0),'Control Sample Data'!J110,$B$1),"")</f>
        <v/>
      </c>
      <c r="W111" s="17" t="str">
        <f>IF(SUM('Control Sample Data'!K$3:K$98)&gt;10,IF(AND(ISNUMBER('Control Sample Data'!K110),'Control Sample Data'!K110&lt;$B$1,'Control Sample Data'!K110&gt;0),'Control Sample Data'!K110,$B$1),"")</f>
        <v/>
      </c>
      <c r="X111" s="17" t="str">
        <f>IF(SUM('Control Sample Data'!L$3:L$98)&gt;10,IF(AND(ISNUMBER('Control Sample Data'!L110),'Control Sample Data'!L110&lt;$B$1,'Control Sample Data'!L110&gt;0),'Control Sample Data'!L110,$B$1),"")</f>
        <v/>
      </c>
      <c r="Y111" s="41" t="str">
        <f>IF(SUM('Control Sample Data'!M$3:M$98)&gt;10,IF(AND(ISNUMBER('Control Sample Data'!M110),'Control Sample Data'!M110&lt;$B$1,'Control Sample Data'!M110&gt;0),'Control Sample Data'!M110,$B$1),"")</f>
        <v/>
      </c>
      <c r="Z111" s="38" t="str">
        <f>IF(ISERROR(VLOOKUP('Choose Housekeeping Genes'!$C14,Calculations!$C$100:$M$195,2,0)),"",VLOOKUP('Choose Housekeeping Genes'!$C14,Calculations!$C$100:$M$195,2,0))</f>
        <v/>
      </c>
      <c r="AA111" s="38" t="str">
        <f>IF(ISERROR(VLOOKUP('Choose Housekeeping Genes'!$C14,Calculations!$C$100:$M$195,3,0)),"",VLOOKUP('Choose Housekeeping Genes'!$C14,Calculations!$C$100:$M$195,3,0))</f>
        <v/>
      </c>
      <c r="AB111" s="38" t="str">
        <f>IF(ISERROR(VLOOKUP('Choose Housekeeping Genes'!$C14,Calculations!$C$100:$M$195,4,0)),"",VLOOKUP('Choose Housekeeping Genes'!$C14,Calculations!$C$100:$M$195,4,0))</f>
        <v/>
      </c>
      <c r="AC111" s="38" t="str">
        <f>IF(ISERROR(VLOOKUP('Choose Housekeeping Genes'!$C14,Calculations!$C$100:$M$195,5,0)),"",VLOOKUP('Choose Housekeeping Genes'!$C14,Calculations!$C$100:$M$195,5,0))</f>
        <v/>
      </c>
      <c r="AD111" s="38" t="str">
        <f>IF(ISERROR(VLOOKUP('Choose Housekeeping Genes'!$C14,Calculations!$C$100:$M$195,6,0)),"",VLOOKUP('Choose Housekeeping Genes'!$C14,Calculations!$C$100:$M$195,6,0))</f>
        <v/>
      </c>
      <c r="AE111" s="38" t="str">
        <f>IF(ISERROR(VLOOKUP('Choose Housekeeping Genes'!$C14,Calculations!$C$100:$M$195,7,0)),"",VLOOKUP('Choose Housekeeping Genes'!$C14,Calculations!$C$100:$M$195,7,0))</f>
        <v/>
      </c>
      <c r="AF111" s="38" t="str">
        <f>IF(ISERROR(VLOOKUP('Choose Housekeeping Genes'!$C14,Calculations!$C$100:$M$195,8,0)),"",VLOOKUP('Choose Housekeeping Genes'!$C14,Calculations!$C$100:$M$195,8,0))</f>
        <v/>
      </c>
      <c r="AG111" s="38" t="str">
        <f>IF(ISERROR(VLOOKUP('Choose Housekeeping Genes'!$C14,Calculations!$C$100:$M$195,9,0)),"",VLOOKUP('Choose Housekeeping Genes'!$C14,Calculations!$C$100:$M$195,9,0))</f>
        <v/>
      </c>
      <c r="AH111" s="38" t="str">
        <f>IF(ISERROR(VLOOKUP('Choose Housekeeping Genes'!$C14,Calculations!$C$100:$M$195,10,0)),"",VLOOKUP('Choose Housekeeping Genes'!$C14,Calculations!$C$100:$M$195,10,0))</f>
        <v/>
      </c>
      <c r="AI111" s="38" t="str">
        <f>IF(ISERROR(VLOOKUP('Choose Housekeeping Genes'!$C14,Calculations!$C$100:$M$195,11,0)),"",VLOOKUP('Choose Housekeeping Genes'!$C14,Calculations!$C$100:$M$195,11,0))</f>
        <v/>
      </c>
      <c r="AJ111" s="38" t="str">
        <f>IF(ISERROR(VLOOKUP('Choose Housekeeping Genes'!$C14,Calculations!$C$100:$Y$195,14,0)),"",VLOOKUP('Choose Housekeeping Genes'!$C14,Calculations!$C$100:$Y$195,14,0))</f>
        <v/>
      </c>
      <c r="AK111" s="38" t="str">
        <f>IF(ISERROR(VLOOKUP('Choose Housekeeping Genes'!$C14,Calculations!$C$100:$Y$195,15,0)),"",VLOOKUP('Choose Housekeeping Genes'!$C14,Calculations!$C$100:$Y$195,15,0))</f>
        <v/>
      </c>
      <c r="AL111" s="38" t="str">
        <f>IF(ISERROR(VLOOKUP('Choose Housekeeping Genes'!$C14,Calculations!$C$100:$Y$195,16,0)),"",VLOOKUP('Choose Housekeeping Genes'!$C14,Calculations!$C$100:$Y$195,16,0))</f>
        <v/>
      </c>
      <c r="AM111" s="38" t="str">
        <f>IF(ISERROR(VLOOKUP('Choose Housekeeping Genes'!$C14,Calculations!$C$100:$Y$195,17,0)),"",VLOOKUP('Choose Housekeeping Genes'!$C14,Calculations!$C$100:$Y$195,17,0))</f>
        <v/>
      </c>
      <c r="AN111" s="38" t="str">
        <f>IF(ISERROR(VLOOKUP('Choose Housekeeping Genes'!$C14,Calculations!$C$100:$Y$195,18,0)),"",VLOOKUP('Choose Housekeeping Genes'!$C14,Calculations!$C$100:$Y$195,18,0))</f>
        <v/>
      </c>
      <c r="AO111" s="38" t="str">
        <f>IF(ISERROR(VLOOKUP('Choose Housekeeping Genes'!$C14,Calculations!$C$100:$Y$195,19,0)),"",VLOOKUP('Choose Housekeeping Genes'!$C14,Calculations!$C$100:$Y$195,19,0))</f>
        <v/>
      </c>
      <c r="AP111" s="38" t="str">
        <f>IF(ISERROR(VLOOKUP('Choose Housekeeping Genes'!$C14,Calculations!$C$100:$Y$195,20,0)),"",VLOOKUP('Choose Housekeeping Genes'!$C14,Calculations!$C$100:$Y$195,20,0))</f>
        <v/>
      </c>
      <c r="AQ111" s="38" t="str">
        <f>IF(ISERROR(VLOOKUP('Choose Housekeeping Genes'!$C14,Calculations!$C$100:$Y$195,21,0)),"",VLOOKUP('Choose Housekeeping Genes'!$C14,Calculations!$C$100:$Y$195,21,0))</f>
        <v/>
      </c>
      <c r="AR111" s="38" t="str">
        <f>IF(ISERROR(VLOOKUP('Choose Housekeeping Genes'!$C14,Calculations!$C$100:$Y$195,22,0)),"",VLOOKUP('Choose Housekeeping Genes'!$C14,Calculations!$C$100:$Y$195,22,0))</f>
        <v/>
      </c>
      <c r="AS111" s="38" t="str">
        <f>IF(ISERROR(VLOOKUP('Choose Housekeeping Genes'!$C14,Calculations!$C$100:$Y$195,23,0)),"",VLOOKUP('Choose Housekeeping Genes'!$C14,Calculations!$C$100:$Y$195,23,0))</f>
        <v/>
      </c>
      <c r="AT111" s="36" t="str">
        <f t="shared" si="106"/>
        <v/>
      </c>
      <c r="AU111" s="36" t="str">
        <f t="shared" si="107"/>
        <v/>
      </c>
      <c r="AV111" s="36" t="str">
        <f t="shared" si="108"/>
        <v/>
      </c>
      <c r="AW111" s="36" t="str">
        <f t="shared" si="109"/>
        <v/>
      </c>
      <c r="AX111" s="36" t="str">
        <f t="shared" si="110"/>
        <v/>
      </c>
      <c r="AY111" s="36" t="str">
        <f t="shared" si="111"/>
        <v/>
      </c>
      <c r="AZ111" s="36" t="str">
        <f t="shared" si="112"/>
        <v/>
      </c>
      <c r="BA111" s="36" t="str">
        <f t="shared" si="113"/>
        <v/>
      </c>
      <c r="BB111" s="36" t="str">
        <f t="shared" si="114"/>
        <v/>
      </c>
      <c r="BC111" s="36" t="str">
        <f t="shared" si="115"/>
        <v/>
      </c>
      <c r="BD111" s="36" t="str">
        <f t="shared" si="117"/>
        <v/>
      </c>
      <c r="BE111" s="36" t="str">
        <f t="shared" si="118"/>
        <v/>
      </c>
      <c r="BF111" s="36" t="str">
        <f t="shared" si="119"/>
        <v/>
      </c>
      <c r="BG111" s="36" t="str">
        <f t="shared" si="120"/>
        <v/>
      </c>
      <c r="BH111" s="36" t="str">
        <f t="shared" si="121"/>
        <v/>
      </c>
      <c r="BI111" s="36" t="str">
        <f t="shared" si="122"/>
        <v/>
      </c>
      <c r="BJ111" s="36" t="str">
        <f t="shared" si="123"/>
        <v/>
      </c>
      <c r="BK111" s="36" t="str">
        <f t="shared" si="124"/>
        <v/>
      </c>
      <c r="BL111" s="36" t="str">
        <f t="shared" si="125"/>
        <v/>
      </c>
      <c r="BM111" s="36" t="str">
        <f t="shared" si="126"/>
        <v/>
      </c>
      <c r="BN111" s="38" t="e">
        <f t="shared" si="127"/>
        <v>#DIV/0!</v>
      </c>
      <c r="BO111" s="38" t="e">
        <f t="shared" si="128"/>
        <v>#DIV/0!</v>
      </c>
      <c r="BP111" s="39" t="str">
        <f t="shared" si="86"/>
        <v/>
      </c>
      <c r="BQ111" s="39" t="str">
        <f t="shared" si="87"/>
        <v/>
      </c>
      <c r="BR111" s="39" t="str">
        <f t="shared" si="88"/>
        <v/>
      </c>
      <c r="BS111" s="39" t="str">
        <f t="shared" si="89"/>
        <v/>
      </c>
      <c r="BT111" s="39" t="str">
        <f t="shared" si="90"/>
        <v/>
      </c>
      <c r="BU111" s="39" t="str">
        <f t="shared" si="91"/>
        <v/>
      </c>
      <c r="BV111" s="39" t="str">
        <f t="shared" si="92"/>
        <v/>
      </c>
      <c r="BW111" s="39" t="str">
        <f t="shared" si="93"/>
        <v/>
      </c>
      <c r="BX111" s="39" t="str">
        <f t="shared" si="94"/>
        <v/>
      </c>
      <c r="BY111" s="39" t="str">
        <f t="shared" si="95"/>
        <v/>
      </c>
      <c r="BZ111" s="39" t="str">
        <f t="shared" si="96"/>
        <v/>
      </c>
      <c r="CA111" s="39" t="str">
        <f t="shared" si="97"/>
        <v/>
      </c>
      <c r="CB111" s="39" t="str">
        <f t="shared" si="98"/>
        <v/>
      </c>
      <c r="CC111" s="39" t="str">
        <f t="shared" si="99"/>
        <v/>
      </c>
      <c r="CD111" s="39" t="str">
        <f t="shared" si="100"/>
        <v/>
      </c>
      <c r="CE111" s="39" t="str">
        <f t="shared" si="101"/>
        <v/>
      </c>
      <c r="CF111" s="39" t="str">
        <f t="shared" si="102"/>
        <v/>
      </c>
      <c r="CG111" s="39" t="str">
        <f t="shared" si="103"/>
        <v/>
      </c>
      <c r="CH111" s="39" t="str">
        <f t="shared" si="104"/>
        <v/>
      </c>
      <c r="CI111" s="39" t="str">
        <f t="shared" si="105"/>
        <v/>
      </c>
    </row>
    <row r="112" spans="1:87" ht="12.75">
      <c r="A112" s="18"/>
      <c r="B112" s="16" t="str">
        <f>'Gene Table'!D111</f>
        <v>NM_012190</v>
      </c>
      <c r="C112" s="16" t="s">
        <v>57</v>
      </c>
      <c r="D112" s="17" t="str">
        <f>IF(SUM('Test Sample Data'!D$3:D$98)&gt;10,IF(AND(ISNUMBER('Test Sample Data'!D111),'Test Sample Data'!D111&lt;$B$1,'Test Sample Data'!D111&gt;0),'Test Sample Data'!D111,$B$1),"")</f>
        <v/>
      </c>
      <c r="E112" s="17" t="str">
        <f>IF(SUM('Test Sample Data'!E$3:E$98)&gt;10,IF(AND(ISNUMBER('Test Sample Data'!E111),'Test Sample Data'!E111&lt;$B$1,'Test Sample Data'!E111&gt;0),'Test Sample Data'!E111,$B$1),"")</f>
        <v/>
      </c>
      <c r="F112" s="17" t="str">
        <f>IF(SUM('Test Sample Data'!F$3:F$98)&gt;10,IF(AND(ISNUMBER('Test Sample Data'!F111),'Test Sample Data'!F111&lt;$B$1,'Test Sample Data'!F111&gt;0),'Test Sample Data'!F111,$B$1),"")</f>
        <v/>
      </c>
      <c r="G112" s="17" t="str">
        <f>IF(SUM('Test Sample Data'!G$3:G$98)&gt;10,IF(AND(ISNUMBER('Test Sample Data'!G111),'Test Sample Data'!G111&lt;$B$1,'Test Sample Data'!G111&gt;0),'Test Sample Data'!G111,$B$1),"")</f>
        <v/>
      </c>
      <c r="H112" s="17" t="str">
        <f>IF(SUM('Test Sample Data'!H$3:H$98)&gt;10,IF(AND(ISNUMBER('Test Sample Data'!H111),'Test Sample Data'!H111&lt;$B$1,'Test Sample Data'!H111&gt;0),'Test Sample Data'!H111,$B$1),"")</f>
        <v/>
      </c>
      <c r="I112" s="17" t="str">
        <f>IF(SUM('Test Sample Data'!I$3:I$98)&gt;10,IF(AND(ISNUMBER('Test Sample Data'!I111),'Test Sample Data'!I111&lt;$B$1,'Test Sample Data'!I111&gt;0),'Test Sample Data'!I111,$B$1),"")</f>
        <v/>
      </c>
      <c r="J112" s="17" t="str">
        <f>IF(SUM('Test Sample Data'!J$3:J$98)&gt;10,IF(AND(ISNUMBER('Test Sample Data'!J111),'Test Sample Data'!J111&lt;$B$1,'Test Sample Data'!J111&gt;0),'Test Sample Data'!J111,$B$1),"")</f>
        <v/>
      </c>
      <c r="K112" s="17" t="str">
        <f>IF(SUM('Test Sample Data'!K$3:K$98)&gt;10,IF(AND(ISNUMBER('Test Sample Data'!K111),'Test Sample Data'!K111&lt;$B$1,'Test Sample Data'!K111&gt;0),'Test Sample Data'!K111,$B$1),"")</f>
        <v/>
      </c>
      <c r="L112" s="17" t="str">
        <f>IF(SUM('Test Sample Data'!L$3:L$98)&gt;10,IF(AND(ISNUMBER('Test Sample Data'!L111),'Test Sample Data'!L111&lt;$B$1,'Test Sample Data'!L111&gt;0),'Test Sample Data'!L111,$B$1),"")</f>
        <v/>
      </c>
      <c r="M112" s="17" t="str">
        <f>IF(SUM('Test Sample Data'!M$3:M$98)&gt;10,IF(AND(ISNUMBER('Test Sample Data'!M111),'Test Sample Data'!M111&lt;$B$1,'Test Sample Data'!M111&gt;0),'Test Sample Data'!M111,$B$1),"")</f>
        <v/>
      </c>
      <c r="N112" s="17" t="str">
        <f>'Gene Table'!D111</f>
        <v>NM_012190</v>
      </c>
      <c r="O112" s="16" t="s">
        <v>57</v>
      </c>
      <c r="P112" s="17" t="str">
        <f>IF(SUM('Control Sample Data'!D$3:D$98)&gt;10,IF(AND(ISNUMBER('Control Sample Data'!D111),'Control Sample Data'!D111&lt;$B$1,'Control Sample Data'!D111&gt;0),'Control Sample Data'!D111,$B$1),"")</f>
        <v/>
      </c>
      <c r="Q112" s="17" t="str">
        <f>IF(SUM('Control Sample Data'!E$3:E$98)&gt;10,IF(AND(ISNUMBER('Control Sample Data'!E111),'Control Sample Data'!E111&lt;$B$1,'Control Sample Data'!E111&gt;0),'Control Sample Data'!E111,$B$1),"")</f>
        <v/>
      </c>
      <c r="R112" s="17" t="str">
        <f>IF(SUM('Control Sample Data'!F$3:F$98)&gt;10,IF(AND(ISNUMBER('Control Sample Data'!F111),'Control Sample Data'!F111&lt;$B$1,'Control Sample Data'!F111&gt;0),'Control Sample Data'!F111,$B$1),"")</f>
        <v/>
      </c>
      <c r="S112" s="17" t="str">
        <f>IF(SUM('Control Sample Data'!G$3:G$98)&gt;10,IF(AND(ISNUMBER('Control Sample Data'!G111),'Control Sample Data'!G111&lt;$B$1,'Control Sample Data'!G111&gt;0),'Control Sample Data'!G111,$B$1),"")</f>
        <v/>
      </c>
      <c r="T112" s="17" t="str">
        <f>IF(SUM('Control Sample Data'!H$3:H$98)&gt;10,IF(AND(ISNUMBER('Control Sample Data'!H111),'Control Sample Data'!H111&lt;$B$1,'Control Sample Data'!H111&gt;0),'Control Sample Data'!H111,$B$1),"")</f>
        <v/>
      </c>
      <c r="U112" s="17" t="str">
        <f>IF(SUM('Control Sample Data'!I$3:I$98)&gt;10,IF(AND(ISNUMBER('Control Sample Data'!I111),'Control Sample Data'!I111&lt;$B$1,'Control Sample Data'!I111&gt;0),'Control Sample Data'!I111,$B$1),"")</f>
        <v/>
      </c>
      <c r="V112" s="17" t="str">
        <f>IF(SUM('Control Sample Data'!J$3:J$98)&gt;10,IF(AND(ISNUMBER('Control Sample Data'!J111),'Control Sample Data'!J111&lt;$B$1,'Control Sample Data'!J111&gt;0),'Control Sample Data'!J111,$B$1),"")</f>
        <v/>
      </c>
      <c r="W112" s="17" t="str">
        <f>IF(SUM('Control Sample Data'!K$3:K$98)&gt;10,IF(AND(ISNUMBER('Control Sample Data'!K111),'Control Sample Data'!K111&lt;$B$1,'Control Sample Data'!K111&gt;0),'Control Sample Data'!K111,$B$1),"")</f>
        <v/>
      </c>
      <c r="X112" s="17" t="str">
        <f>IF(SUM('Control Sample Data'!L$3:L$98)&gt;10,IF(AND(ISNUMBER('Control Sample Data'!L111),'Control Sample Data'!L111&lt;$B$1,'Control Sample Data'!L111&gt;0),'Control Sample Data'!L111,$B$1),"")</f>
        <v/>
      </c>
      <c r="Y112" s="41" t="str">
        <f>IF(SUM('Control Sample Data'!M$3:M$98)&gt;10,IF(AND(ISNUMBER('Control Sample Data'!M111),'Control Sample Data'!M111&lt;$B$1,'Control Sample Data'!M111&gt;0),'Control Sample Data'!M111,$B$1),"")</f>
        <v/>
      </c>
      <c r="Z112" s="38" t="str">
        <f>IF(ISERROR(VLOOKUP('Choose Housekeeping Genes'!$C15,Calculations!$C$100:$M$195,2,0)),"",VLOOKUP('Choose Housekeeping Genes'!$C15,Calculations!$C$100:$M$195,2,0))</f>
        <v/>
      </c>
      <c r="AA112" s="38" t="str">
        <f>IF(ISERROR(VLOOKUP('Choose Housekeeping Genes'!$C15,Calculations!$C$100:$M$195,3,0)),"",VLOOKUP('Choose Housekeeping Genes'!$C15,Calculations!$C$100:$M$195,3,0))</f>
        <v/>
      </c>
      <c r="AB112" s="38" t="str">
        <f>IF(ISERROR(VLOOKUP('Choose Housekeeping Genes'!$C15,Calculations!$C$100:$M$195,4,0)),"",VLOOKUP('Choose Housekeeping Genes'!$C15,Calculations!$C$100:$M$195,4,0))</f>
        <v/>
      </c>
      <c r="AC112" s="38" t="str">
        <f>IF(ISERROR(VLOOKUP('Choose Housekeeping Genes'!$C15,Calculations!$C$100:$M$195,5,0)),"",VLOOKUP('Choose Housekeeping Genes'!$C15,Calculations!$C$100:$M$195,5,0))</f>
        <v/>
      </c>
      <c r="AD112" s="38" t="str">
        <f>IF(ISERROR(VLOOKUP('Choose Housekeeping Genes'!$C15,Calculations!$C$100:$M$195,6,0)),"",VLOOKUP('Choose Housekeeping Genes'!$C15,Calculations!$C$100:$M$195,6,0))</f>
        <v/>
      </c>
      <c r="AE112" s="38" t="str">
        <f>IF(ISERROR(VLOOKUP('Choose Housekeeping Genes'!$C15,Calculations!$C$100:$M$195,7,0)),"",VLOOKUP('Choose Housekeeping Genes'!$C15,Calculations!$C$100:$M$195,7,0))</f>
        <v/>
      </c>
      <c r="AF112" s="38" t="str">
        <f>IF(ISERROR(VLOOKUP('Choose Housekeeping Genes'!$C15,Calculations!$C$100:$M$195,8,0)),"",VLOOKUP('Choose Housekeeping Genes'!$C15,Calculations!$C$100:$M$195,8,0))</f>
        <v/>
      </c>
      <c r="AG112" s="38" t="str">
        <f>IF(ISERROR(VLOOKUP('Choose Housekeeping Genes'!$C15,Calculations!$C$100:$M$195,9,0)),"",VLOOKUP('Choose Housekeeping Genes'!$C15,Calculations!$C$100:$M$195,9,0))</f>
        <v/>
      </c>
      <c r="AH112" s="38" t="str">
        <f>IF(ISERROR(VLOOKUP('Choose Housekeeping Genes'!$C15,Calculations!$C$100:$M$195,10,0)),"",VLOOKUP('Choose Housekeeping Genes'!$C15,Calculations!$C$100:$M$195,10,0))</f>
        <v/>
      </c>
      <c r="AI112" s="38" t="str">
        <f>IF(ISERROR(VLOOKUP('Choose Housekeeping Genes'!$C15,Calculations!$C$100:$M$195,11,0)),"",VLOOKUP('Choose Housekeeping Genes'!$C15,Calculations!$C$100:$M$195,11,0))</f>
        <v/>
      </c>
      <c r="AJ112" s="38" t="str">
        <f>IF(ISERROR(VLOOKUP('Choose Housekeeping Genes'!$C15,Calculations!$C$100:$Y$195,14,0)),"",VLOOKUP('Choose Housekeeping Genes'!$C15,Calculations!$C$100:$Y$195,14,0))</f>
        <v/>
      </c>
      <c r="AK112" s="38" t="str">
        <f>IF(ISERROR(VLOOKUP('Choose Housekeeping Genes'!$C15,Calculations!$C$100:$Y$195,15,0)),"",VLOOKUP('Choose Housekeeping Genes'!$C15,Calculations!$C$100:$Y$195,15,0))</f>
        <v/>
      </c>
      <c r="AL112" s="38" t="str">
        <f>IF(ISERROR(VLOOKUP('Choose Housekeeping Genes'!$C15,Calculations!$C$100:$Y$195,16,0)),"",VLOOKUP('Choose Housekeeping Genes'!$C15,Calculations!$C$100:$Y$195,16,0))</f>
        <v/>
      </c>
      <c r="AM112" s="38" t="str">
        <f>IF(ISERROR(VLOOKUP('Choose Housekeeping Genes'!$C15,Calculations!$C$100:$Y$195,17,0)),"",VLOOKUP('Choose Housekeeping Genes'!$C15,Calculations!$C$100:$Y$195,17,0))</f>
        <v/>
      </c>
      <c r="AN112" s="38" t="str">
        <f>IF(ISERROR(VLOOKUP('Choose Housekeeping Genes'!$C15,Calculations!$C$100:$Y$195,18,0)),"",VLOOKUP('Choose Housekeeping Genes'!$C15,Calculations!$C$100:$Y$195,18,0))</f>
        <v/>
      </c>
      <c r="AO112" s="38" t="str">
        <f>IF(ISERROR(VLOOKUP('Choose Housekeeping Genes'!$C15,Calculations!$C$100:$Y$195,19,0)),"",VLOOKUP('Choose Housekeeping Genes'!$C15,Calculations!$C$100:$Y$195,19,0))</f>
        <v/>
      </c>
      <c r="AP112" s="38" t="str">
        <f>IF(ISERROR(VLOOKUP('Choose Housekeeping Genes'!$C15,Calculations!$C$100:$Y$195,20,0)),"",VLOOKUP('Choose Housekeeping Genes'!$C15,Calculations!$C$100:$Y$195,20,0))</f>
        <v/>
      </c>
      <c r="AQ112" s="38" t="str">
        <f>IF(ISERROR(VLOOKUP('Choose Housekeeping Genes'!$C15,Calculations!$C$100:$Y$195,21,0)),"",VLOOKUP('Choose Housekeeping Genes'!$C15,Calculations!$C$100:$Y$195,21,0))</f>
        <v/>
      </c>
      <c r="AR112" s="38" t="str">
        <f>IF(ISERROR(VLOOKUP('Choose Housekeeping Genes'!$C15,Calculations!$C$100:$Y$195,22,0)),"",VLOOKUP('Choose Housekeeping Genes'!$C15,Calculations!$C$100:$Y$195,22,0))</f>
        <v/>
      </c>
      <c r="AS112" s="38" t="str">
        <f>IF(ISERROR(VLOOKUP('Choose Housekeeping Genes'!$C15,Calculations!$C$100:$Y$195,23,0)),"",VLOOKUP('Choose Housekeeping Genes'!$C15,Calculations!$C$100:$Y$195,23,0))</f>
        <v/>
      </c>
      <c r="AT112" s="36" t="str">
        <f t="shared" si="106"/>
        <v/>
      </c>
      <c r="AU112" s="36" t="str">
        <f t="shared" si="107"/>
        <v/>
      </c>
      <c r="AV112" s="36" t="str">
        <f t="shared" si="108"/>
        <v/>
      </c>
      <c r="AW112" s="36" t="str">
        <f t="shared" si="109"/>
        <v/>
      </c>
      <c r="AX112" s="36" t="str">
        <f t="shared" si="110"/>
        <v/>
      </c>
      <c r="AY112" s="36" t="str">
        <f t="shared" si="111"/>
        <v/>
      </c>
      <c r="AZ112" s="36" t="str">
        <f t="shared" si="112"/>
        <v/>
      </c>
      <c r="BA112" s="36" t="str">
        <f t="shared" si="113"/>
        <v/>
      </c>
      <c r="BB112" s="36" t="str">
        <f t="shared" si="114"/>
        <v/>
      </c>
      <c r="BC112" s="36" t="str">
        <f t="shared" si="115"/>
        <v/>
      </c>
      <c r="BD112" s="36" t="str">
        <f t="shared" si="117"/>
        <v/>
      </c>
      <c r="BE112" s="36" t="str">
        <f t="shared" si="118"/>
        <v/>
      </c>
      <c r="BF112" s="36" t="str">
        <f t="shared" si="119"/>
        <v/>
      </c>
      <c r="BG112" s="36" t="str">
        <f t="shared" si="120"/>
        <v/>
      </c>
      <c r="BH112" s="36" t="str">
        <f t="shared" si="121"/>
        <v/>
      </c>
      <c r="BI112" s="36" t="str">
        <f t="shared" si="122"/>
        <v/>
      </c>
      <c r="BJ112" s="36" t="str">
        <f t="shared" si="123"/>
        <v/>
      </c>
      <c r="BK112" s="36" t="str">
        <f t="shared" si="124"/>
        <v/>
      </c>
      <c r="BL112" s="36" t="str">
        <f t="shared" si="125"/>
        <v/>
      </c>
      <c r="BM112" s="36" t="str">
        <f t="shared" si="126"/>
        <v/>
      </c>
      <c r="BN112" s="38" t="e">
        <f t="shared" si="127"/>
        <v>#DIV/0!</v>
      </c>
      <c r="BO112" s="38" t="e">
        <f t="shared" si="128"/>
        <v>#DIV/0!</v>
      </c>
      <c r="BP112" s="39" t="str">
        <f t="shared" si="86"/>
        <v/>
      </c>
      <c r="BQ112" s="39" t="str">
        <f t="shared" si="87"/>
        <v/>
      </c>
      <c r="BR112" s="39" t="str">
        <f t="shared" si="88"/>
        <v/>
      </c>
      <c r="BS112" s="39" t="str">
        <f t="shared" si="89"/>
        <v/>
      </c>
      <c r="BT112" s="39" t="str">
        <f t="shared" si="90"/>
        <v/>
      </c>
      <c r="BU112" s="39" t="str">
        <f t="shared" si="91"/>
        <v/>
      </c>
      <c r="BV112" s="39" t="str">
        <f t="shared" si="92"/>
        <v/>
      </c>
      <c r="BW112" s="39" t="str">
        <f t="shared" si="93"/>
        <v/>
      </c>
      <c r="BX112" s="39" t="str">
        <f t="shared" si="94"/>
        <v/>
      </c>
      <c r="BY112" s="39" t="str">
        <f t="shared" si="95"/>
        <v/>
      </c>
      <c r="BZ112" s="39" t="str">
        <f t="shared" si="96"/>
        <v/>
      </c>
      <c r="CA112" s="39" t="str">
        <f t="shared" si="97"/>
        <v/>
      </c>
      <c r="CB112" s="39" t="str">
        <f t="shared" si="98"/>
        <v/>
      </c>
      <c r="CC112" s="39" t="str">
        <f t="shared" si="99"/>
        <v/>
      </c>
      <c r="CD112" s="39" t="str">
        <f t="shared" si="100"/>
        <v/>
      </c>
      <c r="CE112" s="39" t="str">
        <f t="shared" si="101"/>
        <v/>
      </c>
      <c r="CF112" s="39" t="str">
        <f t="shared" si="102"/>
        <v/>
      </c>
      <c r="CG112" s="39" t="str">
        <f t="shared" si="103"/>
        <v/>
      </c>
      <c r="CH112" s="39" t="str">
        <f t="shared" si="104"/>
        <v/>
      </c>
      <c r="CI112" s="39" t="str">
        <f t="shared" si="105"/>
        <v/>
      </c>
    </row>
    <row r="113" spans="1:87" ht="12.75">
      <c r="A113" s="18"/>
      <c r="B113" s="16" t="str">
        <f>'Gene Table'!D112</f>
        <v>NM_006441</v>
      </c>
      <c r="C113" s="16" t="s">
        <v>61</v>
      </c>
      <c r="D113" s="17" t="str">
        <f>IF(SUM('Test Sample Data'!D$3:D$98)&gt;10,IF(AND(ISNUMBER('Test Sample Data'!D112),'Test Sample Data'!D112&lt;$B$1,'Test Sample Data'!D112&gt;0),'Test Sample Data'!D112,$B$1),"")</f>
        <v/>
      </c>
      <c r="E113" s="17" t="str">
        <f>IF(SUM('Test Sample Data'!E$3:E$98)&gt;10,IF(AND(ISNUMBER('Test Sample Data'!E112),'Test Sample Data'!E112&lt;$B$1,'Test Sample Data'!E112&gt;0),'Test Sample Data'!E112,$B$1),"")</f>
        <v/>
      </c>
      <c r="F113" s="17" t="str">
        <f>IF(SUM('Test Sample Data'!F$3:F$98)&gt;10,IF(AND(ISNUMBER('Test Sample Data'!F112),'Test Sample Data'!F112&lt;$B$1,'Test Sample Data'!F112&gt;0),'Test Sample Data'!F112,$B$1),"")</f>
        <v/>
      </c>
      <c r="G113" s="17" t="str">
        <f>IF(SUM('Test Sample Data'!G$3:G$98)&gt;10,IF(AND(ISNUMBER('Test Sample Data'!G112),'Test Sample Data'!G112&lt;$B$1,'Test Sample Data'!G112&gt;0),'Test Sample Data'!G112,$B$1),"")</f>
        <v/>
      </c>
      <c r="H113" s="17" t="str">
        <f>IF(SUM('Test Sample Data'!H$3:H$98)&gt;10,IF(AND(ISNUMBER('Test Sample Data'!H112),'Test Sample Data'!H112&lt;$B$1,'Test Sample Data'!H112&gt;0),'Test Sample Data'!H112,$B$1),"")</f>
        <v/>
      </c>
      <c r="I113" s="17" t="str">
        <f>IF(SUM('Test Sample Data'!I$3:I$98)&gt;10,IF(AND(ISNUMBER('Test Sample Data'!I112),'Test Sample Data'!I112&lt;$B$1,'Test Sample Data'!I112&gt;0),'Test Sample Data'!I112,$B$1),"")</f>
        <v/>
      </c>
      <c r="J113" s="17" t="str">
        <f>IF(SUM('Test Sample Data'!J$3:J$98)&gt;10,IF(AND(ISNUMBER('Test Sample Data'!J112),'Test Sample Data'!J112&lt;$B$1,'Test Sample Data'!J112&gt;0),'Test Sample Data'!J112,$B$1),"")</f>
        <v/>
      </c>
      <c r="K113" s="17" t="str">
        <f>IF(SUM('Test Sample Data'!K$3:K$98)&gt;10,IF(AND(ISNUMBER('Test Sample Data'!K112),'Test Sample Data'!K112&lt;$B$1,'Test Sample Data'!K112&gt;0),'Test Sample Data'!K112,$B$1),"")</f>
        <v/>
      </c>
      <c r="L113" s="17" t="str">
        <f>IF(SUM('Test Sample Data'!L$3:L$98)&gt;10,IF(AND(ISNUMBER('Test Sample Data'!L112),'Test Sample Data'!L112&lt;$B$1,'Test Sample Data'!L112&gt;0),'Test Sample Data'!L112,$B$1),"")</f>
        <v/>
      </c>
      <c r="M113" s="17" t="str">
        <f>IF(SUM('Test Sample Data'!M$3:M$98)&gt;10,IF(AND(ISNUMBER('Test Sample Data'!M112),'Test Sample Data'!M112&lt;$B$1,'Test Sample Data'!M112&gt;0),'Test Sample Data'!M112,$B$1),"")</f>
        <v/>
      </c>
      <c r="N113" s="17" t="str">
        <f>'Gene Table'!D112</f>
        <v>NM_006441</v>
      </c>
      <c r="O113" s="16" t="s">
        <v>61</v>
      </c>
      <c r="P113" s="17" t="str">
        <f>IF(SUM('Control Sample Data'!D$3:D$98)&gt;10,IF(AND(ISNUMBER('Control Sample Data'!D112),'Control Sample Data'!D112&lt;$B$1,'Control Sample Data'!D112&gt;0),'Control Sample Data'!D112,$B$1),"")</f>
        <v/>
      </c>
      <c r="Q113" s="17" t="str">
        <f>IF(SUM('Control Sample Data'!E$3:E$98)&gt;10,IF(AND(ISNUMBER('Control Sample Data'!E112),'Control Sample Data'!E112&lt;$B$1,'Control Sample Data'!E112&gt;0),'Control Sample Data'!E112,$B$1),"")</f>
        <v/>
      </c>
      <c r="R113" s="17" t="str">
        <f>IF(SUM('Control Sample Data'!F$3:F$98)&gt;10,IF(AND(ISNUMBER('Control Sample Data'!F112),'Control Sample Data'!F112&lt;$B$1,'Control Sample Data'!F112&gt;0),'Control Sample Data'!F112,$B$1),"")</f>
        <v/>
      </c>
      <c r="S113" s="17" t="str">
        <f>IF(SUM('Control Sample Data'!G$3:G$98)&gt;10,IF(AND(ISNUMBER('Control Sample Data'!G112),'Control Sample Data'!G112&lt;$B$1,'Control Sample Data'!G112&gt;0),'Control Sample Data'!G112,$B$1),"")</f>
        <v/>
      </c>
      <c r="T113" s="17" t="str">
        <f>IF(SUM('Control Sample Data'!H$3:H$98)&gt;10,IF(AND(ISNUMBER('Control Sample Data'!H112),'Control Sample Data'!H112&lt;$B$1,'Control Sample Data'!H112&gt;0),'Control Sample Data'!H112,$B$1),"")</f>
        <v/>
      </c>
      <c r="U113" s="17" t="str">
        <f>IF(SUM('Control Sample Data'!I$3:I$98)&gt;10,IF(AND(ISNUMBER('Control Sample Data'!I112),'Control Sample Data'!I112&lt;$B$1,'Control Sample Data'!I112&gt;0),'Control Sample Data'!I112,$B$1),"")</f>
        <v/>
      </c>
      <c r="V113" s="17" t="str">
        <f>IF(SUM('Control Sample Data'!J$3:J$98)&gt;10,IF(AND(ISNUMBER('Control Sample Data'!J112),'Control Sample Data'!J112&lt;$B$1,'Control Sample Data'!J112&gt;0),'Control Sample Data'!J112,$B$1),"")</f>
        <v/>
      </c>
      <c r="W113" s="17" t="str">
        <f>IF(SUM('Control Sample Data'!K$3:K$98)&gt;10,IF(AND(ISNUMBER('Control Sample Data'!K112),'Control Sample Data'!K112&lt;$B$1,'Control Sample Data'!K112&gt;0),'Control Sample Data'!K112,$B$1),"")</f>
        <v/>
      </c>
      <c r="X113" s="17" t="str">
        <f>IF(SUM('Control Sample Data'!L$3:L$98)&gt;10,IF(AND(ISNUMBER('Control Sample Data'!L112),'Control Sample Data'!L112&lt;$B$1,'Control Sample Data'!L112&gt;0),'Control Sample Data'!L112,$B$1),"")</f>
        <v/>
      </c>
      <c r="Y113" s="41" t="str">
        <f>IF(SUM('Control Sample Data'!M$3:M$98)&gt;10,IF(AND(ISNUMBER('Control Sample Data'!M112),'Control Sample Data'!M112&lt;$B$1,'Control Sample Data'!M112&gt;0),'Control Sample Data'!M112,$B$1),"")</f>
        <v/>
      </c>
      <c r="Z113" s="38" t="str">
        <f>IF(ISERROR(VLOOKUP('Choose Housekeeping Genes'!$C16,Calculations!$C$100:$M$195,2,0)),"",VLOOKUP('Choose Housekeeping Genes'!$C16,Calculations!$C$100:$M$195,2,0))</f>
        <v/>
      </c>
      <c r="AA113" s="38" t="str">
        <f>IF(ISERROR(VLOOKUP('Choose Housekeeping Genes'!$C16,Calculations!$C$100:$M$195,3,0)),"",VLOOKUP('Choose Housekeeping Genes'!$C16,Calculations!$C$100:$M$195,3,0))</f>
        <v/>
      </c>
      <c r="AB113" s="38" t="str">
        <f>IF(ISERROR(VLOOKUP('Choose Housekeeping Genes'!$C16,Calculations!$C$100:$M$195,4,0)),"",VLOOKUP('Choose Housekeeping Genes'!$C16,Calculations!$C$100:$M$195,4,0))</f>
        <v/>
      </c>
      <c r="AC113" s="38" t="str">
        <f>IF(ISERROR(VLOOKUP('Choose Housekeeping Genes'!$C16,Calculations!$C$100:$M$195,5,0)),"",VLOOKUP('Choose Housekeeping Genes'!$C16,Calculations!$C$100:$M$195,5,0))</f>
        <v/>
      </c>
      <c r="AD113" s="38" t="str">
        <f>IF(ISERROR(VLOOKUP('Choose Housekeeping Genes'!$C16,Calculations!$C$100:$M$195,6,0)),"",VLOOKUP('Choose Housekeeping Genes'!$C16,Calculations!$C$100:$M$195,6,0))</f>
        <v/>
      </c>
      <c r="AE113" s="38" t="str">
        <f>IF(ISERROR(VLOOKUP('Choose Housekeeping Genes'!$C16,Calculations!$C$100:$M$195,7,0)),"",VLOOKUP('Choose Housekeeping Genes'!$C16,Calculations!$C$100:$M$195,7,0))</f>
        <v/>
      </c>
      <c r="AF113" s="38" t="str">
        <f>IF(ISERROR(VLOOKUP('Choose Housekeeping Genes'!$C16,Calculations!$C$100:$M$195,8,0)),"",VLOOKUP('Choose Housekeeping Genes'!$C16,Calculations!$C$100:$M$195,8,0))</f>
        <v/>
      </c>
      <c r="AG113" s="38" t="str">
        <f>IF(ISERROR(VLOOKUP('Choose Housekeeping Genes'!$C16,Calculations!$C$100:$M$195,9,0)),"",VLOOKUP('Choose Housekeeping Genes'!$C16,Calculations!$C$100:$M$195,9,0))</f>
        <v/>
      </c>
      <c r="AH113" s="38" t="str">
        <f>IF(ISERROR(VLOOKUP('Choose Housekeeping Genes'!$C16,Calculations!$C$100:$M$195,10,0)),"",VLOOKUP('Choose Housekeeping Genes'!$C16,Calculations!$C$100:$M$195,10,0))</f>
        <v/>
      </c>
      <c r="AI113" s="38" t="str">
        <f>IF(ISERROR(VLOOKUP('Choose Housekeeping Genes'!$C16,Calculations!$C$100:$M$195,11,0)),"",VLOOKUP('Choose Housekeeping Genes'!$C16,Calculations!$C$100:$M$195,11,0))</f>
        <v/>
      </c>
      <c r="AJ113" s="38" t="str">
        <f>IF(ISERROR(VLOOKUP('Choose Housekeeping Genes'!$C16,Calculations!$C$100:$Y$195,14,0)),"",VLOOKUP('Choose Housekeeping Genes'!$C16,Calculations!$C$100:$Y$195,14,0))</f>
        <v/>
      </c>
      <c r="AK113" s="38" t="str">
        <f>IF(ISERROR(VLOOKUP('Choose Housekeeping Genes'!$C16,Calculations!$C$100:$Y$195,15,0)),"",VLOOKUP('Choose Housekeeping Genes'!$C16,Calculations!$C$100:$Y$195,15,0))</f>
        <v/>
      </c>
      <c r="AL113" s="38" t="str">
        <f>IF(ISERROR(VLOOKUP('Choose Housekeeping Genes'!$C16,Calculations!$C$100:$Y$195,16,0)),"",VLOOKUP('Choose Housekeeping Genes'!$C16,Calculations!$C$100:$Y$195,16,0))</f>
        <v/>
      </c>
      <c r="AM113" s="38" t="str">
        <f>IF(ISERROR(VLOOKUP('Choose Housekeeping Genes'!$C16,Calculations!$C$100:$Y$195,17,0)),"",VLOOKUP('Choose Housekeeping Genes'!$C16,Calculations!$C$100:$Y$195,17,0))</f>
        <v/>
      </c>
      <c r="AN113" s="38" t="str">
        <f>IF(ISERROR(VLOOKUP('Choose Housekeeping Genes'!$C16,Calculations!$C$100:$Y$195,18,0)),"",VLOOKUP('Choose Housekeeping Genes'!$C16,Calculations!$C$100:$Y$195,18,0))</f>
        <v/>
      </c>
      <c r="AO113" s="38" t="str">
        <f>IF(ISERROR(VLOOKUP('Choose Housekeeping Genes'!$C16,Calculations!$C$100:$Y$195,19,0)),"",VLOOKUP('Choose Housekeeping Genes'!$C16,Calculations!$C$100:$Y$195,19,0))</f>
        <v/>
      </c>
      <c r="AP113" s="38" t="str">
        <f>IF(ISERROR(VLOOKUP('Choose Housekeeping Genes'!$C16,Calculations!$C$100:$Y$195,20,0)),"",VLOOKUP('Choose Housekeeping Genes'!$C16,Calculations!$C$100:$Y$195,20,0))</f>
        <v/>
      </c>
      <c r="AQ113" s="38" t="str">
        <f>IF(ISERROR(VLOOKUP('Choose Housekeeping Genes'!$C16,Calculations!$C$100:$Y$195,21,0)),"",VLOOKUP('Choose Housekeeping Genes'!$C16,Calculations!$C$100:$Y$195,21,0))</f>
        <v/>
      </c>
      <c r="AR113" s="38" t="str">
        <f>IF(ISERROR(VLOOKUP('Choose Housekeeping Genes'!$C16,Calculations!$C$100:$Y$195,22,0)),"",VLOOKUP('Choose Housekeeping Genes'!$C16,Calculations!$C$100:$Y$195,22,0))</f>
        <v/>
      </c>
      <c r="AS113" s="38" t="str">
        <f>IF(ISERROR(VLOOKUP('Choose Housekeeping Genes'!$C16,Calculations!$C$100:$Y$195,23,0)),"",VLOOKUP('Choose Housekeeping Genes'!$C16,Calculations!$C$100:$Y$195,23,0))</f>
        <v/>
      </c>
      <c r="AT113" s="36" t="str">
        <f t="shared" si="106"/>
        <v/>
      </c>
      <c r="AU113" s="36" t="str">
        <f t="shared" si="107"/>
        <v/>
      </c>
      <c r="AV113" s="36" t="str">
        <f t="shared" si="108"/>
        <v/>
      </c>
      <c r="AW113" s="36" t="str">
        <f t="shared" si="109"/>
        <v/>
      </c>
      <c r="AX113" s="36" t="str">
        <f t="shared" si="110"/>
        <v/>
      </c>
      <c r="AY113" s="36" t="str">
        <f t="shared" si="111"/>
        <v/>
      </c>
      <c r="AZ113" s="36" t="str">
        <f t="shared" si="112"/>
        <v/>
      </c>
      <c r="BA113" s="36" t="str">
        <f t="shared" si="113"/>
        <v/>
      </c>
      <c r="BB113" s="36" t="str">
        <f t="shared" si="114"/>
        <v/>
      </c>
      <c r="BC113" s="36" t="str">
        <f t="shared" si="115"/>
        <v/>
      </c>
      <c r="BD113" s="36" t="str">
        <f t="shared" si="117"/>
        <v/>
      </c>
      <c r="BE113" s="36" t="str">
        <f t="shared" si="118"/>
        <v/>
      </c>
      <c r="BF113" s="36" t="str">
        <f t="shared" si="119"/>
        <v/>
      </c>
      <c r="BG113" s="36" t="str">
        <f t="shared" si="120"/>
        <v/>
      </c>
      <c r="BH113" s="36" t="str">
        <f t="shared" si="121"/>
        <v/>
      </c>
      <c r="BI113" s="36" t="str">
        <f t="shared" si="122"/>
        <v/>
      </c>
      <c r="BJ113" s="36" t="str">
        <f t="shared" si="123"/>
        <v/>
      </c>
      <c r="BK113" s="36" t="str">
        <f t="shared" si="124"/>
        <v/>
      </c>
      <c r="BL113" s="36" t="str">
        <f t="shared" si="125"/>
        <v/>
      </c>
      <c r="BM113" s="36" t="str">
        <f t="shared" si="126"/>
        <v/>
      </c>
      <c r="BN113" s="38" t="e">
        <f t="shared" si="127"/>
        <v>#DIV/0!</v>
      </c>
      <c r="BO113" s="38" t="e">
        <f t="shared" si="128"/>
        <v>#DIV/0!</v>
      </c>
      <c r="BP113" s="39" t="str">
        <f t="shared" si="86"/>
        <v/>
      </c>
      <c r="BQ113" s="39" t="str">
        <f t="shared" si="87"/>
        <v/>
      </c>
      <c r="BR113" s="39" t="str">
        <f t="shared" si="88"/>
        <v/>
      </c>
      <c r="BS113" s="39" t="str">
        <f t="shared" si="89"/>
        <v/>
      </c>
      <c r="BT113" s="39" t="str">
        <f t="shared" si="90"/>
        <v/>
      </c>
      <c r="BU113" s="39" t="str">
        <f t="shared" si="91"/>
        <v/>
      </c>
      <c r="BV113" s="39" t="str">
        <f t="shared" si="92"/>
        <v/>
      </c>
      <c r="BW113" s="39" t="str">
        <f t="shared" si="93"/>
        <v/>
      </c>
      <c r="BX113" s="39" t="str">
        <f t="shared" si="94"/>
        <v/>
      </c>
      <c r="BY113" s="39" t="str">
        <f t="shared" si="95"/>
        <v/>
      </c>
      <c r="BZ113" s="39" t="str">
        <f t="shared" si="96"/>
        <v/>
      </c>
      <c r="CA113" s="39" t="str">
        <f t="shared" si="97"/>
        <v/>
      </c>
      <c r="CB113" s="39" t="str">
        <f t="shared" si="98"/>
        <v/>
      </c>
      <c r="CC113" s="39" t="str">
        <f t="shared" si="99"/>
        <v/>
      </c>
      <c r="CD113" s="39" t="str">
        <f t="shared" si="100"/>
        <v/>
      </c>
      <c r="CE113" s="39" t="str">
        <f t="shared" si="101"/>
        <v/>
      </c>
      <c r="CF113" s="39" t="str">
        <f t="shared" si="102"/>
        <v/>
      </c>
      <c r="CG113" s="39" t="str">
        <f t="shared" si="103"/>
        <v/>
      </c>
      <c r="CH113" s="39" t="str">
        <f t="shared" si="104"/>
        <v/>
      </c>
      <c r="CI113" s="39" t="str">
        <f t="shared" si="105"/>
        <v/>
      </c>
    </row>
    <row r="114" spans="1:87" ht="12.75">
      <c r="A114" s="18"/>
      <c r="B114" s="16" t="str">
        <f>'Gene Table'!D113</f>
        <v>NM_006066</v>
      </c>
      <c r="C114" s="16" t="s">
        <v>65</v>
      </c>
      <c r="D114" s="17" t="str">
        <f>IF(SUM('Test Sample Data'!D$3:D$98)&gt;10,IF(AND(ISNUMBER('Test Sample Data'!D113),'Test Sample Data'!D113&lt;$B$1,'Test Sample Data'!D113&gt;0),'Test Sample Data'!D113,$B$1),"")</f>
        <v/>
      </c>
      <c r="E114" s="17" t="str">
        <f>IF(SUM('Test Sample Data'!E$3:E$98)&gt;10,IF(AND(ISNUMBER('Test Sample Data'!E113),'Test Sample Data'!E113&lt;$B$1,'Test Sample Data'!E113&gt;0),'Test Sample Data'!E113,$B$1),"")</f>
        <v/>
      </c>
      <c r="F114" s="17" t="str">
        <f>IF(SUM('Test Sample Data'!F$3:F$98)&gt;10,IF(AND(ISNUMBER('Test Sample Data'!F113),'Test Sample Data'!F113&lt;$B$1,'Test Sample Data'!F113&gt;0),'Test Sample Data'!F113,$B$1),"")</f>
        <v/>
      </c>
      <c r="G114" s="17" t="str">
        <f>IF(SUM('Test Sample Data'!G$3:G$98)&gt;10,IF(AND(ISNUMBER('Test Sample Data'!G113),'Test Sample Data'!G113&lt;$B$1,'Test Sample Data'!G113&gt;0),'Test Sample Data'!G113,$B$1),"")</f>
        <v/>
      </c>
      <c r="H114" s="17" t="str">
        <f>IF(SUM('Test Sample Data'!H$3:H$98)&gt;10,IF(AND(ISNUMBER('Test Sample Data'!H113),'Test Sample Data'!H113&lt;$B$1,'Test Sample Data'!H113&gt;0),'Test Sample Data'!H113,$B$1),"")</f>
        <v/>
      </c>
      <c r="I114" s="17" t="str">
        <f>IF(SUM('Test Sample Data'!I$3:I$98)&gt;10,IF(AND(ISNUMBER('Test Sample Data'!I113),'Test Sample Data'!I113&lt;$B$1,'Test Sample Data'!I113&gt;0),'Test Sample Data'!I113,$B$1),"")</f>
        <v/>
      </c>
      <c r="J114" s="17" t="str">
        <f>IF(SUM('Test Sample Data'!J$3:J$98)&gt;10,IF(AND(ISNUMBER('Test Sample Data'!J113),'Test Sample Data'!J113&lt;$B$1,'Test Sample Data'!J113&gt;0),'Test Sample Data'!J113,$B$1),"")</f>
        <v/>
      </c>
      <c r="K114" s="17" t="str">
        <f>IF(SUM('Test Sample Data'!K$3:K$98)&gt;10,IF(AND(ISNUMBER('Test Sample Data'!K113),'Test Sample Data'!K113&lt;$B$1,'Test Sample Data'!K113&gt;0),'Test Sample Data'!K113,$B$1),"")</f>
        <v/>
      </c>
      <c r="L114" s="17" t="str">
        <f>IF(SUM('Test Sample Data'!L$3:L$98)&gt;10,IF(AND(ISNUMBER('Test Sample Data'!L113),'Test Sample Data'!L113&lt;$B$1,'Test Sample Data'!L113&gt;0),'Test Sample Data'!L113,$B$1),"")</f>
        <v/>
      </c>
      <c r="M114" s="17" t="str">
        <f>IF(SUM('Test Sample Data'!M$3:M$98)&gt;10,IF(AND(ISNUMBER('Test Sample Data'!M113),'Test Sample Data'!M113&lt;$B$1,'Test Sample Data'!M113&gt;0),'Test Sample Data'!M113,$B$1),"")</f>
        <v/>
      </c>
      <c r="N114" s="17" t="str">
        <f>'Gene Table'!D113</f>
        <v>NM_006066</v>
      </c>
      <c r="O114" s="16" t="s">
        <v>65</v>
      </c>
      <c r="P114" s="17" t="str">
        <f>IF(SUM('Control Sample Data'!D$3:D$98)&gt;10,IF(AND(ISNUMBER('Control Sample Data'!D113),'Control Sample Data'!D113&lt;$B$1,'Control Sample Data'!D113&gt;0),'Control Sample Data'!D113,$B$1),"")</f>
        <v/>
      </c>
      <c r="Q114" s="17" t="str">
        <f>IF(SUM('Control Sample Data'!E$3:E$98)&gt;10,IF(AND(ISNUMBER('Control Sample Data'!E113),'Control Sample Data'!E113&lt;$B$1,'Control Sample Data'!E113&gt;0),'Control Sample Data'!E113,$B$1),"")</f>
        <v/>
      </c>
      <c r="R114" s="17" t="str">
        <f>IF(SUM('Control Sample Data'!F$3:F$98)&gt;10,IF(AND(ISNUMBER('Control Sample Data'!F113),'Control Sample Data'!F113&lt;$B$1,'Control Sample Data'!F113&gt;0),'Control Sample Data'!F113,$B$1),"")</f>
        <v/>
      </c>
      <c r="S114" s="17" t="str">
        <f>IF(SUM('Control Sample Data'!G$3:G$98)&gt;10,IF(AND(ISNUMBER('Control Sample Data'!G113),'Control Sample Data'!G113&lt;$B$1,'Control Sample Data'!G113&gt;0),'Control Sample Data'!G113,$B$1),"")</f>
        <v/>
      </c>
      <c r="T114" s="17" t="str">
        <f>IF(SUM('Control Sample Data'!H$3:H$98)&gt;10,IF(AND(ISNUMBER('Control Sample Data'!H113),'Control Sample Data'!H113&lt;$B$1,'Control Sample Data'!H113&gt;0),'Control Sample Data'!H113,$B$1),"")</f>
        <v/>
      </c>
      <c r="U114" s="17" t="str">
        <f>IF(SUM('Control Sample Data'!I$3:I$98)&gt;10,IF(AND(ISNUMBER('Control Sample Data'!I113),'Control Sample Data'!I113&lt;$B$1,'Control Sample Data'!I113&gt;0),'Control Sample Data'!I113,$B$1),"")</f>
        <v/>
      </c>
      <c r="V114" s="17" t="str">
        <f>IF(SUM('Control Sample Data'!J$3:J$98)&gt;10,IF(AND(ISNUMBER('Control Sample Data'!J113),'Control Sample Data'!J113&lt;$B$1,'Control Sample Data'!J113&gt;0),'Control Sample Data'!J113,$B$1),"")</f>
        <v/>
      </c>
      <c r="W114" s="17" t="str">
        <f>IF(SUM('Control Sample Data'!K$3:K$98)&gt;10,IF(AND(ISNUMBER('Control Sample Data'!K113),'Control Sample Data'!K113&lt;$B$1,'Control Sample Data'!K113&gt;0),'Control Sample Data'!K113,$B$1),"")</f>
        <v/>
      </c>
      <c r="X114" s="17" t="str">
        <f>IF(SUM('Control Sample Data'!L$3:L$98)&gt;10,IF(AND(ISNUMBER('Control Sample Data'!L113),'Control Sample Data'!L113&lt;$B$1,'Control Sample Data'!L113&gt;0),'Control Sample Data'!L113,$B$1),"")</f>
        <v/>
      </c>
      <c r="Y114" s="41" t="str">
        <f>IF(SUM('Control Sample Data'!M$3:M$98)&gt;10,IF(AND(ISNUMBER('Control Sample Data'!M113),'Control Sample Data'!M113&lt;$B$1,'Control Sample Data'!M113&gt;0),'Control Sample Data'!M113,$B$1),"")</f>
        <v/>
      </c>
      <c r="Z114" s="38" t="str">
        <f>IF(ISERROR(VLOOKUP('Choose Housekeeping Genes'!$C17,Calculations!$C$100:$M$195,2,0)),"",VLOOKUP('Choose Housekeeping Genes'!$C17,Calculations!$C$100:$M$195,2,0))</f>
        <v/>
      </c>
      <c r="AA114" s="38" t="str">
        <f>IF(ISERROR(VLOOKUP('Choose Housekeeping Genes'!$C17,Calculations!$C$100:$M$195,3,0)),"",VLOOKUP('Choose Housekeeping Genes'!$C17,Calculations!$C$100:$M$195,3,0))</f>
        <v/>
      </c>
      <c r="AB114" s="38" t="str">
        <f>IF(ISERROR(VLOOKUP('Choose Housekeeping Genes'!$C17,Calculations!$C$100:$M$195,4,0)),"",VLOOKUP('Choose Housekeeping Genes'!$C17,Calculations!$C$100:$M$195,4,0))</f>
        <v/>
      </c>
      <c r="AC114" s="38" t="str">
        <f>IF(ISERROR(VLOOKUP('Choose Housekeeping Genes'!$C17,Calculations!$C$100:$M$195,5,0)),"",VLOOKUP('Choose Housekeeping Genes'!$C17,Calculations!$C$100:$M$195,5,0))</f>
        <v/>
      </c>
      <c r="AD114" s="38" t="str">
        <f>IF(ISERROR(VLOOKUP('Choose Housekeeping Genes'!$C17,Calculations!$C$100:$M$195,6,0)),"",VLOOKUP('Choose Housekeeping Genes'!$C17,Calculations!$C$100:$M$195,6,0))</f>
        <v/>
      </c>
      <c r="AE114" s="38" t="str">
        <f>IF(ISERROR(VLOOKUP('Choose Housekeeping Genes'!$C17,Calculations!$C$100:$M$195,7,0)),"",VLOOKUP('Choose Housekeeping Genes'!$C17,Calculations!$C$100:$M$195,7,0))</f>
        <v/>
      </c>
      <c r="AF114" s="38" t="str">
        <f>IF(ISERROR(VLOOKUP('Choose Housekeeping Genes'!$C17,Calculations!$C$100:$M$195,8,0)),"",VLOOKUP('Choose Housekeeping Genes'!$C17,Calculations!$C$100:$M$195,8,0))</f>
        <v/>
      </c>
      <c r="AG114" s="38" t="str">
        <f>IF(ISERROR(VLOOKUP('Choose Housekeeping Genes'!$C17,Calculations!$C$100:$M$195,9,0)),"",VLOOKUP('Choose Housekeeping Genes'!$C17,Calculations!$C$100:$M$195,9,0))</f>
        <v/>
      </c>
      <c r="AH114" s="38" t="str">
        <f>IF(ISERROR(VLOOKUP('Choose Housekeeping Genes'!$C17,Calculations!$C$100:$M$195,10,0)),"",VLOOKUP('Choose Housekeeping Genes'!$C17,Calculations!$C$100:$M$195,10,0))</f>
        <v/>
      </c>
      <c r="AI114" s="38" t="str">
        <f>IF(ISERROR(VLOOKUP('Choose Housekeeping Genes'!$C17,Calculations!$C$100:$M$195,11,0)),"",VLOOKUP('Choose Housekeeping Genes'!$C17,Calculations!$C$100:$M$195,11,0))</f>
        <v/>
      </c>
      <c r="AJ114" s="38" t="str">
        <f>IF(ISERROR(VLOOKUP('Choose Housekeeping Genes'!$C17,Calculations!$C$100:$Y$195,14,0)),"",VLOOKUP('Choose Housekeeping Genes'!$C17,Calculations!$C$100:$Y$195,14,0))</f>
        <v/>
      </c>
      <c r="AK114" s="38" t="str">
        <f>IF(ISERROR(VLOOKUP('Choose Housekeeping Genes'!$C17,Calculations!$C$100:$Y$195,15,0)),"",VLOOKUP('Choose Housekeeping Genes'!$C17,Calculations!$C$100:$Y$195,15,0))</f>
        <v/>
      </c>
      <c r="AL114" s="38" t="str">
        <f>IF(ISERROR(VLOOKUP('Choose Housekeeping Genes'!$C17,Calculations!$C$100:$Y$195,16,0)),"",VLOOKUP('Choose Housekeeping Genes'!$C17,Calculations!$C$100:$Y$195,16,0))</f>
        <v/>
      </c>
      <c r="AM114" s="38" t="str">
        <f>IF(ISERROR(VLOOKUP('Choose Housekeeping Genes'!$C17,Calculations!$C$100:$Y$195,17,0)),"",VLOOKUP('Choose Housekeeping Genes'!$C17,Calculations!$C$100:$Y$195,17,0))</f>
        <v/>
      </c>
      <c r="AN114" s="38" t="str">
        <f>IF(ISERROR(VLOOKUP('Choose Housekeeping Genes'!$C17,Calculations!$C$100:$Y$195,18,0)),"",VLOOKUP('Choose Housekeeping Genes'!$C17,Calculations!$C$100:$Y$195,18,0))</f>
        <v/>
      </c>
      <c r="AO114" s="38" t="str">
        <f>IF(ISERROR(VLOOKUP('Choose Housekeeping Genes'!$C17,Calculations!$C$100:$Y$195,19,0)),"",VLOOKUP('Choose Housekeeping Genes'!$C17,Calculations!$C$100:$Y$195,19,0))</f>
        <v/>
      </c>
      <c r="AP114" s="38" t="str">
        <f>IF(ISERROR(VLOOKUP('Choose Housekeeping Genes'!$C17,Calculations!$C$100:$Y$195,20,0)),"",VLOOKUP('Choose Housekeeping Genes'!$C17,Calculations!$C$100:$Y$195,20,0))</f>
        <v/>
      </c>
      <c r="AQ114" s="38" t="str">
        <f>IF(ISERROR(VLOOKUP('Choose Housekeeping Genes'!$C17,Calculations!$C$100:$Y$195,21,0)),"",VLOOKUP('Choose Housekeeping Genes'!$C17,Calculations!$C$100:$Y$195,21,0))</f>
        <v/>
      </c>
      <c r="AR114" s="38" t="str">
        <f>IF(ISERROR(VLOOKUP('Choose Housekeeping Genes'!$C17,Calculations!$C$100:$Y$195,22,0)),"",VLOOKUP('Choose Housekeeping Genes'!$C17,Calculations!$C$100:$Y$195,22,0))</f>
        <v/>
      </c>
      <c r="AS114" s="38" t="str">
        <f>IF(ISERROR(VLOOKUP('Choose Housekeeping Genes'!$C17,Calculations!$C$100:$Y$195,23,0)),"",VLOOKUP('Choose Housekeeping Genes'!$C17,Calculations!$C$100:$Y$195,23,0))</f>
        <v/>
      </c>
      <c r="AT114" s="36" t="str">
        <f t="shared" si="106"/>
        <v/>
      </c>
      <c r="AU114" s="36" t="str">
        <f t="shared" si="107"/>
        <v/>
      </c>
      <c r="AV114" s="36" t="str">
        <f t="shared" si="108"/>
        <v/>
      </c>
      <c r="AW114" s="36" t="str">
        <f t="shared" si="109"/>
        <v/>
      </c>
      <c r="AX114" s="36" t="str">
        <f t="shared" si="110"/>
        <v/>
      </c>
      <c r="AY114" s="36" t="str">
        <f t="shared" si="111"/>
        <v/>
      </c>
      <c r="AZ114" s="36" t="str">
        <f t="shared" si="112"/>
        <v/>
      </c>
      <c r="BA114" s="36" t="str">
        <f t="shared" si="113"/>
        <v/>
      </c>
      <c r="BB114" s="36" t="str">
        <f t="shared" si="114"/>
        <v/>
      </c>
      <c r="BC114" s="36" t="str">
        <f t="shared" si="115"/>
        <v/>
      </c>
      <c r="BD114" s="36" t="str">
        <f t="shared" si="117"/>
        <v/>
      </c>
      <c r="BE114" s="36" t="str">
        <f t="shared" si="118"/>
        <v/>
      </c>
      <c r="BF114" s="36" t="str">
        <f t="shared" si="119"/>
        <v/>
      </c>
      <c r="BG114" s="36" t="str">
        <f t="shared" si="120"/>
        <v/>
      </c>
      <c r="BH114" s="36" t="str">
        <f t="shared" si="121"/>
        <v/>
      </c>
      <c r="BI114" s="36" t="str">
        <f t="shared" si="122"/>
        <v/>
      </c>
      <c r="BJ114" s="36" t="str">
        <f t="shared" si="123"/>
        <v/>
      </c>
      <c r="BK114" s="36" t="str">
        <f t="shared" si="124"/>
        <v/>
      </c>
      <c r="BL114" s="36" t="str">
        <f t="shared" si="125"/>
        <v/>
      </c>
      <c r="BM114" s="36" t="str">
        <f t="shared" si="126"/>
        <v/>
      </c>
      <c r="BN114" s="38" t="e">
        <f t="shared" si="127"/>
        <v>#DIV/0!</v>
      </c>
      <c r="BO114" s="38" t="e">
        <f t="shared" si="128"/>
        <v>#DIV/0!</v>
      </c>
      <c r="BP114" s="39" t="str">
        <f t="shared" si="86"/>
        <v/>
      </c>
      <c r="BQ114" s="39" t="str">
        <f t="shared" si="87"/>
        <v/>
      </c>
      <c r="BR114" s="39" t="str">
        <f t="shared" si="88"/>
        <v/>
      </c>
      <c r="BS114" s="39" t="str">
        <f t="shared" si="89"/>
        <v/>
      </c>
      <c r="BT114" s="39" t="str">
        <f t="shared" si="90"/>
        <v/>
      </c>
      <c r="BU114" s="39" t="str">
        <f t="shared" si="91"/>
        <v/>
      </c>
      <c r="BV114" s="39" t="str">
        <f t="shared" si="92"/>
        <v/>
      </c>
      <c r="BW114" s="39" t="str">
        <f t="shared" si="93"/>
        <v/>
      </c>
      <c r="BX114" s="39" t="str">
        <f t="shared" si="94"/>
        <v/>
      </c>
      <c r="BY114" s="39" t="str">
        <f t="shared" si="95"/>
        <v/>
      </c>
      <c r="BZ114" s="39" t="str">
        <f t="shared" si="96"/>
        <v/>
      </c>
      <c r="CA114" s="39" t="str">
        <f t="shared" si="97"/>
        <v/>
      </c>
      <c r="CB114" s="39" t="str">
        <f t="shared" si="98"/>
        <v/>
      </c>
      <c r="CC114" s="39" t="str">
        <f t="shared" si="99"/>
        <v/>
      </c>
      <c r="CD114" s="39" t="str">
        <f t="shared" si="100"/>
        <v/>
      </c>
      <c r="CE114" s="39" t="str">
        <f t="shared" si="101"/>
        <v/>
      </c>
      <c r="CF114" s="39" t="str">
        <f t="shared" si="102"/>
        <v/>
      </c>
      <c r="CG114" s="39" t="str">
        <f t="shared" si="103"/>
        <v/>
      </c>
      <c r="CH114" s="39" t="str">
        <f t="shared" si="104"/>
        <v/>
      </c>
      <c r="CI114" s="39" t="str">
        <f t="shared" si="105"/>
        <v/>
      </c>
    </row>
    <row r="115" spans="1:87" ht="12.75">
      <c r="A115" s="18"/>
      <c r="B115" s="16" t="str">
        <f>'Gene Table'!D114</f>
        <v>NM_005732</v>
      </c>
      <c r="C115" s="16" t="s">
        <v>69</v>
      </c>
      <c r="D115" s="17" t="str">
        <f>IF(SUM('Test Sample Data'!D$3:D$98)&gt;10,IF(AND(ISNUMBER('Test Sample Data'!D114),'Test Sample Data'!D114&lt;$B$1,'Test Sample Data'!D114&gt;0),'Test Sample Data'!D114,$B$1),"")</f>
        <v/>
      </c>
      <c r="E115" s="17" t="str">
        <f>IF(SUM('Test Sample Data'!E$3:E$98)&gt;10,IF(AND(ISNUMBER('Test Sample Data'!E114),'Test Sample Data'!E114&lt;$B$1,'Test Sample Data'!E114&gt;0),'Test Sample Data'!E114,$B$1),"")</f>
        <v/>
      </c>
      <c r="F115" s="17" t="str">
        <f>IF(SUM('Test Sample Data'!F$3:F$98)&gt;10,IF(AND(ISNUMBER('Test Sample Data'!F114),'Test Sample Data'!F114&lt;$B$1,'Test Sample Data'!F114&gt;0),'Test Sample Data'!F114,$B$1),"")</f>
        <v/>
      </c>
      <c r="G115" s="17" t="str">
        <f>IF(SUM('Test Sample Data'!G$3:G$98)&gt;10,IF(AND(ISNUMBER('Test Sample Data'!G114),'Test Sample Data'!G114&lt;$B$1,'Test Sample Data'!G114&gt;0),'Test Sample Data'!G114,$B$1),"")</f>
        <v/>
      </c>
      <c r="H115" s="17" t="str">
        <f>IF(SUM('Test Sample Data'!H$3:H$98)&gt;10,IF(AND(ISNUMBER('Test Sample Data'!H114),'Test Sample Data'!H114&lt;$B$1,'Test Sample Data'!H114&gt;0),'Test Sample Data'!H114,$B$1),"")</f>
        <v/>
      </c>
      <c r="I115" s="17" t="str">
        <f>IF(SUM('Test Sample Data'!I$3:I$98)&gt;10,IF(AND(ISNUMBER('Test Sample Data'!I114),'Test Sample Data'!I114&lt;$B$1,'Test Sample Data'!I114&gt;0),'Test Sample Data'!I114,$B$1),"")</f>
        <v/>
      </c>
      <c r="J115" s="17" t="str">
        <f>IF(SUM('Test Sample Data'!J$3:J$98)&gt;10,IF(AND(ISNUMBER('Test Sample Data'!J114),'Test Sample Data'!J114&lt;$B$1,'Test Sample Data'!J114&gt;0),'Test Sample Data'!J114,$B$1),"")</f>
        <v/>
      </c>
      <c r="K115" s="17" t="str">
        <f>IF(SUM('Test Sample Data'!K$3:K$98)&gt;10,IF(AND(ISNUMBER('Test Sample Data'!K114),'Test Sample Data'!K114&lt;$B$1,'Test Sample Data'!K114&gt;0),'Test Sample Data'!K114,$B$1),"")</f>
        <v/>
      </c>
      <c r="L115" s="17" t="str">
        <f>IF(SUM('Test Sample Data'!L$3:L$98)&gt;10,IF(AND(ISNUMBER('Test Sample Data'!L114),'Test Sample Data'!L114&lt;$B$1,'Test Sample Data'!L114&gt;0),'Test Sample Data'!L114,$B$1),"")</f>
        <v/>
      </c>
      <c r="M115" s="17" t="str">
        <f>IF(SUM('Test Sample Data'!M$3:M$98)&gt;10,IF(AND(ISNUMBER('Test Sample Data'!M114),'Test Sample Data'!M114&lt;$B$1,'Test Sample Data'!M114&gt;0),'Test Sample Data'!M114,$B$1),"")</f>
        <v/>
      </c>
      <c r="N115" s="17" t="str">
        <f>'Gene Table'!D114</f>
        <v>NM_005732</v>
      </c>
      <c r="O115" s="16" t="s">
        <v>69</v>
      </c>
      <c r="P115" s="17" t="str">
        <f>IF(SUM('Control Sample Data'!D$3:D$98)&gt;10,IF(AND(ISNUMBER('Control Sample Data'!D114),'Control Sample Data'!D114&lt;$B$1,'Control Sample Data'!D114&gt;0),'Control Sample Data'!D114,$B$1),"")</f>
        <v/>
      </c>
      <c r="Q115" s="17" t="str">
        <f>IF(SUM('Control Sample Data'!E$3:E$98)&gt;10,IF(AND(ISNUMBER('Control Sample Data'!E114),'Control Sample Data'!E114&lt;$B$1,'Control Sample Data'!E114&gt;0),'Control Sample Data'!E114,$B$1),"")</f>
        <v/>
      </c>
      <c r="R115" s="17" t="str">
        <f>IF(SUM('Control Sample Data'!F$3:F$98)&gt;10,IF(AND(ISNUMBER('Control Sample Data'!F114),'Control Sample Data'!F114&lt;$B$1,'Control Sample Data'!F114&gt;0),'Control Sample Data'!F114,$B$1),"")</f>
        <v/>
      </c>
      <c r="S115" s="17" t="str">
        <f>IF(SUM('Control Sample Data'!G$3:G$98)&gt;10,IF(AND(ISNUMBER('Control Sample Data'!G114),'Control Sample Data'!G114&lt;$B$1,'Control Sample Data'!G114&gt;0),'Control Sample Data'!G114,$B$1),"")</f>
        <v/>
      </c>
      <c r="T115" s="17" t="str">
        <f>IF(SUM('Control Sample Data'!H$3:H$98)&gt;10,IF(AND(ISNUMBER('Control Sample Data'!H114),'Control Sample Data'!H114&lt;$B$1,'Control Sample Data'!H114&gt;0),'Control Sample Data'!H114,$B$1),"")</f>
        <v/>
      </c>
      <c r="U115" s="17" t="str">
        <f>IF(SUM('Control Sample Data'!I$3:I$98)&gt;10,IF(AND(ISNUMBER('Control Sample Data'!I114),'Control Sample Data'!I114&lt;$B$1,'Control Sample Data'!I114&gt;0),'Control Sample Data'!I114,$B$1),"")</f>
        <v/>
      </c>
      <c r="V115" s="17" t="str">
        <f>IF(SUM('Control Sample Data'!J$3:J$98)&gt;10,IF(AND(ISNUMBER('Control Sample Data'!J114),'Control Sample Data'!J114&lt;$B$1,'Control Sample Data'!J114&gt;0),'Control Sample Data'!J114,$B$1),"")</f>
        <v/>
      </c>
      <c r="W115" s="17" t="str">
        <f>IF(SUM('Control Sample Data'!K$3:K$98)&gt;10,IF(AND(ISNUMBER('Control Sample Data'!K114),'Control Sample Data'!K114&lt;$B$1,'Control Sample Data'!K114&gt;0),'Control Sample Data'!K114,$B$1),"")</f>
        <v/>
      </c>
      <c r="X115" s="17" t="str">
        <f>IF(SUM('Control Sample Data'!L$3:L$98)&gt;10,IF(AND(ISNUMBER('Control Sample Data'!L114),'Control Sample Data'!L114&lt;$B$1,'Control Sample Data'!L114&gt;0),'Control Sample Data'!L114,$B$1),"")</f>
        <v/>
      </c>
      <c r="Y115" s="41" t="str">
        <f>IF(SUM('Control Sample Data'!M$3:M$98)&gt;10,IF(AND(ISNUMBER('Control Sample Data'!M114),'Control Sample Data'!M114&lt;$B$1,'Control Sample Data'!M114&gt;0),'Control Sample Data'!M114,$B$1),"")</f>
        <v/>
      </c>
      <c r="Z115" s="38" t="str">
        <f>IF(ISERROR(VLOOKUP('Choose Housekeeping Genes'!$C18,Calculations!$C$100:$M$195,2,0)),"",VLOOKUP('Choose Housekeeping Genes'!$C18,Calculations!$C$100:$M$195,2,0))</f>
        <v/>
      </c>
      <c r="AA115" s="38" t="str">
        <f>IF(ISERROR(VLOOKUP('Choose Housekeeping Genes'!$C18,Calculations!$C$100:$M$195,3,0)),"",VLOOKUP('Choose Housekeeping Genes'!$C18,Calculations!$C$100:$M$195,3,0))</f>
        <v/>
      </c>
      <c r="AB115" s="38" t="str">
        <f>IF(ISERROR(VLOOKUP('Choose Housekeeping Genes'!$C18,Calculations!$C$100:$M$195,4,0)),"",VLOOKUP('Choose Housekeeping Genes'!$C18,Calculations!$C$100:$M$195,4,0))</f>
        <v/>
      </c>
      <c r="AC115" s="38" t="str">
        <f>IF(ISERROR(VLOOKUP('Choose Housekeeping Genes'!$C18,Calculations!$C$100:$M$195,5,0)),"",VLOOKUP('Choose Housekeeping Genes'!$C18,Calculations!$C$100:$M$195,5,0))</f>
        <v/>
      </c>
      <c r="AD115" s="38" t="str">
        <f>IF(ISERROR(VLOOKUP('Choose Housekeeping Genes'!$C18,Calculations!$C$100:$M$195,6,0)),"",VLOOKUP('Choose Housekeeping Genes'!$C18,Calculations!$C$100:$M$195,6,0))</f>
        <v/>
      </c>
      <c r="AE115" s="38" t="str">
        <f>IF(ISERROR(VLOOKUP('Choose Housekeeping Genes'!$C18,Calculations!$C$100:$M$195,7,0)),"",VLOOKUP('Choose Housekeeping Genes'!$C18,Calculations!$C$100:$M$195,7,0))</f>
        <v/>
      </c>
      <c r="AF115" s="38" t="str">
        <f>IF(ISERROR(VLOOKUP('Choose Housekeeping Genes'!$C18,Calculations!$C$100:$M$195,8,0)),"",VLOOKUP('Choose Housekeeping Genes'!$C18,Calculations!$C$100:$M$195,8,0))</f>
        <v/>
      </c>
      <c r="AG115" s="38" t="str">
        <f>IF(ISERROR(VLOOKUP('Choose Housekeeping Genes'!$C18,Calculations!$C$100:$M$195,9,0)),"",VLOOKUP('Choose Housekeeping Genes'!$C18,Calculations!$C$100:$M$195,9,0))</f>
        <v/>
      </c>
      <c r="AH115" s="38" t="str">
        <f>IF(ISERROR(VLOOKUP('Choose Housekeeping Genes'!$C18,Calculations!$C$100:$M$195,10,0)),"",VLOOKUP('Choose Housekeeping Genes'!$C18,Calculations!$C$100:$M$195,10,0))</f>
        <v/>
      </c>
      <c r="AI115" s="38" t="str">
        <f>IF(ISERROR(VLOOKUP('Choose Housekeeping Genes'!$C18,Calculations!$C$100:$M$195,11,0)),"",VLOOKUP('Choose Housekeeping Genes'!$C18,Calculations!$C$100:$M$195,11,0))</f>
        <v/>
      </c>
      <c r="AJ115" s="38" t="str">
        <f>IF(ISERROR(VLOOKUP('Choose Housekeeping Genes'!$C18,Calculations!$C$100:$Y$195,14,0)),"",VLOOKUP('Choose Housekeeping Genes'!$C18,Calculations!$C$100:$Y$195,14,0))</f>
        <v/>
      </c>
      <c r="AK115" s="38" t="str">
        <f>IF(ISERROR(VLOOKUP('Choose Housekeeping Genes'!$C18,Calculations!$C$100:$Y$195,15,0)),"",VLOOKUP('Choose Housekeeping Genes'!$C18,Calculations!$C$100:$Y$195,15,0))</f>
        <v/>
      </c>
      <c r="AL115" s="38" t="str">
        <f>IF(ISERROR(VLOOKUP('Choose Housekeeping Genes'!$C18,Calculations!$C$100:$Y$195,16,0)),"",VLOOKUP('Choose Housekeeping Genes'!$C18,Calculations!$C$100:$Y$195,16,0))</f>
        <v/>
      </c>
      <c r="AM115" s="38" t="str">
        <f>IF(ISERROR(VLOOKUP('Choose Housekeeping Genes'!$C18,Calculations!$C$100:$Y$195,17,0)),"",VLOOKUP('Choose Housekeeping Genes'!$C18,Calculations!$C$100:$Y$195,17,0))</f>
        <v/>
      </c>
      <c r="AN115" s="38" t="str">
        <f>IF(ISERROR(VLOOKUP('Choose Housekeeping Genes'!$C18,Calculations!$C$100:$Y$195,18,0)),"",VLOOKUP('Choose Housekeeping Genes'!$C18,Calculations!$C$100:$Y$195,18,0))</f>
        <v/>
      </c>
      <c r="AO115" s="38" t="str">
        <f>IF(ISERROR(VLOOKUP('Choose Housekeeping Genes'!$C18,Calculations!$C$100:$Y$195,19,0)),"",VLOOKUP('Choose Housekeeping Genes'!$C18,Calculations!$C$100:$Y$195,19,0))</f>
        <v/>
      </c>
      <c r="AP115" s="38" t="str">
        <f>IF(ISERROR(VLOOKUP('Choose Housekeeping Genes'!$C18,Calculations!$C$100:$Y$195,20,0)),"",VLOOKUP('Choose Housekeeping Genes'!$C18,Calculations!$C$100:$Y$195,20,0))</f>
        <v/>
      </c>
      <c r="AQ115" s="38" t="str">
        <f>IF(ISERROR(VLOOKUP('Choose Housekeeping Genes'!$C18,Calculations!$C$100:$Y$195,21,0)),"",VLOOKUP('Choose Housekeeping Genes'!$C18,Calculations!$C$100:$Y$195,21,0))</f>
        <v/>
      </c>
      <c r="AR115" s="38" t="str">
        <f>IF(ISERROR(VLOOKUP('Choose Housekeeping Genes'!$C18,Calculations!$C$100:$Y$195,22,0)),"",VLOOKUP('Choose Housekeeping Genes'!$C18,Calculations!$C$100:$Y$195,22,0))</f>
        <v/>
      </c>
      <c r="AS115" s="38" t="str">
        <f>IF(ISERROR(VLOOKUP('Choose Housekeeping Genes'!$C18,Calculations!$C$100:$Y$195,23,0)),"",VLOOKUP('Choose Housekeeping Genes'!$C18,Calculations!$C$100:$Y$195,23,0))</f>
        <v/>
      </c>
      <c r="AT115" s="36" t="str">
        <f t="shared" si="106"/>
        <v/>
      </c>
      <c r="AU115" s="36" t="str">
        <f t="shared" si="107"/>
        <v/>
      </c>
      <c r="AV115" s="36" t="str">
        <f t="shared" si="108"/>
        <v/>
      </c>
      <c r="AW115" s="36" t="str">
        <f t="shared" si="109"/>
        <v/>
      </c>
      <c r="AX115" s="36" t="str">
        <f t="shared" si="110"/>
        <v/>
      </c>
      <c r="AY115" s="36" t="str">
        <f t="shared" si="111"/>
        <v/>
      </c>
      <c r="AZ115" s="36" t="str">
        <f t="shared" si="112"/>
        <v/>
      </c>
      <c r="BA115" s="36" t="str">
        <f t="shared" si="113"/>
        <v/>
      </c>
      <c r="BB115" s="36" t="str">
        <f t="shared" si="114"/>
        <v/>
      </c>
      <c r="BC115" s="36" t="str">
        <f t="shared" si="115"/>
        <v/>
      </c>
      <c r="BD115" s="36" t="str">
        <f t="shared" si="117"/>
        <v/>
      </c>
      <c r="BE115" s="36" t="str">
        <f t="shared" si="118"/>
        <v/>
      </c>
      <c r="BF115" s="36" t="str">
        <f t="shared" si="119"/>
        <v/>
      </c>
      <c r="BG115" s="36" t="str">
        <f t="shared" si="120"/>
        <v/>
      </c>
      <c r="BH115" s="36" t="str">
        <f t="shared" si="121"/>
        <v/>
      </c>
      <c r="BI115" s="36" t="str">
        <f t="shared" si="122"/>
        <v/>
      </c>
      <c r="BJ115" s="36" t="str">
        <f t="shared" si="123"/>
        <v/>
      </c>
      <c r="BK115" s="36" t="str">
        <f t="shared" si="124"/>
        <v/>
      </c>
      <c r="BL115" s="36" t="str">
        <f t="shared" si="125"/>
        <v/>
      </c>
      <c r="BM115" s="36" t="str">
        <f t="shared" si="126"/>
        <v/>
      </c>
      <c r="BN115" s="38" t="e">
        <f t="shared" si="127"/>
        <v>#DIV/0!</v>
      </c>
      <c r="BO115" s="38" t="e">
        <f t="shared" si="128"/>
        <v>#DIV/0!</v>
      </c>
      <c r="BP115" s="39" t="str">
        <f t="shared" si="86"/>
        <v/>
      </c>
      <c r="BQ115" s="39" t="str">
        <f t="shared" si="87"/>
        <v/>
      </c>
      <c r="BR115" s="39" t="str">
        <f t="shared" si="88"/>
        <v/>
      </c>
      <c r="BS115" s="39" t="str">
        <f t="shared" si="89"/>
        <v/>
      </c>
      <c r="BT115" s="39" t="str">
        <f t="shared" si="90"/>
        <v/>
      </c>
      <c r="BU115" s="39" t="str">
        <f t="shared" si="91"/>
        <v/>
      </c>
      <c r="BV115" s="39" t="str">
        <f t="shared" si="92"/>
        <v/>
      </c>
      <c r="BW115" s="39" t="str">
        <f t="shared" si="93"/>
        <v/>
      </c>
      <c r="BX115" s="39" t="str">
        <f t="shared" si="94"/>
        <v/>
      </c>
      <c r="BY115" s="39" t="str">
        <f t="shared" si="95"/>
        <v/>
      </c>
      <c r="BZ115" s="39" t="str">
        <f t="shared" si="96"/>
        <v/>
      </c>
      <c r="CA115" s="39" t="str">
        <f t="shared" si="97"/>
        <v/>
      </c>
      <c r="CB115" s="39" t="str">
        <f t="shared" si="98"/>
        <v/>
      </c>
      <c r="CC115" s="39" t="str">
        <f t="shared" si="99"/>
        <v/>
      </c>
      <c r="CD115" s="39" t="str">
        <f t="shared" si="100"/>
        <v/>
      </c>
      <c r="CE115" s="39" t="str">
        <f t="shared" si="101"/>
        <v/>
      </c>
      <c r="CF115" s="39" t="str">
        <f t="shared" si="102"/>
        <v/>
      </c>
      <c r="CG115" s="39" t="str">
        <f t="shared" si="103"/>
        <v/>
      </c>
      <c r="CH115" s="39" t="str">
        <f t="shared" si="104"/>
        <v/>
      </c>
      <c r="CI115" s="39" t="str">
        <f t="shared" si="105"/>
        <v/>
      </c>
    </row>
    <row r="116" spans="1:87" ht="12.75">
      <c r="A116" s="18"/>
      <c r="B116" s="16" t="str">
        <f>'Gene Table'!D115</f>
        <v>NM_001123396</v>
      </c>
      <c r="C116" s="16" t="s">
        <v>73</v>
      </c>
      <c r="D116" s="17" t="str">
        <f>IF(SUM('Test Sample Data'!D$3:D$98)&gt;10,IF(AND(ISNUMBER('Test Sample Data'!D115),'Test Sample Data'!D115&lt;$B$1,'Test Sample Data'!D115&gt;0),'Test Sample Data'!D115,$B$1),"")</f>
        <v/>
      </c>
      <c r="E116" s="17" t="str">
        <f>IF(SUM('Test Sample Data'!E$3:E$98)&gt;10,IF(AND(ISNUMBER('Test Sample Data'!E115),'Test Sample Data'!E115&lt;$B$1,'Test Sample Data'!E115&gt;0),'Test Sample Data'!E115,$B$1),"")</f>
        <v/>
      </c>
      <c r="F116" s="17" t="str">
        <f>IF(SUM('Test Sample Data'!F$3:F$98)&gt;10,IF(AND(ISNUMBER('Test Sample Data'!F115),'Test Sample Data'!F115&lt;$B$1,'Test Sample Data'!F115&gt;0),'Test Sample Data'!F115,$B$1),"")</f>
        <v/>
      </c>
      <c r="G116" s="17" t="str">
        <f>IF(SUM('Test Sample Data'!G$3:G$98)&gt;10,IF(AND(ISNUMBER('Test Sample Data'!G115),'Test Sample Data'!G115&lt;$B$1,'Test Sample Data'!G115&gt;0),'Test Sample Data'!G115,$B$1),"")</f>
        <v/>
      </c>
      <c r="H116" s="17" t="str">
        <f>IF(SUM('Test Sample Data'!H$3:H$98)&gt;10,IF(AND(ISNUMBER('Test Sample Data'!H115),'Test Sample Data'!H115&lt;$B$1,'Test Sample Data'!H115&gt;0),'Test Sample Data'!H115,$B$1),"")</f>
        <v/>
      </c>
      <c r="I116" s="17" t="str">
        <f>IF(SUM('Test Sample Data'!I$3:I$98)&gt;10,IF(AND(ISNUMBER('Test Sample Data'!I115),'Test Sample Data'!I115&lt;$B$1,'Test Sample Data'!I115&gt;0),'Test Sample Data'!I115,$B$1),"")</f>
        <v/>
      </c>
      <c r="J116" s="17" t="str">
        <f>IF(SUM('Test Sample Data'!J$3:J$98)&gt;10,IF(AND(ISNUMBER('Test Sample Data'!J115),'Test Sample Data'!J115&lt;$B$1,'Test Sample Data'!J115&gt;0),'Test Sample Data'!J115,$B$1),"")</f>
        <v/>
      </c>
      <c r="K116" s="17" t="str">
        <f>IF(SUM('Test Sample Data'!K$3:K$98)&gt;10,IF(AND(ISNUMBER('Test Sample Data'!K115),'Test Sample Data'!K115&lt;$B$1,'Test Sample Data'!K115&gt;0),'Test Sample Data'!K115,$B$1),"")</f>
        <v/>
      </c>
      <c r="L116" s="17" t="str">
        <f>IF(SUM('Test Sample Data'!L$3:L$98)&gt;10,IF(AND(ISNUMBER('Test Sample Data'!L115),'Test Sample Data'!L115&lt;$B$1,'Test Sample Data'!L115&gt;0),'Test Sample Data'!L115,$B$1),"")</f>
        <v/>
      </c>
      <c r="M116" s="17" t="str">
        <f>IF(SUM('Test Sample Data'!M$3:M$98)&gt;10,IF(AND(ISNUMBER('Test Sample Data'!M115),'Test Sample Data'!M115&lt;$B$1,'Test Sample Data'!M115&gt;0),'Test Sample Data'!M115,$B$1),"")</f>
        <v/>
      </c>
      <c r="N116" s="17" t="str">
        <f>'Gene Table'!D115</f>
        <v>NM_001123396</v>
      </c>
      <c r="O116" s="16" t="s">
        <v>73</v>
      </c>
      <c r="P116" s="17" t="str">
        <f>IF(SUM('Control Sample Data'!D$3:D$98)&gt;10,IF(AND(ISNUMBER('Control Sample Data'!D115),'Control Sample Data'!D115&lt;$B$1,'Control Sample Data'!D115&gt;0),'Control Sample Data'!D115,$B$1),"")</f>
        <v/>
      </c>
      <c r="Q116" s="17" t="str">
        <f>IF(SUM('Control Sample Data'!E$3:E$98)&gt;10,IF(AND(ISNUMBER('Control Sample Data'!E115),'Control Sample Data'!E115&lt;$B$1,'Control Sample Data'!E115&gt;0),'Control Sample Data'!E115,$B$1),"")</f>
        <v/>
      </c>
      <c r="R116" s="17" t="str">
        <f>IF(SUM('Control Sample Data'!F$3:F$98)&gt;10,IF(AND(ISNUMBER('Control Sample Data'!F115),'Control Sample Data'!F115&lt;$B$1,'Control Sample Data'!F115&gt;0),'Control Sample Data'!F115,$B$1),"")</f>
        <v/>
      </c>
      <c r="S116" s="17" t="str">
        <f>IF(SUM('Control Sample Data'!G$3:G$98)&gt;10,IF(AND(ISNUMBER('Control Sample Data'!G115),'Control Sample Data'!G115&lt;$B$1,'Control Sample Data'!G115&gt;0),'Control Sample Data'!G115,$B$1),"")</f>
        <v/>
      </c>
      <c r="T116" s="17" t="str">
        <f>IF(SUM('Control Sample Data'!H$3:H$98)&gt;10,IF(AND(ISNUMBER('Control Sample Data'!H115),'Control Sample Data'!H115&lt;$B$1,'Control Sample Data'!H115&gt;0),'Control Sample Data'!H115,$B$1),"")</f>
        <v/>
      </c>
      <c r="U116" s="17" t="str">
        <f>IF(SUM('Control Sample Data'!I$3:I$98)&gt;10,IF(AND(ISNUMBER('Control Sample Data'!I115),'Control Sample Data'!I115&lt;$B$1,'Control Sample Data'!I115&gt;0),'Control Sample Data'!I115,$B$1),"")</f>
        <v/>
      </c>
      <c r="V116" s="17" t="str">
        <f>IF(SUM('Control Sample Data'!J$3:J$98)&gt;10,IF(AND(ISNUMBER('Control Sample Data'!J115),'Control Sample Data'!J115&lt;$B$1,'Control Sample Data'!J115&gt;0),'Control Sample Data'!J115,$B$1),"")</f>
        <v/>
      </c>
      <c r="W116" s="17" t="str">
        <f>IF(SUM('Control Sample Data'!K$3:K$98)&gt;10,IF(AND(ISNUMBER('Control Sample Data'!K115),'Control Sample Data'!K115&lt;$B$1,'Control Sample Data'!K115&gt;0),'Control Sample Data'!K115,$B$1),"")</f>
        <v/>
      </c>
      <c r="X116" s="17" t="str">
        <f>IF(SUM('Control Sample Data'!L$3:L$98)&gt;10,IF(AND(ISNUMBER('Control Sample Data'!L115),'Control Sample Data'!L115&lt;$B$1,'Control Sample Data'!L115&gt;0),'Control Sample Data'!L115,$B$1),"")</f>
        <v/>
      </c>
      <c r="Y116" s="41" t="str">
        <f>IF(SUM('Control Sample Data'!M$3:M$98)&gt;10,IF(AND(ISNUMBER('Control Sample Data'!M115),'Control Sample Data'!M115&lt;$B$1,'Control Sample Data'!M115&gt;0),'Control Sample Data'!M115,$B$1),"")</f>
        <v/>
      </c>
      <c r="Z116" s="38" t="str">
        <f>IF(ISERROR(VLOOKUP('Choose Housekeeping Genes'!$C19,Calculations!$C$100:$M$195,2,0)),"",VLOOKUP('Choose Housekeeping Genes'!$C19,Calculations!$C$100:$M$195,2,0))</f>
        <v/>
      </c>
      <c r="AA116" s="38" t="str">
        <f>IF(ISERROR(VLOOKUP('Choose Housekeeping Genes'!$C19,Calculations!$C$100:$M$195,3,0)),"",VLOOKUP('Choose Housekeeping Genes'!$C19,Calculations!$C$100:$M$195,3,0))</f>
        <v/>
      </c>
      <c r="AB116" s="38" t="str">
        <f>IF(ISERROR(VLOOKUP('Choose Housekeeping Genes'!$C19,Calculations!$C$100:$M$195,4,0)),"",VLOOKUP('Choose Housekeeping Genes'!$C19,Calculations!$C$100:$M$195,4,0))</f>
        <v/>
      </c>
      <c r="AC116" s="38" t="str">
        <f>IF(ISERROR(VLOOKUP('Choose Housekeeping Genes'!$C19,Calculations!$C$100:$M$195,5,0)),"",VLOOKUP('Choose Housekeeping Genes'!$C19,Calculations!$C$100:$M$195,5,0))</f>
        <v/>
      </c>
      <c r="AD116" s="38" t="str">
        <f>IF(ISERROR(VLOOKUP('Choose Housekeeping Genes'!$C19,Calculations!$C$100:$M$195,6,0)),"",VLOOKUP('Choose Housekeeping Genes'!$C19,Calculations!$C$100:$M$195,6,0))</f>
        <v/>
      </c>
      <c r="AE116" s="38" t="str">
        <f>IF(ISERROR(VLOOKUP('Choose Housekeeping Genes'!$C19,Calculations!$C$100:$M$195,7,0)),"",VLOOKUP('Choose Housekeeping Genes'!$C19,Calculations!$C$100:$M$195,7,0))</f>
        <v/>
      </c>
      <c r="AF116" s="38" t="str">
        <f>IF(ISERROR(VLOOKUP('Choose Housekeeping Genes'!$C19,Calculations!$C$100:$M$195,8,0)),"",VLOOKUP('Choose Housekeeping Genes'!$C19,Calculations!$C$100:$M$195,8,0))</f>
        <v/>
      </c>
      <c r="AG116" s="38" t="str">
        <f>IF(ISERROR(VLOOKUP('Choose Housekeeping Genes'!$C19,Calculations!$C$100:$M$195,9,0)),"",VLOOKUP('Choose Housekeeping Genes'!$C19,Calculations!$C$100:$M$195,9,0))</f>
        <v/>
      </c>
      <c r="AH116" s="38" t="str">
        <f>IF(ISERROR(VLOOKUP('Choose Housekeeping Genes'!$C19,Calculations!$C$100:$M$195,10,0)),"",VLOOKUP('Choose Housekeeping Genes'!$C19,Calculations!$C$100:$M$195,10,0))</f>
        <v/>
      </c>
      <c r="AI116" s="38" t="str">
        <f>IF(ISERROR(VLOOKUP('Choose Housekeeping Genes'!$C19,Calculations!$C$100:$M$195,11,0)),"",VLOOKUP('Choose Housekeeping Genes'!$C19,Calculations!$C$100:$M$195,11,0))</f>
        <v/>
      </c>
      <c r="AJ116" s="38" t="str">
        <f>IF(ISERROR(VLOOKUP('Choose Housekeeping Genes'!$C19,Calculations!$C$100:$Y$195,14,0)),"",VLOOKUP('Choose Housekeeping Genes'!$C19,Calculations!$C$100:$Y$195,14,0))</f>
        <v/>
      </c>
      <c r="AK116" s="38" t="str">
        <f>IF(ISERROR(VLOOKUP('Choose Housekeeping Genes'!$C19,Calculations!$C$100:$Y$195,15,0)),"",VLOOKUP('Choose Housekeeping Genes'!$C19,Calculations!$C$100:$Y$195,15,0))</f>
        <v/>
      </c>
      <c r="AL116" s="38" t="str">
        <f>IF(ISERROR(VLOOKUP('Choose Housekeeping Genes'!$C19,Calculations!$C$100:$Y$195,16,0)),"",VLOOKUP('Choose Housekeeping Genes'!$C19,Calculations!$C$100:$Y$195,16,0))</f>
        <v/>
      </c>
      <c r="AM116" s="38" t="str">
        <f>IF(ISERROR(VLOOKUP('Choose Housekeeping Genes'!$C19,Calculations!$C$100:$Y$195,17,0)),"",VLOOKUP('Choose Housekeeping Genes'!$C19,Calculations!$C$100:$Y$195,17,0))</f>
        <v/>
      </c>
      <c r="AN116" s="38" t="str">
        <f>IF(ISERROR(VLOOKUP('Choose Housekeeping Genes'!$C19,Calculations!$C$100:$Y$195,18,0)),"",VLOOKUP('Choose Housekeeping Genes'!$C19,Calculations!$C$100:$Y$195,18,0))</f>
        <v/>
      </c>
      <c r="AO116" s="38" t="str">
        <f>IF(ISERROR(VLOOKUP('Choose Housekeeping Genes'!$C19,Calculations!$C$100:$Y$195,19,0)),"",VLOOKUP('Choose Housekeeping Genes'!$C19,Calculations!$C$100:$Y$195,19,0))</f>
        <v/>
      </c>
      <c r="AP116" s="38" t="str">
        <f>IF(ISERROR(VLOOKUP('Choose Housekeeping Genes'!$C19,Calculations!$C$100:$Y$195,20,0)),"",VLOOKUP('Choose Housekeeping Genes'!$C19,Calculations!$C$100:$Y$195,20,0))</f>
        <v/>
      </c>
      <c r="AQ116" s="38" t="str">
        <f>IF(ISERROR(VLOOKUP('Choose Housekeeping Genes'!$C19,Calculations!$C$100:$Y$195,21,0)),"",VLOOKUP('Choose Housekeeping Genes'!$C19,Calculations!$C$100:$Y$195,21,0))</f>
        <v/>
      </c>
      <c r="AR116" s="38" t="str">
        <f>IF(ISERROR(VLOOKUP('Choose Housekeeping Genes'!$C19,Calculations!$C$100:$Y$195,22,0)),"",VLOOKUP('Choose Housekeeping Genes'!$C19,Calculations!$C$100:$Y$195,22,0))</f>
        <v/>
      </c>
      <c r="AS116" s="38" t="str">
        <f>IF(ISERROR(VLOOKUP('Choose Housekeeping Genes'!$C19,Calculations!$C$100:$Y$195,23,0)),"",VLOOKUP('Choose Housekeeping Genes'!$C19,Calculations!$C$100:$Y$195,23,0))</f>
        <v/>
      </c>
      <c r="AT116" s="36" t="str">
        <f t="shared" si="106"/>
        <v/>
      </c>
      <c r="AU116" s="36" t="str">
        <f t="shared" si="107"/>
        <v/>
      </c>
      <c r="AV116" s="36" t="str">
        <f t="shared" si="108"/>
        <v/>
      </c>
      <c r="AW116" s="36" t="str">
        <f t="shared" si="109"/>
        <v/>
      </c>
      <c r="AX116" s="36" t="str">
        <f t="shared" si="110"/>
        <v/>
      </c>
      <c r="AY116" s="36" t="str">
        <f t="shared" si="111"/>
        <v/>
      </c>
      <c r="AZ116" s="36" t="str">
        <f t="shared" si="112"/>
        <v/>
      </c>
      <c r="BA116" s="36" t="str">
        <f t="shared" si="113"/>
        <v/>
      </c>
      <c r="BB116" s="36" t="str">
        <f t="shared" si="114"/>
        <v/>
      </c>
      <c r="BC116" s="36" t="str">
        <f t="shared" si="115"/>
        <v/>
      </c>
      <c r="BD116" s="36" t="str">
        <f t="shared" si="117"/>
        <v/>
      </c>
      <c r="BE116" s="36" t="str">
        <f t="shared" si="118"/>
        <v/>
      </c>
      <c r="BF116" s="36" t="str">
        <f t="shared" si="119"/>
        <v/>
      </c>
      <c r="BG116" s="36" t="str">
        <f t="shared" si="120"/>
        <v/>
      </c>
      <c r="BH116" s="36" t="str">
        <f t="shared" si="121"/>
        <v/>
      </c>
      <c r="BI116" s="36" t="str">
        <f t="shared" si="122"/>
        <v/>
      </c>
      <c r="BJ116" s="36" t="str">
        <f t="shared" si="123"/>
        <v/>
      </c>
      <c r="BK116" s="36" t="str">
        <f t="shared" si="124"/>
        <v/>
      </c>
      <c r="BL116" s="36" t="str">
        <f t="shared" si="125"/>
        <v/>
      </c>
      <c r="BM116" s="36" t="str">
        <f t="shared" si="126"/>
        <v/>
      </c>
      <c r="BN116" s="38" t="e">
        <f t="shared" si="127"/>
        <v>#DIV/0!</v>
      </c>
      <c r="BO116" s="38" t="e">
        <f t="shared" si="128"/>
        <v>#DIV/0!</v>
      </c>
      <c r="BP116" s="39" t="str">
        <f t="shared" si="86"/>
        <v/>
      </c>
      <c r="BQ116" s="39" t="str">
        <f t="shared" si="87"/>
        <v/>
      </c>
      <c r="BR116" s="39" t="str">
        <f t="shared" si="88"/>
        <v/>
      </c>
      <c r="BS116" s="39" t="str">
        <f t="shared" si="89"/>
        <v/>
      </c>
      <c r="BT116" s="39" t="str">
        <f t="shared" si="90"/>
        <v/>
      </c>
      <c r="BU116" s="39" t="str">
        <f t="shared" si="91"/>
        <v/>
      </c>
      <c r="BV116" s="39" t="str">
        <f t="shared" si="92"/>
        <v/>
      </c>
      <c r="BW116" s="39" t="str">
        <f t="shared" si="93"/>
        <v/>
      </c>
      <c r="BX116" s="39" t="str">
        <f t="shared" si="94"/>
        <v/>
      </c>
      <c r="BY116" s="39" t="str">
        <f t="shared" si="95"/>
        <v/>
      </c>
      <c r="BZ116" s="39" t="str">
        <f t="shared" si="96"/>
        <v/>
      </c>
      <c r="CA116" s="39" t="str">
        <f t="shared" si="97"/>
        <v/>
      </c>
      <c r="CB116" s="39" t="str">
        <f t="shared" si="98"/>
        <v/>
      </c>
      <c r="CC116" s="39" t="str">
        <f t="shared" si="99"/>
        <v/>
      </c>
      <c r="CD116" s="39" t="str">
        <f t="shared" si="100"/>
        <v/>
      </c>
      <c r="CE116" s="39" t="str">
        <f t="shared" si="101"/>
        <v/>
      </c>
      <c r="CF116" s="39" t="str">
        <f t="shared" si="102"/>
        <v/>
      </c>
      <c r="CG116" s="39" t="str">
        <f t="shared" si="103"/>
        <v/>
      </c>
      <c r="CH116" s="39" t="str">
        <f t="shared" si="104"/>
        <v/>
      </c>
      <c r="CI116" s="39" t="str">
        <f t="shared" si="105"/>
        <v/>
      </c>
    </row>
    <row r="117" spans="1:87" ht="12.75">
      <c r="A117" s="18"/>
      <c r="B117" s="16" t="str">
        <f>'Gene Table'!D116</f>
        <v>NM_005041</v>
      </c>
      <c r="C117" s="16" t="s">
        <v>77</v>
      </c>
      <c r="D117" s="17" t="str">
        <f>IF(SUM('Test Sample Data'!D$3:D$98)&gt;10,IF(AND(ISNUMBER('Test Sample Data'!D116),'Test Sample Data'!D116&lt;$B$1,'Test Sample Data'!D116&gt;0),'Test Sample Data'!D116,$B$1),"")</f>
        <v/>
      </c>
      <c r="E117" s="17" t="str">
        <f>IF(SUM('Test Sample Data'!E$3:E$98)&gt;10,IF(AND(ISNUMBER('Test Sample Data'!E116),'Test Sample Data'!E116&lt;$B$1,'Test Sample Data'!E116&gt;0),'Test Sample Data'!E116,$B$1),"")</f>
        <v/>
      </c>
      <c r="F117" s="17" t="str">
        <f>IF(SUM('Test Sample Data'!F$3:F$98)&gt;10,IF(AND(ISNUMBER('Test Sample Data'!F116),'Test Sample Data'!F116&lt;$B$1,'Test Sample Data'!F116&gt;0),'Test Sample Data'!F116,$B$1),"")</f>
        <v/>
      </c>
      <c r="G117" s="17" t="str">
        <f>IF(SUM('Test Sample Data'!G$3:G$98)&gt;10,IF(AND(ISNUMBER('Test Sample Data'!G116),'Test Sample Data'!G116&lt;$B$1,'Test Sample Data'!G116&gt;0),'Test Sample Data'!G116,$B$1),"")</f>
        <v/>
      </c>
      <c r="H117" s="17" t="str">
        <f>IF(SUM('Test Sample Data'!H$3:H$98)&gt;10,IF(AND(ISNUMBER('Test Sample Data'!H116),'Test Sample Data'!H116&lt;$B$1,'Test Sample Data'!H116&gt;0),'Test Sample Data'!H116,$B$1),"")</f>
        <v/>
      </c>
      <c r="I117" s="17" t="str">
        <f>IF(SUM('Test Sample Data'!I$3:I$98)&gt;10,IF(AND(ISNUMBER('Test Sample Data'!I116),'Test Sample Data'!I116&lt;$B$1,'Test Sample Data'!I116&gt;0),'Test Sample Data'!I116,$B$1),"")</f>
        <v/>
      </c>
      <c r="J117" s="17" t="str">
        <f>IF(SUM('Test Sample Data'!J$3:J$98)&gt;10,IF(AND(ISNUMBER('Test Sample Data'!J116),'Test Sample Data'!J116&lt;$B$1,'Test Sample Data'!J116&gt;0),'Test Sample Data'!J116,$B$1),"")</f>
        <v/>
      </c>
      <c r="K117" s="17" t="str">
        <f>IF(SUM('Test Sample Data'!K$3:K$98)&gt;10,IF(AND(ISNUMBER('Test Sample Data'!K116),'Test Sample Data'!K116&lt;$B$1,'Test Sample Data'!K116&gt;0),'Test Sample Data'!K116,$B$1),"")</f>
        <v/>
      </c>
      <c r="L117" s="17" t="str">
        <f>IF(SUM('Test Sample Data'!L$3:L$98)&gt;10,IF(AND(ISNUMBER('Test Sample Data'!L116),'Test Sample Data'!L116&lt;$B$1,'Test Sample Data'!L116&gt;0),'Test Sample Data'!L116,$B$1),"")</f>
        <v/>
      </c>
      <c r="M117" s="17" t="str">
        <f>IF(SUM('Test Sample Data'!M$3:M$98)&gt;10,IF(AND(ISNUMBER('Test Sample Data'!M116),'Test Sample Data'!M116&lt;$B$1,'Test Sample Data'!M116&gt;0),'Test Sample Data'!M116,$B$1),"")</f>
        <v/>
      </c>
      <c r="N117" s="17" t="str">
        <f>'Gene Table'!D116</f>
        <v>NM_005041</v>
      </c>
      <c r="O117" s="16" t="s">
        <v>77</v>
      </c>
      <c r="P117" s="17" t="str">
        <f>IF(SUM('Control Sample Data'!D$3:D$98)&gt;10,IF(AND(ISNUMBER('Control Sample Data'!D116),'Control Sample Data'!D116&lt;$B$1,'Control Sample Data'!D116&gt;0),'Control Sample Data'!D116,$B$1),"")</f>
        <v/>
      </c>
      <c r="Q117" s="17" t="str">
        <f>IF(SUM('Control Sample Data'!E$3:E$98)&gt;10,IF(AND(ISNUMBER('Control Sample Data'!E116),'Control Sample Data'!E116&lt;$B$1,'Control Sample Data'!E116&gt;0),'Control Sample Data'!E116,$B$1),"")</f>
        <v/>
      </c>
      <c r="R117" s="17" t="str">
        <f>IF(SUM('Control Sample Data'!F$3:F$98)&gt;10,IF(AND(ISNUMBER('Control Sample Data'!F116),'Control Sample Data'!F116&lt;$B$1,'Control Sample Data'!F116&gt;0),'Control Sample Data'!F116,$B$1),"")</f>
        <v/>
      </c>
      <c r="S117" s="17" t="str">
        <f>IF(SUM('Control Sample Data'!G$3:G$98)&gt;10,IF(AND(ISNUMBER('Control Sample Data'!G116),'Control Sample Data'!G116&lt;$B$1,'Control Sample Data'!G116&gt;0),'Control Sample Data'!G116,$B$1),"")</f>
        <v/>
      </c>
      <c r="T117" s="17" t="str">
        <f>IF(SUM('Control Sample Data'!H$3:H$98)&gt;10,IF(AND(ISNUMBER('Control Sample Data'!H116),'Control Sample Data'!H116&lt;$B$1,'Control Sample Data'!H116&gt;0),'Control Sample Data'!H116,$B$1),"")</f>
        <v/>
      </c>
      <c r="U117" s="17" t="str">
        <f>IF(SUM('Control Sample Data'!I$3:I$98)&gt;10,IF(AND(ISNUMBER('Control Sample Data'!I116),'Control Sample Data'!I116&lt;$B$1,'Control Sample Data'!I116&gt;0),'Control Sample Data'!I116,$B$1),"")</f>
        <v/>
      </c>
      <c r="V117" s="17" t="str">
        <f>IF(SUM('Control Sample Data'!J$3:J$98)&gt;10,IF(AND(ISNUMBER('Control Sample Data'!J116),'Control Sample Data'!J116&lt;$B$1,'Control Sample Data'!J116&gt;0),'Control Sample Data'!J116,$B$1),"")</f>
        <v/>
      </c>
      <c r="W117" s="17" t="str">
        <f>IF(SUM('Control Sample Data'!K$3:K$98)&gt;10,IF(AND(ISNUMBER('Control Sample Data'!K116),'Control Sample Data'!K116&lt;$B$1,'Control Sample Data'!K116&gt;0),'Control Sample Data'!K116,$B$1),"")</f>
        <v/>
      </c>
      <c r="X117" s="17" t="str">
        <f>IF(SUM('Control Sample Data'!L$3:L$98)&gt;10,IF(AND(ISNUMBER('Control Sample Data'!L116),'Control Sample Data'!L116&lt;$B$1,'Control Sample Data'!L116&gt;0),'Control Sample Data'!L116,$B$1),"")</f>
        <v/>
      </c>
      <c r="Y117" s="41" t="str">
        <f>IF(SUM('Control Sample Data'!M$3:M$98)&gt;10,IF(AND(ISNUMBER('Control Sample Data'!M116),'Control Sample Data'!M116&lt;$B$1,'Control Sample Data'!M116&gt;0),'Control Sample Data'!M116,$B$1),"")</f>
        <v/>
      </c>
      <c r="Z117" s="38" t="str">
        <f>IF(ISERROR(VLOOKUP('Choose Housekeeping Genes'!$C20,Calculations!$C$100:$M$195,2,0)),"",VLOOKUP('Choose Housekeeping Genes'!$C20,Calculations!$C$100:$M$195,2,0))</f>
        <v/>
      </c>
      <c r="AA117" s="38" t="str">
        <f>IF(ISERROR(VLOOKUP('Choose Housekeeping Genes'!$C20,Calculations!$C$100:$M$195,3,0)),"",VLOOKUP('Choose Housekeeping Genes'!$C20,Calculations!$C$100:$M$195,3,0))</f>
        <v/>
      </c>
      <c r="AB117" s="38" t="str">
        <f>IF(ISERROR(VLOOKUP('Choose Housekeeping Genes'!$C20,Calculations!$C$100:$M$195,4,0)),"",VLOOKUP('Choose Housekeeping Genes'!$C20,Calculations!$C$100:$M$195,4,0))</f>
        <v/>
      </c>
      <c r="AC117" s="38" t="str">
        <f>IF(ISERROR(VLOOKUP('Choose Housekeeping Genes'!$C20,Calculations!$C$100:$M$195,5,0)),"",VLOOKUP('Choose Housekeeping Genes'!$C20,Calculations!$C$100:$M$195,5,0))</f>
        <v/>
      </c>
      <c r="AD117" s="38" t="str">
        <f>IF(ISERROR(VLOOKUP('Choose Housekeeping Genes'!$C20,Calculations!$C$100:$M$195,6,0)),"",VLOOKUP('Choose Housekeeping Genes'!$C20,Calculations!$C$100:$M$195,6,0))</f>
        <v/>
      </c>
      <c r="AE117" s="38" t="str">
        <f>IF(ISERROR(VLOOKUP('Choose Housekeeping Genes'!$C20,Calculations!$C$100:$M$195,7,0)),"",VLOOKUP('Choose Housekeeping Genes'!$C20,Calculations!$C$100:$M$195,7,0))</f>
        <v/>
      </c>
      <c r="AF117" s="38" t="str">
        <f>IF(ISERROR(VLOOKUP('Choose Housekeeping Genes'!$C20,Calculations!$C$100:$M$195,8,0)),"",VLOOKUP('Choose Housekeeping Genes'!$C20,Calculations!$C$100:$M$195,8,0))</f>
        <v/>
      </c>
      <c r="AG117" s="38" t="str">
        <f>IF(ISERROR(VLOOKUP('Choose Housekeeping Genes'!$C20,Calculations!$C$100:$M$195,9,0)),"",VLOOKUP('Choose Housekeeping Genes'!$C20,Calculations!$C$100:$M$195,9,0))</f>
        <v/>
      </c>
      <c r="AH117" s="38" t="str">
        <f>IF(ISERROR(VLOOKUP('Choose Housekeeping Genes'!$C20,Calculations!$C$100:$M$195,10,0)),"",VLOOKUP('Choose Housekeeping Genes'!$C20,Calculations!$C$100:$M$195,10,0))</f>
        <v/>
      </c>
      <c r="AI117" s="38" t="str">
        <f>IF(ISERROR(VLOOKUP('Choose Housekeeping Genes'!$C20,Calculations!$C$100:$M$195,11,0)),"",VLOOKUP('Choose Housekeeping Genes'!$C20,Calculations!$C$100:$M$195,11,0))</f>
        <v/>
      </c>
      <c r="AJ117" s="38" t="str">
        <f>IF(ISERROR(VLOOKUP('Choose Housekeeping Genes'!$C20,Calculations!$C$100:$Y$195,14,0)),"",VLOOKUP('Choose Housekeeping Genes'!$C20,Calculations!$C$100:$Y$195,14,0))</f>
        <v/>
      </c>
      <c r="AK117" s="38" t="str">
        <f>IF(ISERROR(VLOOKUP('Choose Housekeeping Genes'!$C20,Calculations!$C$100:$Y$195,15,0)),"",VLOOKUP('Choose Housekeeping Genes'!$C20,Calculations!$C$100:$Y$195,15,0))</f>
        <v/>
      </c>
      <c r="AL117" s="38" t="str">
        <f>IF(ISERROR(VLOOKUP('Choose Housekeeping Genes'!$C20,Calculations!$C$100:$Y$195,16,0)),"",VLOOKUP('Choose Housekeeping Genes'!$C20,Calculations!$C$100:$Y$195,16,0))</f>
        <v/>
      </c>
      <c r="AM117" s="38" t="str">
        <f>IF(ISERROR(VLOOKUP('Choose Housekeeping Genes'!$C20,Calculations!$C$100:$Y$195,17,0)),"",VLOOKUP('Choose Housekeeping Genes'!$C20,Calculations!$C$100:$Y$195,17,0))</f>
        <v/>
      </c>
      <c r="AN117" s="38" t="str">
        <f>IF(ISERROR(VLOOKUP('Choose Housekeeping Genes'!$C20,Calculations!$C$100:$Y$195,18,0)),"",VLOOKUP('Choose Housekeeping Genes'!$C20,Calculations!$C$100:$Y$195,18,0))</f>
        <v/>
      </c>
      <c r="AO117" s="38" t="str">
        <f>IF(ISERROR(VLOOKUP('Choose Housekeeping Genes'!$C20,Calculations!$C$100:$Y$195,19,0)),"",VLOOKUP('Choose Housekeeping Genes'!$C20,Calculations!$C$100:$Y$195,19,0))</f>
        <v/>
      </c>
      <c r="AP117" s="38" t="str">
        <f>IF(ISERROR(VLOOKUP('Choose Housekeeping Genes'!$C20,Calculations!$C$100:$Y$195,20,0)),"",VLOOKUP('Choose Housekeeping Genes'!$C20,Calculations!$C$100:$Y$195,20,0))</f>
        <v/>
      </c>
      <c r="AQ117" s="38" t="str">
        <f>IF(ISERROR(VLOOKUP('Choose Housekeeping Genes'!$C20,Calculations!$C$100:$Y$195,21,0)),"",VLOOKUP('Choose Housekeeping Genes'!$C20,Calculations!$C$100:$Y$195,21,0))</f>
        <v/>
      </c>
      <c r="AR117" s="38" t="str">
        <f>IF(ISERROR(VLOOKUP('Choose Housekeeping Genes'!$C20,Calculations!$C$100:$Y$195,22,0)),"",VLOOKUP('Choose Housekeeping Genes'!$C20,Calculations!$C$100:$Y$195,22,0))</f>
        <v/>
      </c>
      <c r="AS117" s="38" t="str">
        <f>IF(ISERROR(VLOOKUP('Choose Housekeeping Genes'!$C20,Calculations!$C$100:$Y$195,23,0)),"",VLOOKUP('Choose Housekeeping Genes'!$C20,Calculations!$C$100:$Y$195,23,0))</f>
        <v/>
      </c>
      <c r="AT117" s="36" t="str">
        <f t="shared" si="106"/>
        <v/>
      </c>
      <c r="AU117" s="36" t="str">
        <f t="shared" si="107"/>
        <v/>
      </c>
      <c r="AV117" s="36" t="str">
        <f t="shared" si="108"/>
        <v/>
      </c>
      <c r="AW117" s="36" t="str">
        <f t="shared" si="109"/>
        <v/>
      </c>
      <c r="AX117" s="36" t="str">
        <f t="shared" si="110"/>
        <v/>
      </c>
      <c r="AY117" s="36" t="str">
        <f t="shared" si="111"/>
        <v/>
      </c>
      <c r="AZ117" s="36" t="str">
        <f t="shared" si="112"/>
        <v/>
      </c>
      <c r="BA117" s="36" t="str">
        <f t="shared" si="113"/>
        <v/>
      </c>
      <c r="BB117" s="36" t="str">
        <f t="shared" si="114"/>
        <v/>
      </c>
      <c r="BC117" s="36" t="str">
        <f t="shared" si="115"/>
        <v/>
      </c>
      <c r="BD117" s="36" t="str">
        <f t="shared" si="117"/>
        <v/>
      </c>
      <c r="BE117" s="36" t="str">
        <f t="shared" si="118"/>
        <v/>
      </c>
      <c r="BF117" s="36" t="str">
        <f t="shared" si="119"/>
        <v/>
      </c>
      <c r="BG117" s="36" t="str">
        <f t="shared" si="120"/>
        <v/>
      </c>
      <c r="BH117" s="36" t="str">
        <f t="shared" si="121"/>
        <v/>
      </c>
      <c r="BI117" s="36" t="str">
        <f t="shared" si="122"/>
        <v/>
      </c>
      <c r="BJ117" s="36" t="str">
        <f t="shared" si="123"/>
        <v/>
      </c>
      <c r="BK117" s="36" t="str">
        <f t="shared" si="124"/>
        <v/>
      </c>
      <c r="BL117" s="36" t="str">
        <f t="shared" si="125"/>
        <v/>
      </c>
      <c r="BM117" s="36" t="str">
        <f t="shared" si="126"/>
        <v/>
      </c>
      <c r="BN117" s="38" t="e">
        <f t="shared" si="127"/>
        <v>#DIV/0!</v>
      </c>
      <c r="BO117" s="38" t="e">
        <f t="shared" si="128"/>
        <v>#DIV/0!</v>
      </c>
      <c r="BP117" s="39" t="str">
        <f t="shared" si="86"/>
        <v/>
      </c>
      <c r="BQ117" s="39" t="str">
        <f t="shared" si="87"/>
        <v/>
      </c>
      <c r="BR117" s="39" t="str">
        <f t="shared" si="88"/>
        <v/>
      </c>
      <c r="BS117" s="39" t="str">
        <f t="shared" si="89"/>
        <v/>
      </c>
      <c r="BT117" s="39" t="str">
        <f t="shared" si="90"/>
        <v/>
      </c>
      <c r="BU117" s="39" t="str">
        <f t="shared" si="91"/>
        <v/>
      </c>
      <c r="BV117" s="39" t="str">
        <f t="shared" si="92"/>
        <v/>
      </c>
      <c r="BW117" s="39" t="str">
        <f t="shared" si="93"/>
        <v/>
      </c>
      <c r="BX117" s="39" t="str">
        <f t="shared" si="94"/>
        <v/>
      </c>
      <c r="BY117" s="39" t="str">
        <f t="shared" si="95"/>
        <v/>
      </c>
      <c r="BZ117" s="39" t="str">
        <f t="shared" si="96"/>
        <v/>
      </c>
      <c r="CA117" s="39" t="str">
        <f t="shared" si="97"/>
        <v/>
      </c>
      <c r="CB117" s="39" t="str">
        <f t="shared" si="98"/>
        <v/>
      </c>
      <c r="CC117" s="39" t="str">
        <f t="shared" si="99"/>
        <v/>
      </c>
      <c r="CD117" s="39" t="str">
        <f t="shared" si="100"/>
        <v/>
      </c>
      <c r="CE117" s="39" t="str">
        <f t="shared" si="101"/>
        <v/>
      </c>
      <c r="CF117" s="39" t="str">
        <f t="shared" si="102"/>
        <v/>
      </c>
      <c r="CG117" s="39" t="str">
        <f t="shared" si="103"/>
        <v/>
      </c>
      <c r="CH117" s="39" t="str">
        <f t="shared" si="104"/>
        <v/>
      </c>
      <c r="CI117" s="39" t="str">
        <f t="shared" si="105"/>
        <v/>
      </c>
    </row>
    <row r="118" spans="1:87" ht="12.75">
      <c r="A118" s="18"/>
      <c r="B118" s="16" t="str">
        <f>'Gene Table'!D117</f>
        <v>NM_001775</v>
      </c>
      <c r="C118" s="16" t="s">
        <v>81</v>
      </c>
      <c r="D118" s="17" t="str">
        <f>IF(SUM('Test Sample Data'!D$3:D$98)&gt;10,IF(AND(ISNUMBER('Test Sample Data'!D117),'Test Sample Data'!D117&lt;$B$1,'Test Sample Data'!D117&gt;0),'Test Sample Data'!D117,$B$1),"")</f>
        <v/>
      </c>
      <c r="E118" s="17" t="str">
        <f>IF(SUM('Test Sample Data'!E$3:E$98)&gt;10,IF(AND(ISNUMBER('Test Sample Data'!E117),'Test Sample Data'!E117&lt;$B$1,'Test Sample Data'!E117&gt;0),'Test Sample Data'!E117,$B$1),"")</f>
        <v/>
      </c>
      <c r="F118" s="17" t="str">
        <f>IF(SUM('Test Sample Data'!F$3:F$98)&gt;10,IF(AND(ISNUMBER('Test Sample Data'!F117),'Test Sample Data'!F117&lt;$B$1,'Test Sample Data'!F117&gt;0),'Test Sample Data'!F117,$B$1),"")</f>
        <v/>
      </c>
      <c r="G118" s="17" t="str">
        <f>IF(SUM('Test Sample Data'!G$3:G$98)&gt;10,IF(AND(ISNUMBER('Test Sample Data'!G117),'Test Sample Data'!G117&lt;$B$1,'Test Sample Data'!G117&gt;0),'Test Sample Data'!G117,$B$1),"")</f>
        <v/>
      </c>
      <c r="H118" s="17" t="str">
        <f>IF(SUM('Test Sample Data'!H$3:H$98)&gt;10,IF(AND(ISNUMBER('Test Sample Data'!H117),'Test Sample Data'!H117&lt;$B$1,'Test Sample Data'!H117&gt;0),'Test Sample Data'!H117,$B$1),"")</f>
        <v/>
      </c>
      <c r="I118" s="17" t="str">
        <f>IF(SUM('Test Sample Data'!I$3:I$98)&gt;10,IF(AND(ISNUMBER('Test Sample Data'!I117),'Test Sample Data'!I117&lt;$B$1,'Test Sample Data'!I117&gt;0),'Test Sample Data'!I117,$B$1),"")</f>
        <v/>
      </c>
      <c r="J118" s="17" t="str">
        <f>IF(SUM('Test Sample Data'!J$3:J$98)&gt;10,IF(AND(ISNUMBER('Test Sample Data'!J117),'Test Sample Data'!J117&lt;$B$1,'Test Sample Data'!J117&gt;0),'Test Sample Data'!J117,$B$1),"")</f>
        <v/>
      </c>
      <c r="K118" s="17" t="str">
        <f>IF(SUM('Test Sample Data'!K$3:K$98)&gt;10,IF(AND(ISNUMBER('Test Sample Data'!K117),'Test Sample Data'!K117&lt;$B$1,'Test Sample Data'!K117&gt;0),'Test Sample Data'!K117,$B$1),"")</f>
        <v/>
      </c>
      <c r="L118" s="17" t="str">
        <f>IF(SUM('Test Sample Data'!L$3:L$98)&gt;10,IF(AND(ISNUMBER('Test Sample Data'!L117),'Test Sample Data'!L117&lt;$B$1,'Test Sample Data'!L117&gt;0),'Test Sample Data'!L117,$B$1),"")</f>
        <v/>
      </c>
      <c r="M118" s="17" t="str">
        <f>IF(SUM('Test Sample Data'!M$3:M$98)&gt;10,IF(AND(ISNUMBER('Test Sample Data'!M117),'Test Sample Data'!M117&lt;$B$1,'Test Sample Data'!M117&gt;0),'Test Sample Data'!M117,$B$1),"")</f>
        <v/>
      </c>
      <c r="N118" s="17" t="str">
        <f>'Gene Table'!D117</f>
        <v>NM_001775</v>
      </c>
      <c r="O118" s="16" t="s">
        <v>81</v>
      </c>
      <c r="P118" s="17" t="str">
        <f>IF(SUM('Control Sample Data'!D$3:D$98)&gt;10,IF(AND(ISNUMBER('Control Sample Data'!D117),'Control Sample Data'!D117&lt;$B$1,'Control Sample Data'!D117&gt;0),'Control Sample Data'!D117,$B$1),"")</f>
        <v/>
      </c>
      <c r="Q118" s="17" t="str">
        <f>IF(SUM('Control Sample Data'!E$3:E$98)&gt;10,IF(AND(ISNUMBER('Control Sample Data'!E117),'Control Sample Data'!E117&lt;$B$1,'Control Sample Data'!E117&gt;0),'Control Sample Data'!E117,$B$1),"")</f>
        <v/>
      </c>
      <c r="R118" s="17" t="str">
        <f>IF(SUM('Control Sample Data'!F$3:F$98)&gt;10,IF(AND(ISNUMBER('Control Sample Data'!F117),'Control Sample Data'!F117&lt;$B$1,'Control Sample Data'!F117&gt;0),'Control Sample Data'!F117,$B$1),"")</f>
        <v/>
      </c>
      <c r="S118" s="17" t="str">
        <f>IF(SUM('Control Sample Data'!G$3:G$98)&gt;10,IF(AND(ISNUMBER('Control Sample Data'!G117),'Control Sample Data'!G117&lt;$B$1,'Control Sample Data'!G117&gt;0),'Control Sample Data'!G117,$B$1),"")</f>
        <v/>
      </c>
      <c r="T118" s="17" t="str">
        <f>IF(SUM('Control Sample Data'!H$3:H$98)&gt;10,IF(AND(ISNUMBER('Control Sample Data'!H117),'Control Sample Data'!H117&lt;$B$1,'Control Sample Data'!H117&gt;0),'Control Sample Data'!H117,$B$1),"")</f>
        <v/>
      </c>
      <c r="U118" s="17" t="str">
        <f>IF(SUM('Control Sample Data'!I$3:I$98)&gt;10,IF(AND(ISNUMBER('Control Sample Data'!I117),'Control Sample Data'!I117&lt;$B$1,'Control Sample Data'!I117&gt;0),'Control Sample Data'!I117,$B$1),"")</f>
        <v/>
      </c>
      <c r="V118" s="17" t="str">
        <f>IF(SUM('Control Sample Data'!J$3:J$98)&gt;10,IF(AND(ISNUMBER('Control Sample Data'!J117),'Control Sample Data'!J117&lt;$B$1,'Control Sample Data'!J117&gt;0),'Control Sample Data'!J117,$B$1),"")</f>
        <v/>
      </c>
      <c r="W118" s="17" t="str">
        <f>IF(SUM('Control Sample Data'!K$3:K$98)&gt;10,IF(AND(ISNUMBER('Control Sample Data'!K117),'Control Sample Data'!K117&lt;$B$1,'Control Sample Data'!K117&gt;0),'Control Sample Data'!K117,$B$1),"")</f>
        <v/>
      </c>
      <c r="X118" s="17" t="str">
        <f>IF(SUM('Control Sample Data'!L$3:L$98)&gt;10,IF(AND(ISNUMBER('Control Sample Data'!L117),'Control Sample Data'!L117&lt;$B$1,'Control Sample Data'!L117&gt;0),'Control Sample Data'!L117,$B$1),"")</f>
        <v/>
      </c>
      <c r="Y118" s="41" t="str">
        <f>IF(SUM('Control Sample Data'!M$3:M$98)&gt;10,IF(AND(ISNUMBER('Control Sample Data'!M117),'Control Sample Data'!M117&lt;$B$1,'Control Sample Data'!M117&gt;0),'Control Sample Data'!M117,$B$1),"")</f>
        <v/>
      </c>
      <c r="Z118" s="38" t="str">
        <f>IF(ISERROR(VLOOKUP('Choose Housekeeping Genes'!$C21,Calculations!$C$100:$M$195,2,0)),"",VLOOKUP('Choose Housekeeping Genes'!$C21,Calculations!$C$100:$M$195,2,0))</f>
        <v/>
      </c>
      <c r="AA118" s="38" t="str">
        <f>IF(ISERROR(VLOOKUP('Choose Housekeeping Genes'!$C21,Calculations!$C$100:$M$195,3,0)),"",VLOOKUP('Choose Housekeeping Genes'!$C21,Calculations!$C$100:$M$195,3,0))</f>
        <v/>
      </c>
      <c r="AB118" s="38" t="str">
        <f>IF(ISERROR(VLOOKUP('Choose Housekeeping Genes'!$C21,Calculations!$C$100:$M$195,4,0)),"",VLOOKUP('Choose Housekeeping Genes'!$C21,Calculations!$C$100:$M$195,4,0))</f>
        <v/>
      </c>
      <c r="AC118" s="38" t="str">
        <f>IF(ISERROR(VLOOKUP('Choose Housekeeping Genes'!$C21,Calculations!$C$100:$M$195,5,0)),"",VLOOKUP('Choose Housekeeping Genes'!$C21,Calculations!$C$100:$M$195,5,0))</f>
        <v/>
      </c>
      <c r="AD118" s="38" t="str">
        <f>IF(ISERROR(VLOOKUP('Choose Housekeeping Genes'!$C21,Calculations!$C$100:$M$195,6,0)),"",VLOOKUP('Choose Housekeeping Genes'!$C21,Calculations!$C$100:$M$195,6,0))</f>
        <v/>
      </c>
      <c r="AE118" s="38" t="str">
        <f>IF(ISERROR(VLOOKUP('Choose Housekeeping Genes'!$C21,Calculations!$C$100:$M$195,7,0)),"",VLOOKUP('Choose Housekeeping Genes'!$C21,Calculations!$C$100:$M$195,7,0))</f>
        <v/>
      </c>
      <c r="AF118" s="38" t="str">
        <f>IF(ISERROR(VLOOKUP('Choose Housekeeping Genes'!$C21,Calculations!$C$100:$M$195,8,0)),"",VLOOKUP('Choose Housekeeping Genes'!$C21,Calculations!$C$100:$M$195,8,0))</f>
        <v/>
      </c>
      <c r="AG118" s="38" t="str">
        <f>IF(ISERROR(VLOOKUP('Choose Housekeeping Genes'!$C21,Calculations!$C$100:$M$195,9,0)),"",VLOOKUP('Choose Housekeeping Genes'!$C21,Calculations!$C$100:$M$195,9,0))</f>
        <v/>
      </c>
      <c r="AH118" s="38" t="str">
        <f>IF(ISERROR(VLOOKUP('Choose Housekeeping Genes'!$C21,Calculations!$C$100:$M$195,10,0)),"",VLOOKUP('Choose Housekeeping Genes'!$C21,Calculations!$C$100:$M$195,10,0))</f>
        <v/>
      </c>
      <c r="AI118" s="38" t="str">
        <f>IF(ISERROR(VLOOKUP('Choose Housekeeping Genes'!$C21,Calculations!$C$100:$M$195,11,0)),"",VLOOKUP('Choose Housekeeping Genes'!$C21,Calculations!$C$100:$M$195,11,0))</f>
        <v/>
      </c>
      <c r="AJ118" s="38" t="str">
        <f>IF(ISERROR(VLOOKUP('Choose Housekeeping Genes'!$C21,Calculations!$C$100:$Y$195,14,0)),"",VLOOKUP('Choose Housekeeping Genes'!$C21,Calculations!$C$100:$Y$195,14,0))</f>
        <v/>
      </c>
      <c r="AK118" s="38" t="str">
        <f>IF(ISERROR(VLOOKUP('Choose Housekeeping Genes'!$C21,Calculations!$C$100:$Y$195,15,0)),"",VLOOKUP('Choose Housekeeping Genes'!$C21,Calculations!$C$100:$Y$195,15,0))</f>
        <v/>
      </c>
      <c r="AL118" s="38" t="str">
        <f>IF(ISERROR(VLOOKUP('Choose Housekeeping Genes'!$C21,Calculations!$C$100:$Y$195,16,0)),"",VLOOKUP('Choose Housekeeping Genes'!$C21,Calculations!$C$100:$Y$195,16,0))</f>
        <v/>
      </c>
      <c r="AM118" s="38" t="str">
        <f>IF(ISERROR(VLOOKUP('Choose Housekeeping Genes'!$C21,Calculations!$C$100:$Y$195,17,0)),"",VLOOKUP('Choose Housekeeping Genes'!$C21,Calculations!$C$100:$Y$195,17,0))</f>
        <v/>
      </c>
      <c r="AN118" s="38" t="str">
        <f>IF(ISERROR(VLOOKUP('Choose Housekeeping Genes'!$C21,Calculations!$C$100:$Y$195,18,0)),"",VLOOKUP('Choose Housekeeping Genes'!$C21,Calculations!$C$100:$Y$195,18,0))</f>
        <v/>
      </c>
      <c r="AO118" s="38" t="str">
        <f>IF(ISERROR(VLOOKUP('Choose Housekeeping Genes'!$C21,Calculations!$C$100:$Y$195,19,0)),"",VLOOKUP('Choose Housekeeping Genes'!$C21,Calculations!$C$100:$Y$195,19,0))</f>
        <v/>
      </c>
      <c r="AP118" s="38" t="str">
        <f>IF(ISERROR(VLOOKUP('Choose Housekeeping Genes'!$C21,Calculations!$C$100:$Y$195,20,0)),"",VLOOKUP('Choose Housekeeping Genes'!$C21,Calculations!$C$100:$Y$195,20,0))</f>
        <v/>
      </c>
      <c r="AQ118" s="38" t="str">
        <f>IF(ISERROR(VLOOKUP('Choose Housekeeping Genes'!$C21,Calculations!$C$100:$Y$195,21,0)),"",VLOOKUP('Choose Housekeeping Genes'!$C21,Calculations!$C$100:$Y$195,21,0))</f>
        <v/>
      </c>
      <c r="AR118" s="38" t="str">
        <f>IF(ISERROR(VLOOKUP('Choose Housekeeping Genes'!$C21,Calculations!$C$100:$Y$195,22,0)),"",VLOOKUP('Choose Housekeeping Genes'!$C21,Calculations!$C$100:$Y$195,22,0))</f>
        <v/>
      </c>
      <c r="AS118" s="38" t="str">
        <f>IF(ISERROR(VLOOKUP('Choose Housekeeping Genes'!$C21,Calculations!$C$100:$Y$195,23,0)),"",VLOOKUP('Choose Housekeeping Genes'!$C21,Calculations!$C$100:$Y$195,23,0))</f>
        <v/>
      </c>
      <c r="AT118" s="36" t="str">
        <f t="shared" si="106"/>
        <v/>
      </c>
      <c r="AU118" s="36" t="str">
        <f t="shared" si="107"/>
        <v/>
      </c>
      <c r="AV118" s="36" t="str">
        <f t="shared" si="108"/>
        <v/>
      </c>
      <c r="AW118" s="36" t="str">
        <f t="shared" si="109"/>
        <v/>
      </c>
      <c r="AX118" s="36" t="str">
        <f t="shared" si="110"/>
        <v/>
      </c>
      <c r="AY118" s="36" t="str">
        <f t="shared" si="111"/>
        <v/>
      </c>
      <c r="AZ118" s="36" t="str">
        <f t="shared" si="112"/>
        <v/>
      </c>
      <c r="BA118" s="36" t="str">
        <f t="shared" si="113"/>
        <v/>
      </c>
      <c r="BB118" s="36" t="str">
        <f t="shared" si="114"/>
        <v/>
      </c>
      <c r="BC118" s="36" t="str">
        <f t="shared" si="115"/>
        <v/>
      </c>
      <c r="BD118" s="36" t="str">
        <f t="shared" si="117"/>
        <v/>
      </c>
      <c r="BE118" s="36" t="str">
        <f t="shared" si="118"/>
        <v/>
      </c>
      <c r="BF118" s="36" t="str">
        <f t="shared" si="119"/>
        <v/>
      </c>
      <c r="BG118" s="36" t="str">
        <f t="shared" si="120"/>
        <v/>
      </c>
      <c r="BH118" s="36" t="str">
        <f t="shared" si="121"/>
        <v/>
      </c>
      <c r="BI118" s="36" t="str">
        <f t="shared" si="122"/>
        <v/>
      </c>
      <c r="BJ118" s="36" t="str">
        <f t="shared" si="123"/>
        <v/>
      </c>
      <c r="BK118" s="36" t="str">
        <f t="shared" si="124"/>
        <v/>
      </c>
      <c r="BL118" s="36" t="str">
        <f t="shared" si="125"/>
        <v/>
      </c>
      <c r="BM118" s="36" t="str">
        <f t="shared" si="126"/>
        <v/>
      </c>
      <c r="BN118" s="38" t="e">
        <f t="shared" si="127"/>
        <v>#DIV/0!</v>
      </c>
      <c r="BO118" s="38" t="e">
        <f t="shared" si="128"/>
        <v>#DIV/0!</v>
      </c>
      <c r="BP118" s="39" t="str">
        <f t="shared" si="86"/>
        <v/>
      </c>
      <c r="BQ118" s="39" t="str">
        <f t="shared" si="87"/>
        <v/>
      </c>
      <c r="BR118" s="39" t="str">
        <f t="shared" si="88"/>
        <v/>
      </c>
      <c r="BS118" s="39" t="str">
        <f t="shared" si="89"/>
        <v/>
      </c>
      <c r="BT118" s="39" t="str">
        <f t="shared" si="90"/>
        <v/>
      </c>
      <c r="BU118" s="39" t="str">
        <f t="shared" si="91"/>
        <v/>
      </c>
      <c r="BV118" s="39" t="str">
        <f t="shared" si="92"/>
        <v/>
      </c>
      <c r="BW118" s="39" t="str">
        <f t="shared" si="93"/>
        <v/>
      </c>
      <c r="BX118" s="39" t="str">
        <f t="shared" si="94"/>
        <v/>
      </c>
      <c r="BY118" s="39" t="str">
        <f t="shared" si="95"/>
        <v/>
      </c>
      <c r="BZ118" s="39" t="str">
        <f t="shared" si="96"/>
        <v/>
      </c>
      <c r="CA118" s="39" t="str">
        <f t="shared" si="97"/>
        <v/>
      </c>
      <c r="CB118" s="39" t="str">
        <f t="shared" si="98"/>
        <v/>
      </c>
      <c r="CC118" s="39" t="str">
        <f t="shared" si="99"/>
        <v/>
      </c>
      <c r="CD118" s="39" t="str">
        <f t="shared" si="100"/>
        <v/>
      </c>
      <c r="CE118" s="39" t="str">
        <f t="shared" si="101"/>
        <v/>
      </c>
      <c r="CF118" s="39" t="str">
        <f t="shared" si="102"/>
        <v/>
      </c>
      <c r="CG118" s="39" t="str">
        <f t="shared" si="103"/>
        <v/>
      </c>
      <c r="CH118" s="39" t="str">
        <f t="shared" si="104"/>
        <v/>
      </c>
      <c r="CI118" s="39" t="str">
        <f t="shared" si="105"/>
        <v/>
      </c>
    </row>
    <row r="119" spans="1:87" ht="12.75">
      <c r="A119" s="18"/>
      <c r="B119" s="16" t="str">
        <f>'Gene Table'!D118</f>
        <v>NM_006139</v>
      </c>
      <c r="C119" s="16" t="s">
        <v>85</v>
      </c>
      <c r="D119" s="17" t="str">
        <f>IF(SUM('Test Sample Data'!D$3:D$98)&gt;10,IF(AND(ISNUMBER('Test Sample Data'!D118),'Test Sample Data'!D118&lt;$B$1,'Test Sample Data'!D118&gt;0),'Test Sample Data'!D118,$B$1),"")</f>
        <v/>
      </c>
      <c r="E119" s="17" t="str">
        <f>IF(SUM('Test Sample Data'!E$3:E$98)&gt;10,IF(AND(ISNUMBER('Test Sample Data'!E118),'Test Sample Data'!E118&lt;$B$1,'Test Sample Data'!E118&gt;0),'Test Sample Data'!E118,$B$1),"")</f>
        <v/>
      </c>
      <c r="F119" s="17" t="str">
        <f>IF(SUM('Test Sample Data'!F$3:F$98)&gt;10,IF(AND(ISNUMBER('Test Sample Data'!F118),'Test Sample Data'!F118&lt;$B$1,'Test Sample Data'!F118&gt;0),'Test Sample Data'!F118,$B$1),"")</f>
        <v/>
      </c>
      <c r="G119" s="17" t="str">
        <f>IF(SUM('Test Sample Data'!G$3:G$98)&gt;10,IF(AND(ISNUMBER('Test Sample Data'!G118),'Test Sample Data'!G118&lt;$B$1,'Test Sample Data'!G118&gt;0),'Test Sample Data'!G118,$B$1),"")</f>
        <v/>
      </c>
      <c r="H119" s="17" t="str">
        <f>IF(SUM('Test Sample Data'!H$3:H$98)&gt;10,IF(AND(ISNUMBER('Test Sample Data'!H118),'Test Sample Data'!H118&lt;$B$1,'Test Sample Data'!H118&gt;0),'Test Sample Data'!H118,$B$1),"")</f>
        <v/>
      </c>
      <c r="I119" s="17" t="str">
        <f>IF(SUM('Test Sample Data'!I$3:I$98)&gt;10,IF(AND(ISNUMBER('Test Sample Data'!I118),'Test Sample Data'!I118&lt;$B$1,'Test Sample Data'!I118&gt;0),'Test Sample Data'!I118,$B$1),"")</f>
        <v/>
      </c>
      <c r="J119" s="17" t="str">
        <f>IF(SUM('Test Sample Data'!J$3:J$98)&gt;10,IF(AND(ISNUMBER('Test Sample Data'!J118),'Test Sample Data'!J118&lt;$B$1,'Test Sample Data'!J118&gt;0),'Test Sample Data'!J118,$B$1),"")</f>
        <v/>
      </c>
      <c r="K119" s="17" t="str">
        <f>IF(SUM('Test Sample Data'!K$3:K$98)&gt;10,IF(AND(ISNUMBER('Test Sample Data'!K118),'Test Sample Data'!K118&lt;$B$1,'Test Sample Data'!K118&gt;0),'Test Sample Data'!K118,$B$1),"")</f>
        <v/>
      </c>
      <c r="L119" s="17" t="str">
        <f>IF(SUM('Test Sample Data'!L$3:L$98)&gt;10,IF(AND(ISNUMBER('Test Sample Data'!L118),'Test Sample Data'!L118&lt;$B$1,'Test Sample Data'!L118&gt;0),'Test Sample Data'!L118,$B$1),"")</f>
        <v/>
      </c>
      <c r="M119" s="17" t="str">
        <f>IF(SUM('Test Sample Data'!M$3:M$98)&gt;10,IF(AND(ISNUMBER('Test Sample Data'!M118),'Test Sample Data'!M118&lt;$B$1,'Test Sample Data'!M118&gt;0),'Test Sample Data'!M118,$B$1),"")</f>
        <v/>
      </c>
      <c r="N119" s="17" t="str">
        <f>'Gene Table'!D118</f>
        <v>NM_006139</v>
      </c>
      <c r="O119" s="16" t="s">
        <v>85</v>
      </c>
      <c r="P119" s="17" t="str">
        <f>IF(SUM('Control Sample Data'!D$3:D$98)&gt;10,IF(AND(ISNUMBER('Control Sample Data'!D118),'Control Sample Data'!D118&lt;$B$1,'Control Sample Data'!D118&gt;0),'Control Sample Data'!D118,$B$1),"")</f>
        <v/>
      </c>
      <c r="Q119" s="17" t="str">
        <f>IF(SUM('Control Sample Data'!E$3:E$98)&gt;10,IF(AND(ISNUMBER('Control Sample Data'!E118),'Control Sample Data'!E118&lt;$B$1,'Control Sample Data'!E118&gt;0),'Control Sample Data'!E118,$B$1),"")</f>
        <v/>
      </c>
      <c r="R119" s="17" t="str">
        <f>IF(SUM('Control Sample Data'!F$3:F$98)&gt;10,IF(AND(ISNUMBER('Control Sample Data'!F118),'Control Sample Data'!F118&lt;$B$1,'Control Sample Data'!F118&gt;0),'Control Sample Data'!F118,$B$1),"")</f>
        <v/>
      </c>
      <c r="S119" s="17" t="str">
        <f>IF(SUM('Control Sample Data'!G$3:G$98)&gt;10,IF(AND(ISNUMBER('Control Sample Data'!G118),'Control Sample Data'!G118&lt;$B$1,'Control Sample Data'!G118&gt;0),'Control Sample Data'!G118,$B$1),"")</f>
        <v/>
      </c>
      <c r="T119" s="17" t="str">
        <f>IF(SUM('Control Sample Data'!H$3:H$98)&gt;10,IF(AND(ISNUMBER('Control Sample Data'!H118),'Control Sample Data'!H118&lt;$B$1,'Control Sample Data'!H118&gt;0),'Control Sample Data'!H118,$B$1),"")</f>
        <v/>
      </c>
      <c r="U119" s="17" t="str">
        <f>IF(SUM('Control Sample Data'!I$3:I$98)&gt;10,IF(AND(ISNUMBER('Control Sample Data'!I118),'Control Sample Data'!I118&lt;$B$1,'Control Sample Data'!I118&gt;0),'Control Sample Data'!I118,$B$1),"")</f>
        <v/>
      </c>
      <c r="V119" s="17" t="str">
        <f>IF(SUM('Control Sample Data'!J$3:J$98)&gt;10,IF(AND(ISNUMBER('Control Sample Data'!J118),'Control Sample Data'!J118&lt;$B$1,'Control Sample Data'!J118&gt;0),'Control Sample Data'!J118,$B$1),"")</f>
        <v/>
      </c>
      <c r="W119" s="17" t="str">
        <f>IF(SUM('Control Sample Data'!K$3:K$98)&gt;10,IF(AND(ISNUMBER('Control Sample Data'!K118),'Control Sample Data'!K118&lt;$B$1,'Control Sample Data'!K118&gt;0),'Control Sample Data'!K118,$B$1),"")</f>
        <v/>
      </c>
      <c r="X119" s="17" t="str">
        <f>IF(SUM('Control Sample Data'!L$3:L$98)&gt;10,IF(AND(ISNUMBER('Control Sample Data'!L118),'Control Sample Data'!L118&lt;$B$1,'Control Sample Data'!L118&gt;0),'Control Sample Data'!L118,$B$1),"")</f>
        <v/>
      </c>
      <c r="Y119" s="41" t="str">
        <f>IF(SUM('Control Sample Data'!M$3:M$98)&gt;10,IF(AND(ISNUMBER('Control Sample Data'!M118),'Control Sample Data'!M118&lt;$B$1,'Control Sample Data'!M118&gt;0),'Control Sample Data'!M118,$B$1),"")</f>
        <v/>
      </c>
      <c r="Z119" s="38" t="str">
        <f>IF(ISERROR(VLOOKUP('Choose Housekeeping Genes'!$C22,Calculations!$C$100:$M$195,2,0)),"",VLOOKUP('Choose Housekeeping Genes'!$C22,Calculations!$C$100:$M$195,2,0))</f>
        <v/>
      </c>
      <c r="AA119" s="38" t="str">
        <f>IF(ISERROR(VLOOKUP('Choose Housekeeping Genes'!$C22,Calculations!$C$100:$M$195,3,0)),"",VLOOKUP('Choose Housekeeping Genes'!$C22,Calculations!$C$100:$M$195,3,0))</f>
        <v/>
      </c>
      <c r="AB119" s="38" t="str">
        <f>IF(ISERROR(VLOOKUP('Choose Housekeeping Genes'!$C22,Calculations!$C$100:$M$195,4,0)),"",VLOOKUP('Choose Housekeeping Genes'!$C22,Calculations!$C$100:$M$195,4,0))</f>
        <v/>
      </c>
      <c r="AC119" s="38" t="str">
        <f>IF(ISERROR(VLOOKUP('Choose Housekeeping Genes'!$C22,Calculations!$C$100:$M$195,5,0)),"",VLOOKUP('Choose Housekeeping Genes'!$C22,Calculations!$C$100:$M$195,5,0))</f>
        <v/>
      </c>
      <c r="AD119" s="38" t="str">
        <f>IF(ISERROR(VLOOKUP('Choose Housekeeping Genes'!$C22,Calculations!$C$100:$M$195,6,0)),"",VLOOKUP('Choose Housekeeping Genes'!$C22,Calculations!$C$100:$M$195,6,0))</f>
        <v/>
      </c>
      <c r="AE119" s="38" t="str">
        <f>IF(ISERROR(VLOOKUP('Choose Housekeeping Genes'!$C22,Calculations!$C$100:$M$195,7,0)),"",VLOOKUP('Choose Housekeeping Genes'!$C22,Calculations!$C$100:$M$195,7,0))</f>
        <v/>
      </c>
      <c r="AF119" s="38" t="str">
        <f>IF(ISERROR(VLOOKUP('Choose Housekeeping Genes'!$C22,Calculations!$C$100:$M$195,8,0)),"",VLOOKUP('Choose Housekeeping Genes'!$C22,Calculations!$C$100:$M$195,8,0))</f>
        <v/>
      </c>
      <c r="AG119" s="38" t="str">
        <f>IF(ISERROR(VLOOKUP('Choose Housekeeping Genes'!$C22,Calculations!$C$100:$M$195,9,0)),"",VLOOKUP('Choose Housekeeping Genes'!$C22,Calculations!$C$100:$M$195,9,0))</f>
        <v/>
      </c>
      <c r="AH119" s="38" t="str">
        <f>IF(ISERROR(VLOOKUP('Choose Housekeeping Genes'!$C22,Calculations!$C$100:$M$195,10,0)),"",VLOOKUP('Choose Housekeeping Genes'!$C22,Calculations!$C$100:$M$195,10,0))</f>
        <v/>
      </c>
      <c r="AI119" s="38" t="str">
        <f>IF(ISERROR(VLOOKUP('Choose Housekeeping Genes'!$C22,Calculations!$C$100:$M$195,11,0)),"",VLOOKUP('Choose Housekeeping Genes'!$C22,Calculations!$C$100:$M$195,11,0))</f>
        <v/>
      </c>
      <c r="AJ119" s="38" t="str">
        <f>IF(ISERROR(VLOOKUP('Choose Housekeeping Genes'!$C22,Calculations!$C$100:$Y$195,14,0)),"",VLOOKUP('Choose Housekeeping Genes'!$C22,Calculations!$C$100:$Y$195,14,0))</f>
        <v/>
      </c>
      <c r="AK119" s="38" t="str">
        <f>IF(ISERROR(VLOOKUP('Choose Housekeeping Genes'!$C22,Calculations!$C$100:$Y$195,15,0)),"",VLOOKUP('Choose Housekeeping Genes'!$C22,Calculations!$C$100:$Y$195,15,0))</f>
        <v/>
      </c>
      <c r="AL119" s="38" t="str">
        <f>IF(ISERROR(VLOOKUP('Choose Housekeeping Genes'!$C22,Calculations!$C$100:$Y$195,16,0)),"",VLOOKUP('Choose Housekeeping Genes'!$C22,Calculations!$C$100:$Y$195,16,0))</f>
        <v/>
      </c>
      <c r="AM119" s="38" t="str">
        <f>IF(ISERROR(VLOOKUP('Choose Housekeeping Genes'!$C22,Calculations!$C$100:$Y$195,17,0)),"",VLOOKUP('Choose Housekeeping Genes'!$C22,Calculations!$C$100:$Y$195,17,0))</f>
        <v/>
      </c>
      <c r="AN119" s="38" t="str">
        <f>IF(ISERROR(VLOOKUP('Choose Housekeeping Genes'!$C22,Calculations!$C$100:$Y$195,18,0)),"",VLOOKUP('Choose Housekeeping Genes'!$C22,Calculations!$C$100:$Y$195,18,0))</f>
        <v/>
      </c>
      <c r="AO119" s="38" t="str">
        <f>IF(ISERROR(VLOOKUP('Choose Housekeeping Genes'!$C22,Calculations!$C$100:$Y$195,19,0)),"",VLOOKUP('Choose Housekeeping Genes'!$C22,Calculations!$C$100:$Y$195,19,0))</f>
        <v/>
      </c>
      <c r="AP119" s="38" t="str">
        <f>IF(ISERROR(VLOOKUP('Choose Housekeeping Genes'!$C22,Calculations!$C$100:$Y$195,20,0)),"",VLOOKUP('Choose Housekeeping Genes'!$C22,Calculations!$C$100:$Y$195,20,0))</f>
        <v/>
      </c>
      <c r="AQ119" s="38" t="str">
        <f>IF(ISERROR(VLOOKUP('Choose Housekeeping Genes'!$C22,Calculations!$C$100:$Y$195,21,0)),"",VLOOKUP('Choose Housekeeping Genes'!$C22,Calculations!$C$100:$Y$195,21,0))</f>
        <v/>
      </c>
      <c r="AR119" s="38" t="str">
        <f>IF(ISERROR(VLOOKUP('Choose Housekeeping Genes'!$C22,Calculations!$C$100:$Y$195,22,0)),"",VLOOKUP('Choose Housekeeping Genes'!$C22,Calculations!$C$100:$Y$195,22,0))</f>
        <v/>
      </c>
      <c r="AS119" s="38" t="str">
        <f>IF(ISERROR(VLOOKUP('Choose Housekeeping Genes'!$C22,Calculations!$C$100:$Y$195,23,0)),"",VLOOKUP('Choose Housekeeping Genes'!$C22,Calculations!$C$100:$Y$195,23,0))</f>
        <v/>
      </c>
      <c r="AT119" s="36" t="str">
        <f t="shared" si="106"/>
        <v/>
      </c>
      <c r="AU119" s="36" t="str">
        <f t="shared" si="107"/>
        <v/>
      </c>
      <c r="AV119" s="36" t="str">
        <f t="shared" si="108"/>
        <v/>
      </c>
      <c r="AW119" s="36" t="str">
        <f t="shared" si="109"/>
        <v/>
      </c>
      <c r="AX119" s="36" t="str">
        <f t="shared" si="110"/>
        <v/>
      </c>
      <c r="AY119" s="36" t="str">
        <f t="shared" si="111"/>
        <v/>
      </c>
      <c r="AZ119" s="36" t="str">
        <f t="shared" si="112"/>
        <v/>
      </c>
      <c r="BA119" s="36" t="str">
        <f t="shared" si="113"/>
        <v/>
      </c>
      <c r="BB119" s="36" t="str">
        <f t="shared" si="114"/>
        <v/>
      </c>
      <c r="BC119" s="36" t="str">
        <f t="shared" si="115"/>
        <v/>
      </c>
      <c r="BD119" s="36" t="str">
        <f t="shared" si="117"/>
        <v/>
      </c>
      <c r="BE119" s="36" t="str">
        <f t="shared" si="118"/>
        <v/>
      </c>
      <c r="BF119" s="36" t="str">
        <f t="shared" si="119"/>
        <v/>
      </c>
      <c r="BG119" s="36" t="str">
        <f t="shared" si="120"/>
        <v/>
      </c>
      <c r="BH119" s="36" t="str">
        <f t="shared" si="121"/>
        <v/>
      </c>
      <c r="BI119" s="36" t="str">
        <f t="shared" si="122"/>
        <v/>
      </c>
      <c r="BJ119" s="36" t="str">
        <f t="shared" si="123"/>
        <v/>
      </c>
      <c r="BK119" s="36" t="str">
        <f t="shared" si="124"/>
        <v/>
      </c>
      <c r="BL119" s="36" t="str">
        <f t="shared" si="125"/>
        <v/>
      </c>
      <c r="BM119" s="36" t="str">
        <f t="shared" si="126"/>
        <v/>
      </c>
      <c r="BN119" s="38" t="e">
        <f t="shared" si="127"/>
        <v>#DIV/0!</v>
      </c>
      <c r="BO119" s="38" t="e">
        <f t="shared" si="128"/>
        <v>#DIV/0!</v>
      </c>
      <c r="BP119" s="39" t="str">
        <f t="shared" si="86"/>
        <v/>
      </c>
      <c r="BQ119" s="39" t="str">
        <f t="shared" si="87"/>
        <v/>
      </c>
      <c r="BR119" s="39" t="str">
        <f t="shared" si="88"/>
        <v/>
      </c>
      <c r="BS119" s="39" t="str">
        <f t="shared" si="89"/>
        <v/>
      </c>
      <c r="BT119" s="39" t="str">
        <f t="shared" si="90"/>
        <v/>
      </c>
      <c r="BU119" s="39" t="str">
        <f t="shared" si="91"/>
        <v/>
      </c>
      <c r="BV119" s="39" t="str">
        <f t="shared" si="92"/>
        <v/>
      </c>
      <c r="BW119" s="39" t="str">
        <f t="shared" si="93"/>
        <v/>
      </c>
      <c r="BX119" s="39" t="str">
        <f t="shared" si="94"/>
        <v/>
      </c>
      <c r="BY119" s="39" t="str">
        <f t="shared" si="95"/>
        <v/>
      </c>
      <c r="BZ119" s="39" t="str">
        <f t="shared" si="96"/>
        <v/>
      </c>
      <c r="CA119" s="39" t="str">
        <f t="shared" si="97"/>
        <v/>
      </c>
      <c r="CB119" s="39" t="str">
        <f t="shared" si="98"/>
        <v/>
      </c>
      <c r="CC119" s="39" t="str">
        <f t="shared" si="99"/>
        <v/>
      </c>
      <c r="CD119" s="39" t="str">
        <f t="shared" si="100"/>
        <v/>
      </c>
      <c r="CE119" s="39" t="str">
        <f t="shared" si="101"/>
        <v/>
      </c>
      <c r="CF119" s="39" t="str">
        <f t="shared" si="102"/>
        <v/>
      </c>
      <c r="CG119" s="39" t="str">
        <f t="shared" si="103"/>
        <v/>
      </c>
      <c r="CH119" s="39" t="str">
        <f t="shared" si="104"/>
        <v/>
      </c>
      <c r="CI119" s="39" t="str">
        <f t="shared" si="105"/>
        <v/>
      </c>
    </row>
    <row r="120" spans="1:87" ht="12.75">
      <c r="A120" s="18"/>
      <c r="B120" s="16" t="str">
        <f>'Gene Table'!D119</f>
        <v>NM_021950</v>
      </c>
      <c r="C120" s="16" t="s">
        <v>89</v>
      </c>
      <c r="D120" s="17" t="str">
        <f>IF(SUM('Test Sample Data'!D$3:D$98)&gt;10,IF(AND(ISNUMBER('Test Sample Data'!D119),'Test Sample Data'!D119&lt;$B$1,'Test Sample Data'!D119&gt;0),'Test Sample Data'!D119,$B$1),"")</f>
        <v/>
      </c>
      <c r="E120" s="17" t="str">
        <f>IF(SUM('Test Sample Data'!E$3:E$98)&gt;10,IF(AND(ISNUMBER('Test Sample Data'!E119),'Test Sample Data'!E119&lt;$B$1,'Test Sample Data'!E119&gt;0),'Test Sample Data'!E119,$B$1),"")</f>
        <v/>
      </c>
      <c r="F120" s="17" t="str">
        <f>IF(SUM('Test Sample Data'!F$3:F$98)&gt;10,IF(AND(ISNUMBER('Test Sample Data'!F119),'Test Sample Data'!F119&lt;$B$1,'Test Sample Data'!F119&gt;0),'Test Sample Data'!F119,$B$1),"")</f>
        <v/>
      </c>
      <c r="G120" s="17" t="str">
        <f>IF(SUM('Test Sample Data'!G$3:G$98)&gt;10,IF(AND(ISNUMBER('Test Sample Data'!G119),'Test Sample Data'!G119&lt;$B$1,'Test Sample Data'!G119&gt;0),'Test Sample Data'!G119,$B$1),"")</f>
        <v/>
      </c>
      <c r="H120" s="17" t="str">
        <f>IF(SUM('Test Sample Data'!H$3:H$98)&gt;10,IF(AND(ISNUMBER('Test Sample Data'!H119),'Test Sample Data'!H119&lt;$B$1,'Test Sample Data'!H119&gt;0),'Test Sample Data'!H119,$B$1),"")</f>
        <v/>
      </c>
      <c r="I120" s="17" t="str">
        <f>IF(SUM('Test Sample Data'!I$3:I$98)&gt;10,IF(AND(ISNUMBER('Test Sample Data'!I119),'Test Sample Data'!I119&lt;$B$1,'Test Sample Data'!I119&gt;0),'Test Sample Data'!I119,$B$1),"")</f>
        <v/>
      </c>
      <c r="J120" s="17" t="str">
        <f>IF(SUM('Test Sample Data'!J$3:J$98)&gt;10,IF(AND(ISNUMBER('Test Sample Data'!J119),'Test Sample Data'!J119&lt;$B$1,'Test Sample Data'!J119&gt;0),'Test Sample Data'!J119,$B$1),"")</f>
        <v/>
      </c>
      <c r="K120" s="17" t="str">
        <f>IF(SUM('Test Sample Data'!K$3:K$98)&gt;10,IF(AND(ISNUMBER('Test Sample Data'!K119),'Test Sample Data'!K119&lt;$B$1,'Test Sample Data'!K119&gt;0),'Test Sample Data'!K119,$B$1),"")</f>
        <v/>
      </c>
      <c r="L120" s="17" t="str">
        <f>IF(SUM('Test Sample Data'!L$3:L$98)&gt;10,IF(AND(ISNUMBER('Test Sample Data'!L119),'Test Sample Data'!L119&lt;$B$1,'Test Sample Data'!L119&gt;0),'Test Sample Data'!L119,$B$1),"")</f>
        <v/>
      </c>
      <c r="M120" s="17" t="str">
        <f>IF(SUM('Test Sample Data'!M$3:M$98)&gt;10,IF(AND(ISNUMBER('Test Sample Data'!M119),'Test Sample Data'!M119&lt;$B$1,'Test Sample Data'!M119&gt;0),'Test Sample Data'!M119,$B$1),"")</f>
        <v/>
      </c>
      <c r="N120" s="17" t="str">
        <f>'Gene Table'!D119</f>
        <v>NM_021950</v>
      </c>
      <c r="O120" s="16" t="s">
        <v>89</v>
      </c>
      <c r="P120" s="17" t="str">
        <f>IF(SUM('Control Sample Data'!D$3:D$98)&gt;10,IF(AND(ISNUMBER('Control Sample Data'!D119),'Control Sample Data'!D119&lt;$B$1,'Control Sample Data'!D119&gt;0),'Control Sample Data'!D119,$B$1),"")</f>
        <v/>
      </c>
      <c r="Q120" s="17" t="str">
        <f>IF(SUM('Control Sample Data'!E$3:E$98)&gt;10,IF(AND(ISNUMBER('Control Sample Data'!E119),'Control Sample Data'!E119&lt;$B$1,'Control Sample Data'!E119&gt;0),'Control Sample Data'!E119,$B$1),"")</f>
        <v/>
      </c>
      <c r="R120" s="17" t="str">
        <f>IF(SUM('Control Sample Data'!F$3:F$98)&gt;10,IF(AND(ISNUMBER('Control Sample Data'!F119),'Control Sample Data'!F119&lt;$B$1,'Control Sample Data'!F119&gt;0),'Control Sample Data'!F119,$B$1),"")</f>
        <v/>
      </c>
      <c r="S120" s="17" t="str">
        <f>IF(SUM('Control Sample Data'!G$3:G$98)&gt;10,IF(AND(ISNUMBER('Control Sample Data'!G119),'Control Sample Data'!G119&lt;$B$1,'Control Sample Data'!G119&gt;0),'Control Sample Data'!G119,$B$1),"")</f>
        <v/>
      </c>
      <c r="T120" s="17" t="str">
        <f>IF(SUM('Control Sample Data'!H$3:H$98)&gt;10,IF(AND(ISNUMBER('Control Sample Data'!H119),'Control Sample Data'!H119&lt;$B$1,'Control Sample Data'!H119&gt;0),'Control Sample Data'!H119,$B$1),"")</f>
        <v/>
      </c>
      <c r="U120" s="17" t="str">
        <f>IF(SUM('Control Sample Data'!I$3:I$98)&gt;10,IF(AND(ISNUMBER('Control Sample Data'!I119),'Control Sample Data'!I119&lt;$B$1,'Control Sample Data'!I119&gt;0),'Control Sample Data'!I119,$B$1),"")</f>
        <v/>
      </c>
      <c r="V120" s="17" t="str">
        <f>IF(SUM('Control Sample Data'!J$3:J$98)&gt;10,IF(AND(ISNUMBER('Control Sample Data'!J119),'Control Sample Data'!J119&lt;$B$1,'Control Sample Data'!J119&gt;0),'Control Sample Data'!J119,$B$1),"")</f>
        <v/>
      </c>
      <c r="W120" s="17" t="str">
        <f>IF(SUM('Control Sample Data'!K$3:K$98)&gt;10,IF(AND(ISNUMBER('Control Sample Data'!K119),'Control Sample Data'!K119&lt;$B$1,'Control Sample Data'!K119&gt;0),'Control Sample Data'!K119,$B$1),"")</f>
        <v/>
      </c>
      <c r="X120" s="17" t="str">
        <f>IF(SUM('Control Sample Data'!L$3:L$98)&gt;10,IF(AND(ISNUMBER('Control Sample Data'!L119),'Control Sample Data'!L119&lt;$B$1,'Control Sample Data'!L119&gt;0),'Control Sample Data'!L119,$B$1),"")</f>
        <v/>
      </c>
      <c r="Y120" s="17" t="str">
        <f>IF(SUM('Control Sample Data'!M$3:M$98)&gt;10,IF(AND(ISNUMBER('Control Sample Data'!M119),'Control Sample Data'!M119&lt;$B$1,'Control Sample Data'!M119&gt;0),'Control Sample Data'!M119,$B$1),"")</f>
        <v/>
      </c>
      <c r="Z120" s="23" t="s">
        <v>1468</v>
      </c>
      <c r="AA120" s="23"/>
      <c r="AB120" s="23"/>
      <c r="AC120" s="23"/>
      <c r="AD120" s="23"/>
      <c r="AE120" s="23"/>
      <c r="AF120" s="23"/>
      <c r="AG120" s="23"/>
      <c r="AH120" s="23"/>
      <c r="AI120" s="23"/>
      <c r="AJ120" s="25"/>
      <c r="AK120" s="25"/>
      <c r="AL120" s="25"/>
      <c r="AM120" s="25"/>
      <c r="AN120" s="25"/>
      <c r="AO120" s="25"/>
      <c r="AP120" s="25"/>
      <c r="AQ120" s="25"/>
      <c r="AR120" s="25"/>
      <c r="AS120" s="25"/>
      <c r="AT120" s="42" t="str">
        <f t="shared" si="106"/>
        <v/>
      </c>
      <c r="AU120" s="36" t="str">
        <f t="shared" si="107"/>
        <v/>
      </c>
      <c r="AV120" s="36" t="str">
        <f t="shared" si="108"/>
        <v/>
      </c>
      <c r="AW120" s="36" t="str">
        <f t="shared" si="109"/>
        <v/>
      </c>
      <c r="AX120" s="36" t="str">
        <f t="shared" si="110"/>
        <v/>
      </c>
      <c r="AY120" s="36" t="str">
        <f t="shared" si="111"/>
        <v/>
      </c>
      <c r="AZ120" s="36" t="str">
        <f t="shared" si="112"/>
        <v/>
      </c>
      <c r="BA120" s="36" t="str">
        <f t="shared" si="113"/>
        <v/>
      </c>
      <c r="BB120" s="36" t="str">
        <f t="shared" si="114"/>
        <v/>
      </c>
      <c r="BC120" s="36" t="str">
        <f t="shared" si="115"/>
        <v/>
      </c>
      <c r="BD120" s="36" t="str">
        <f t="shared" si="117"/>
        <v/>
      </c>
      <c r="BE120" s="36" t="str">
        <f t="shared" si="118"/>
        <v/>
      </c>
      <c r="BF120" s="36" t="str">
        <f t="shared" si="119"/>
        <v/>
      </c>
      <c r="BG120" s="36" t="str">
        <f t="shared" si="120"/>
        <v/>
      </c>
      <c r="BH120" s="36" t="str">
        <f t="shared" si="121"/>
        <v/>
      </c>
      <c r="BI120" s="36" t="str">
        <f t="shared" si="122"/>
        <v/>
      </c>
      <c r="BJ120" s="36" t="str">
        <f t="shared" si="123"/>
        <v/>
      </c>
      <c r="BK120" s="36" t="str">
        <f t="shared" si="124"/>
        <v/>
      </c>
      <c r="BL120" s="36" t="str">
        <f t="shared" si="125"/>
        <v/>
      </c>
      <c r="BM120" s="36" t="str">
        <f t="shared" si="126"/>
        <v/>
      </c>
      <c r="BN120" s="38" t="e">
        <f t="shared" si="127"/>
        <v>#DIV/0!</v>
      </c>
      <c r="BO120" s="38" t="e">
        <f t="shared" si="128"/>
        <v>#DIV/0!</v>
      </c>
      <c r="BP120" s="39" t="str">
        <f t="shared" si="86"/>
        <v/>
      </c>
      <c r="BQ120" s="39" t="str">
        <f t="shared" si="87"/>
        <v/>
      </c>
      <c r="BR120" s="39" t="str">
        <f t="shared" si="88"/>
        <v/>
      </c>
      <c r="BS120" s="39" t="str">
        <f t="shared" si="89"/>
        <v/>
      </c>
      <c r="BT120" s="39" t="str">
        <f t="shared" si="90"/>
        <v/>
      </c>
      <c r="BU120" s="39" t="str">
        <f t="shared" si="91"/>
        <v/>
      </c>
      <c r="BV120" s="39" t="str">
        <f t="shared" si="92"/>
        <v/>
      </c>
      <c r="BW120" s="39" t="str">
        <f t="shared" si="93"/>
        <v/>
      </c>
      <c r="BX120" s="39" t="str">
        <f t="shared" si="94"/>
        <v/>
      </c>
      <c r="BY120" s="39" t="str">
        <f t="shared" si="95"/>
        <v/>
      </c>
      <c r="BZ120" s="39" t="str">
        <f t="shared" si="96"/>
        <v/>
      </c>
      <c r="CA120" s="39" t="str">
        <f t="shared" si="97"/>
        <v/>
      </c>
      <c r="CB120" s="39" t="str">
        <f t="shared" si="98"/>
        <v/>
      </c>
      <c r="CC120" s="39" t="str">
        <f t="shared" si="99"/>
        <v/>
      </c>
      <c r="CD120" s="39" t="str">
        <f t="shared" si="100"/>
        <v/>
      </c>
      <c r="CE120" s="39" t="str">
        <f t="shared" si="101"/>
        <v/>
      </c>
      <c r="CF120" s="39" t="str">
        <f t="shared" si="102"/>
        <v/>
      </c>
      <c r="CG120" s="39" t="str">
        <f t="shared" si="103"/>
        <v/>
      </c>
      <c r="CH120" s="39" t="str">
        <f t="shared" si="104"/>
        <v/>
      </c>
      <c r="CI120" s="39" t="str">
        <f t="shared" si="105"/>
        <v/>
      </c>
    </row>
    <row r="121" spans="1:87" ht="12.75">
      <c r="A121" s="18"/>
      <c r="B121" s="16" t="str">
        <f>'Gene Table'!D120</f>
        <v>NM_003955</v>
      </c>
      <c r="C121" s="16" t="s">
        <v>93</v>
      </c>
      <c r="D121" s="17" t="str">
        <f>IF(SUM('Test Sample Data'!D$3:D$98)&gt;10,IF(AND(ISNUMBER('Test Sample Data'!D120),'Test Sample Data'!D120&lt;$B$1,'Test Sample Data'!D120&gt;0),'Test Sample Data'!D120,$B$1),"")</f>
        <v/>
      </c>
      <c r="E121" s="17" t="str">
        <f>IF(SUM('Test Sample Data'!E$3:E$98)&gt;10,IF(AND(ISNUMBER('Test Sample Data'!E120),'Test Sample Data'!E120&lt;$B$1,'Test Sample Data'!E120&gt;0),'Test Sample Data'!E120,$B$1),"")</f>
        <v/>
      </c>
      <c r="F121" s="17" t="str">
        <f>IF(SUM('Test Sample Data'!F$3:F$98)&gt;10,IF(AND(ISNUMBER('Test Sample Data'!F120),'Test Sample Data'!F120&lt;$B$1,'Test Sample Data'!F120&gt;0),'Test Sample Data'!F120,$B$1),"")</f>
        <v/>
      </c>
      <c r="G121" s="17" t="str">
        <f>IF(SUM('Test Sample Data'!G$3:G$98)&gt;10,IF(AND(ISNUMBER('Test Sample Data'!G120),'Test Sample Data'!G120&lt;$B$1,'Test Sample Data'!G120&gt;0),'Test Sample Data'!G120,$B$1),"")</f>
        <v/>
      </c>
      <c r="H121" s="17" t="str">
        <f>IF(SUM('Test Sample Data'!H$3:H$98)&gt;10,IF(AND(ISNUMBER('Test Sample Data'!H120),'Test Sample Data'!H120&lt;$B$1,'Test Sample Data'!H120&gt;0),'Test Sample Data'!H120,$B$1),"")</f>
        <v/>
      </c>
      <c r="I121" s="17" t="str">
        <f>IF(SUM('Test Sample Data'!I$3:I$98)&gt;10,IF(AND(ISNUMBER('Test Sample Data'!I120),'Test Sample Data'!I120&lt;$B$1,'Test Sample Data'!I120&gt;0),'Test Sample Data'!I120,$B$1),"")</f>
        <v/>
      </c>
      <c r="J121" s="17" t="str">
        <f>IF(SUM('Test Sample Data'!J$3:J$98)&gt;10,IF(AND(ISNUMBER('Test Sample Data'!J120),'Test Sample Data'!J120&lt;$B$1,'Test Sample Data'!J120&gt;0),'Test Sample Data'!J120,$B$1),"")</f>
        <v/>
      </c>
      <c r="K121" s="17" t="str">
        <f>IF(SUM('Test Sample Data'!K$3:K$98)&gt;10,IF(AND(ISNUMBER('Test Sample Data'!K120),'Test Sample Data'!K120&lt;$B$1,'Test Sample Data'!K120&gt;0),'Test Sample Data'!K120,$B$1),"")</f>
        <v/>
      </c>
      <c r="L121" s="17" t="str">
        <f>IF(SUM('Test Sample Data'!L$3:L$98)&gt;10,IF(AND(ISNUMBER('Test Sample Data'!L120),'Test Sample Data'!L120&lt;$B$1,'Test Sample Data'!L120&gt;0),'Test Sample Data'!L120,$B$1),"")</f>
        <v/>
      </c>
      <c r="M121" s="17" t="str">
        <f>IF(SUM('Test Sample Data'!M$3:M$98)&gt;10,IF(AND(ISNUMBER('Test Sample Data'!M120),'Test Sample Data'!M120&lt;$B$1,'Test Sample Data'!M120&gt;0),'Test Sample Data'!M120,$B$1),"")</f>
        <v/>
      </c>
      <c r="N121" s="17" t="str">
        <f>'Gene Table'!D120</f>
        <v>NM_003955</v>
      </c>
      <c r="O121" s="16" t="s">
        <v>93</v>
      </c>
      <c r="P121" s="17" t="str">
        <f>IF(SUM('Control Sample Data'!D$3:D$98)&gt;10,IF(AND(ISNUMBER('Control Sample Data'!D120),'Control Sample Data'!D120&lt;$B$1,'Control Sample Data'!D120&gt;0),'Control Sample Data'!D120,$B$1),"")</f>
        <v/>
      </c>
      <c r="Q121" s="17" t="str">
        <f>IF(SUM('Control Sample Data'!E$3:E$98)&gt;10,IF(AND(ISNUMBER('Control Sample Data'!E120),'Control Sample Data'!E120&lt;$B$1,'Control Sample Data'!E120&gt;0),'Control Sample Data'!E120,$B$1),"")</f>
        <v/>
      </c>
      <c r="R121" s="17" t="str">
        <f>IF(SUM('Control Sample Data'!F$3:F$98)&gt;10,IF(AND(ISNUMBER('Control Sample Data'!F120),'Control Sample Data'!F120&lt;$B$1,'Control Sample Data'!F120&gt;0),'Control Sample Data'!F120,$B$1),"")</f>
        <v/>
      </c>
      <c r="S121" s="17" t="str">
        <f>IF(SUM('Control Sample Data'!G$3:G$98)&gt;10,IF(AND(ISNUMBER('Control Sample Data'!G120),'Control Sample Data'!G120&lt;$B$1,'Control Sample Data'!G120&gt;0),'Control Sample Data'!G120,$B$1),"")</f>
        <v/>
      </c>
      <c r="T121" s="17" t="str">
        <f>IF(SUM('Control Sample Data'!H$3:H$98)&gt;10,IF(AND(ISNUMBER('Control Sample Data'!H120),'Control Sample Data'!H120&lt;$B$1,'Control Sample Data'!H120&gt;0),'Control Sample Data'!H120,$B$1),"")</f>
        <v/>
      </c>
      <c r="U121" s="17" t="str">
        <f>IF(SUM('Control Sample Data'!I$3:I$98)&gt;10,IF(AND(ISNUMBER('Control Sample Data'!I120),'Control Sample Data'!I120&lt;$B$1,'Control Sample Data'!I120&gt;0),'Control Sample Data'!I120,$B$1),"")</f>
        <v/>
      </c>
      <c r="V121" s="17" t="str">
        <f>IF(SUM('Control Sample Data'!J$3:J$98)&gt;10,IF(AND(ISNUMBER('Control Sample Data'!J120),'Control Sample Data'!J120&lt;$B$1,'Control Sample Data'!J120&gt;0),'Control Sample Data'!J120,$B$1),"")</f>
        <v/>
      </c>
      <c r="W121" s="17" t="str">
        <f>IF(SUM('Control Sample Data'!K$3:K$98)&gt;10,IF(AND(ISNUMBER('Control Sample Data'!K120),'Control Sample Data'!K120&lt;$B$1,'Control Sample Data'!K120&gt;0),'Control Sample Data'!K120,$B$1),"")</f>
        <v/>
      </c>
      <c r="X121" s="17" t="str">
        <f>IF(SUM('Control Sample Data'!L$3:L$98)&gt;10,IF(AND(ISNUMBER('Control Sample Data'!L120),'Control Sample Data'!L120&lt;$B$1,'Control Sample Data'!L120&gt;0),'Control Sample Data'!L120,$B$1),"")</f>
        <v/>
      </c>
      <c r="Y121" s="17" t="str">
        <f>IF(SUM('Control Sample Data'!M$3:M$98)&gt;10,IF(AND(ISNUMBER('Control Sample Data'!M120),'Control Sample Data'!M120&lt;$B$1,'Control Sample Data'!M120&gt;0),'Control Sample Data'!M120,$B$1),"")</f>
        <v/>
      </c>
      <c r="Z121" s="24" t="s">
        <v>1469</v>
      </c>
      <c r="AA121" s="24"/>
      <c r="AB121" s="24"/>
      <c r="AC121" s="24"/>
      <c r="AD121" s="24"/>
      <c r="AE121" s="24"/>
      <c r="AF121" s="24"/>
      <c r="AG121" s="24"/>
      <c r="AH121" s="24"/>
      <c r="AI121" s="24" t="s">
        <v>1469</v>
      </c>
      <c r="AJ121" s="25"/>
      <c r="AK121" s="25"/>
      <c r="AL121" s="25"/>
      <c r="AM121" s="25"/>
      <c r="AN121" s="25"/>
      <c r="AO121" s="25"/>
      <c r="AP121" s="25"/>
      <c r="AQ121" s="25"/>
      <c r="AR121" s="25"/>
      <c r="AS121" s="25"/>
      <c r="AT121" s="42" t="str">
        <f t="shared" si="106"/>
        <v/>
      </c>
      <c r="AU121" s="36" t="str">
        <f t="shared" si="107"/>
        <v/>
      </c>
      <c r="AV121" s="36" t="str">
        <f t="shared" si="108"/>
        <v/>
      </c>
      <c r="AW121" s="36" t="str">
        <f t="shared" si="109"/>
        <v/>
      </c>
      <c r="AX121" s="36" t="str">
        <f t="shared" si="110"/>
        <v/>
      </c>
      <c r="AY121" s="36" t="str">
        <f t="shared" si="111"/>
        <v/>
      </c>
      <c r="AZ121" s="36" t="str">
        <f t="shared" si="112"/>
        <v/>
      </c>
      <c r="BA121" s="36" t="str">
        <f t="shared" si="113"/>
        <v/>
      </c>
      <c r="BB121" s="36" t="str">
        <f t="shared" si="114"/>
        <v/>
      </c>
      <c r="BC121" s="36" t="str">
        <f t="shared" si="115"/>
        <v/>
      </c>
      <c r="BD121" s="36" t="str">
        <f t="shared" si="117"/>
        <v/>
      </c>
      <c r="BE121" s="36" t="str">
        <f t="shared" si="118"/>
        <v/>
      </c>
      <c r="BF121" s="36" t="str">
        <f t="shared" si="119"/>
        <v/>
      </c>
      <c r="BG121" s="36" t="str">
        <f t="shared" si="120"/>
        <v/>
      </c>
      <c r="BH121" s="36" t="str">
        <f t="shared" si="121"/>
        <v/>
      </c>
      <c r="BI121" s="36" t="str">
        <f t="shared" si="122"/>
        <v/>
      </c>
      <c r="BJ121" s="36" t="str">
        <f t="shared" si="123"/>
        <v/>
      </c>
      <c r="BK121" s="36" t="str">
        <f t="shared" si="124"/>
        <v/>
      </c>
      <c r="BL121" s="36" t="str">
        <f t="shared" si="125"/>
        <v/>
      </c>
      <c r="BM121" s="36" t="str">
        <f t="shared" si="126"/>
        <v/>
      </c>
      <c r="BN121" s="38" t="e">
        <f t="shared" si="127"/>
        <v>#DIV/0!</v>
      </c>
      <c r="BO121" s="38" t="e">
        <f t="shared" si="128"/>
        <v>#DIV/0!</v>
      </c>
      <c r="BP121" s="39" t="str">
        <f t="shared" si="86"/>
        <v/>
      </c>
      <c r="BQ121" s="39" t="str">
        <f t="shared" si="87"/>
        <v/>
      </c>
      <c r="BR121" s="39" t="str">
        <f t="shared" si="88"/>
        <v/>
      </c>
      <c r="BS121" s="39" t="str">
        <f t="shared" si="89"/>
        <v/>
      </c>
      <c r="BT121" s="39" t="str">
        <f t="shared" si="90"/>
        <v/>
      </c>
      <c r="BU121" s="39" t="str">
        <f t="shared" si="91"/>
        <v/>
      </c>
      <c r="BV121" s="39" t="str">
        <f t="shared" si="92"/>
        <v/>
      </c>
      <c r="BW121" s="39" t="str">
        <f t="shared" si="93"/>
        <v/>
      </c>
      <c r="BX121" s="39" t="str">
        <f t="shared" si="94"/>
        <v/>
      </c>
      <c r="BY121" s="39" t="str">
        <f t="shared" si="95"/>
        <v/>
      </c>
      <c r="BZ121" s="39" t="str">
        <f t="shared" si="96"/>
        <v/>
      </c>
      <c r="CA121" s="39" t="str">
        <f t="shared" si="97"/>
        <v/>
      </c>
      <c r="CB121" s="39" t="str">
        <f t="shared" si="98"/>
        <v/>
      </c>
      <c r="CC121" s="39" t="str">
        <f t="shared" si="99"/>
        <v/>
      </c>
      <c r="CD121" s="39" t="str">
        <f t="shared" si="100"/>
        <v/>
      </c>
      <c r="CE121" s="39" t="str">
        <f t="shared" si="101"/>
        <v/>
      </c>
      <c r="CF121" s="39" t="str">
        <f t="shared" si="102"/>
        <v/>
      </c>
      <c r="CG121" s="39" t="str">
        <f t="shared" si="103"/>
        <v/>
      </c>
      <c r="CH121" s="39" t="str">
        <f t="shared" si="104"/>
        <v/>
      </c>
      <c r="CI121" s="39" t="str">
        <f t="shared" si="105"/>
        <v/>
      </c>
    </row>
    <row r="122" spans="1:87" ht="12.75">
      <c r="A122" s="18"/>
      <c r="B122" s="16" t="str">
        <f>'Gene Table'!D121</f>
        <v>NM_003804</v>
      </c>
      <c r="C122" s="16" t="s">
        <v>97</v>
      </c>
      <c r="D122" s="17" t="str">
        <f>IF(SUM('Test Sample Data'!D$3:D$98)&gt;10,IF(AND(ISNUMBER('Test Sample Data'!D121),'Test Sample Data'!D121&lt;$B$1,'Test Sample Data'!D121&gt;0),'Test Sample Data'!D121,$B$1),"")</f>
        <v/>
      </c>
      <c r="E122" s="17" t="str">
        <f>IF(SUM('Test Sample Data'!E$3:E$98)&gt;10,IF(AND(ISNUMBER('Test Sample Data'!E121),'Test Sample Data'!E121&lt;$B$1,'Test Sample Data'!E121&gt;0),'Test Sample Data'!E121,$B$1),"")</f>
        <v/>
      </c>
      <c r="F122" s="17" t="str">
        <f>IF(SUM('Test Sample Data'!F$3:F$98)&gt;10,IF(AND(ISNUMBER('Test Sample Data'!F121),'Test Sample Data'!F121&lt;$B$1,'Test Sample Data'!F121&gt;0),'Test Sample Data'!F121,$B$1),"")</f>
        <v/>
      </c>
      <c r="G122" s="17" t="str">
        <f>IF(SUM('Test Sample Data'!G$3:G$98)&gt;10,IF(AND(ISNUMBER('Test Sample Data'!G121),'Test Sample Data'!G121&lt;$B$1,'Test Sample Data'!G121&gt;0),'Test Sample Data'!G121,$B$1),"")</f>
        <v/>
      </c>
      <c r="H122" s="17" t="str">
        <f>IF(SUM('Test Sample Data'!H$3:H$98)&gt;10,IF(AND(ISNUMBER('Test Sample Data'!H121),'Test Sample Data'!H121&lt;$B$1,'Test Sample Data'!H121&gt;0),'Test Sample Data'!H121,$B$1),"")</f>
        <v/>
      </c>
      <c r="I122" s="17" t="str">
        <f>IF(SUM('Test Sample Data'!I$3:I$98)&gt;10,IF(AND(ISNUMBER('Test Sample Data'!I121),'Test Sample Data'!I121&lt;$B$1,'Test Sample Data'!I121&gt;0),'Test Sample Data'!I121,$B$1),"")</f>
        <v/>
      </c>
      <c r="J122" s="17" t="str">
        <f>IF(SUM('Test Sample Data'!J$3:J$98)&gt;10,IF(AND(ISNUMBER('Test Sample Data'!J121),'Test Sample Data'!J121&lt;$B$1,'Test Sample Data'!J121&gt;0),'Test Sample Data'!J121,$B$1),"")</f>
        <v/>
      </c>
      <c r="K122" s="17" t="str">
        <f>IF(SUM('Test Sample Data'!K$3:K$98)&gt;10,IF(AND(ISNUMBER('Test Sample Data'!K121),'Test Sample Data'!K121&lt;$B$1,'Test Sample Data'!K121&gt;0),'Test Sample Data'!K121,$B$1),"")</f>
        <v/>
      </c>
      <c r="L122" s="17" t="str">
        <f>IF(SUM('Test Sample Data'!L$3:L$98)&gt;10,IF(AND(ISNUMBER('Test Sample Data'!L121),'Test Sample Data'!L121&lt;$B$1,'Test Sample Data'!L121&gt;0),'Test Sample Data'!L121,$B$1),"")</f>
        <v/>
      </c>
      <c r="M122" s="17" t="str">
        <f>IF(SUM('Test Sample Data'!M$3:M$98)&gt;10,IF(AND(ISNUMBER('Test Sample Data'!M121),'Test Sample Data'!M121&lt;$B$1,'Test Sample Data'!M121&gt;0),'Test Sample Data'!M121,$B$1),"")</f>
        <v/>
      </c>
      <c r="N122" s="17" t="str">
        <f>'Gene Table'!D121</f>
        <v>NM_003804</v>
      </c>
      <c r="O122" s="16" t="s">
        <v>97</v>
      </c>
      <c r="P122" s="17" t="str">
        <f>IF(SUM('Control Sample Data'!D$3:D$98)&gt;10,IF(AND(ISNUMBER('Control Sample Data'!D121),'Control Sample Data'!D121&lt;$B$1,'Control Sample Data'!D121&gt;0),'Control Sample Data'!D121,$B$1),"")</f>
        <v/>
      </c>
      <c r="Q122" s="17" t="str">
        <f>IF(SUM('Control Sample Data'!E$3:E$98)&gt;10,IF(AND(ISNUMBER('Control Sample Data'!E121),'Control Sample Data'!E121&lt;$B$1,'Control Sample Data'!E121&gt;0),'Control Sample Data'!E121,$B$1),"")</f>
        <v/>
      </c>
      <c r="R122" s="17" t="str">
        <f>IF(SUM('Control Sample Data'!F$3:F$98)&gt;10,IF(AND(ISNUMBER('Control Sample Data'!F121),'Control Sample Data'!F121&lt;$B$1,'Control Sample Data'!F121&gt;0),'Control Sample Data'!F121,$B$1),"")</f>
        <v/>
      </c>
      <c r="S122" s="17" t="str">
        <f>IF(SUM('Control Sample Data'!G$3:G$98)&gt;10,IF(AND(ISNUMBER('Control Sample Data'!G121),'Control Sample Data'!G121&lt;$B$1,'Control Sample Data'!G121&gt;0),'Control Sample Data'!G121,$B$1),"")</f>
        <v/>
      </c>
      <c r="T122" s="17" t="str">
        <f>IF(SUM('Control Sample Data'!H$3:H$98)&gt;10,IF(AND(ISNUMBER('Control Sample Data'!H121),'Control Sample Data'!H121&lt;$B$1,'Control Sample Data'!H121&gt;0),'Control Sample Data'!H121,$B$1),"")</f>
        <v/>
      </c>
      <c r="U122" s="17" t="str">
        <f>IF(SUM('Control Sample Data'!I$3:I$98)&gt;10,IF(AND(ISNUMBER('Control Sample Data'!I121),'Control Sample Data'!I121&lt;$B$1,'Control Sample Data'!I121&gt;0),'Control Sample Data'!I121,$B$1),"")</f>
        <v/>
      </c>
      <c r="V122" s="17" t="str">
        <f>IF(SUM('Control Sample Data'!J$3:J$98)&gt;10,IF(AND(ISNUMBER('Control Sample Data'!J121),'Control Sample Data'!J121&lt;$B$1,'Control Sample Data'!J121&gt;0),'Control Sample Data'!J121,$B$1),"")</f>
        <v/>
      </c>
      <c r="W122" s="17" t="str">
        <f>IF(SUM('Control Sample Data'!K$3:K$98)&gt;10,IF(AND(ISNUMBER('Control Sample Data'!K121),'Control Sample Data'!K121&lt;$B$1,'Control Sample Data'!K121&gt;0),'Control Sample Data'!K121,$B$1),"")</f>
        <v/>
      </c>
      <c r="X122" s="17" t="str">
        <f>IF(SUM('Control Sample Data'!L$3:L$98)&gt;10,IF(AND(ISNUMBER('Control Sample Data'!L121),'Control Sample Data'!L121&lt;$B$1,'Control Sample Data'!L121&gt;0),'Control Sample Data'!L121,$B$1),"")</f>
        <v/>
      </c>
      <c r="Y122" s="17" t="str">
        <f>IF(SUM('Control Sample Data'!M$3:M$98)&gt;10,IF(AND(ISNUMBER('Control Sample Data'!M121),'Control Sample Data'!M121&lt;$B$1,'Control Sample Data'!M121&gt;0),'Control Sample Data'!M121,$B$1),"")</f>
        <v/>
      </c>
      <c r="Z122" s="26">
        <f aca="true" t="shared" si="129" ref="Z122:AS122">IF(ISERROR(AVERAGE(Z100:Z119)),0,AVERAGE(Z100:Z119))</f>
        <v>0</v>
      </c>
      <c r="AA122" s="26">
        <f t="shared" si="129"/>
        <v>0</v>
      </c>
      <c r="AB122" s="26">
        <f t="shared" si="129"/>
        <v>0</v>
      </c>
      <c r="AC122" s="26">
        <f t="shared" si="129"/>
        <v>0</v>
      </c>
      <c r="AD122" s="26">
        <f t="shared" si="129"/>
        <v>0</v>
      </c>
      <c r="AE122" s="26">
        <f t="shared" si="129"/>
        <v>0</v>
      </c>
      <c r="AF122" s="26">
        <f t="shared" si="129"/>
        <v>0</v>
      </c>
      <c r="AG122" s="26">
        <f t="shared" si="129"/>
        <v>0</v>
      </c>
      <c r="AH122" s="26">
        <f t="shared" si="129"/>
        <v>0</v>
      </c>
      <c r="AI122" s="26">
        <f t="shared" si="129"/>
        <v>0</v>
      </c>
      <c r="AJ122" s="26">
        <f t="shared" si="129"/>
        <v>0</v>
      </c>
      <c r="AK122" s="26">
        <f t="shared" si="129"/>
        <v>0</v>
      </c>
      <c r="AL122" s="26">
        <f t="shared" si="129"/>
        <v>0</v>
      </c>
      <c r="AM122" s="26">
        <f t="shared" si="129"/>
        <v>0</v>
      </c>
      <c r="AN122" s="26">
        <f t="shared" si="129"/>
        <v>0</v>
      </c>
      <c r="AO122" s="26">
        <f t="shared" si="129"/>
        <v>0</v>
      </c>
      <c r="AP122" s="26">
        <f t="shared" si="129"/>
        <v>0</v>
      </c>
      <c r="AQ122" s="26">
        <f t="shared" si="129"/>
        <v>0</v>
      </c>
      <c r="AR122" s="26">
        <f t="shared" si="129"/>
        <v>0</v>
      </c>
      <c r="AS122" s="26">
        <f t="shared" si="129"/>
        <v>0</v>
      </c>
      <c r="AT122" s="42" t="str">
        <f t="shared" si="106"/>
        <v/>
      </c>
      <c r="AU122" s="36" t="str">
        <f t="shared" si="107"/>
        <v/>
      </c>
      <c r="AV122" s="36" t="str">
        <f t="shared" si="108"/>
        <v/>
      </c>
      <c r="AW122" s="36" t="str">
        <f t="shared" si="109"/>
        <v/>
      </c>
      <c r="AX122" s="36" t="str">
        <f t="shared" si="110"/>
        <v/>
      </c>
      <c r="AY122" s="36" t="str">
        <f t="shared" si="111"/>
        <v/>
      </c>
      <c r="AZ122" s="36" t="str">
        <f t="shared" si="112"/>
        <v/>
      </c>
      <c r="BA122" s="36" t="str">
        <f t="shared" si="113"/>
        <v/>
      </c>
      <c r="BB122" s="36" t="str">
        <f t="shared" si="114"/>
        <v/>
      </c>
      <c r="BC122" s="36" t="str">
        <f t="shared" si="115"/>
        <v/>
      </c>
      <c r="BD122" s="36" t="str">
        <f t="shared" si="117"/>
        <v/>
      </c>
      <c r="BE122" s="36" t="str">
        <f t="shared" si="118"/>
        <v/>
      </c>
      <c r="BF122" s="36" t="str">
        <f t="shared" si="119"/>
        <v/>
      </c>
      <c r="BG122" s="36" t="str">
        <f t="shared" si="120"/>
        <v/>
      </c>
      <c r="BH122" s="36" t="str">
        <f t="shared" si="121"/>
        <v/>
      </c>
      <c r="BI122" s="36" t="str">
        <f t="shared" si="122"/>
        <v/>
      </c>
      <c r="BJ122" s="36" t="str">
        <f t="shared" si="123"/>
        <v/>
      </c>
      <c r="BK122" s="36" t="str">
        <f t="shared" si="124"/>
        <v/>
      </c>
      <c r="BL122" s="36" t="str">
        <f t="shared" si="125"/>
        <v/>
      </c>
      <c r="BM122" s="36" t="str">
        <f t="shared" si="126"/>
        <v/>
      </c>
      <c r="BN122" s="38" t="e">
        <f t="shared" si="127"/>
        <v>#DIV/0!</v>
      </c>
      <c r="BO122" s="38" t="e">
        <f t="shared" si="128"/>
        <v>#DIV/0!</v>
      </c>
      <c r="BP122" s="39" t="str">
        <f t="shared" si="86"/>
        <v/>
      </c>
      <c r="BQ122" s="39" t="str">
        <f t="shared" si="87"/>
        <v/>
      </c>
      <c r="BR122" s="39" t="str">
        <f t="shared" si="88"/>
        <v/>
      </c>
      <c r="BS122" s="39" t="str">
        <f t="shared" si="89"/>
        <v/>
      </c>
      <c r="BT122" s="39" t="str">
        <f t="shared" si="90"/>
        <v/>
      </c>
      <c r="BU122" s="39" t="str">
        <f t="shared" si="91"/>
        <v/>
      </c>
      <c r="BV122" s="39" t="str">
        <f t="shared" si="92"/>
        <v/>
      </c>
      <c r="BW122" s="39" t="str">
        <f t="shared" si="93"/>
        <v/>
      </c>
      <c r="BX122" s="39" t="str">
        <f t="shared" si="94"/>
        <v/>
      </c>
      <c r="BY122" s="39" t="str">
        <f t="shared" si="95"/>
        <v/>
      </c>
      <c r="BZ122" s="39" t="str">
        <f t="shared" si="96"/>
        <v/>
      </c>
      <c r="CA122" s="39" t="str">
        <f t="shared" si="97"/>
        <v/>
      </c>
      <c r="CB122" s="39" t="str">
        <f t="shared" si="98"/>
        <v/>
      </c>
      <c r="CC122" s="39" t="str">
        <f t="shared" si="99"/>
        <v/>
      </c>
      <c r="CD122" s="39" t="str">
        <f t="shared" si="100"/>
        <v/>
      </c>
      <c r="CE122" s="39" t="str">
        <f t="shared" si="101"/>
        <v/>
      </c>
      <c r="CF122" s="39" t="str">
        <f t="shared" si="102"/>
        <v/>
      </c>
      <c r="CG122" s="39" t="str">
        <f t="shared" si="103"/>
        <v/>
      </c>
      <c r="CH122" s="39" t="str">
        <f t="shared" si="104"/>
        <v/>
      </c>
      <c r="CI122" s="39" t="str">
        <f t="shared" si="105"/>
        <v/>
      </c>
    </row>
    <row r="123" spans="1:87" ht="12.75">
      <c r="A123" s="18"/>
      <c r="B123" s="16" t="str">
        <f>'Gene Table'!D122</f>
        <v>NM_033338</v>
      </c>
      <c r="C123" s="16" t="s">
        <v>101</v>
      </c>
      <c r="D123" s="17" t="str">
        <f>IF(SUM('Test Sample Data'!D$3:D$98)&gt;10,IF(AND(ISNUMBER('Test Sample Data'!D122),'Test Sample Data'!D122&lt;$B$1,'Test Sample Data'!D122&gt;0),'Test Sample Data'!D122,$B$1),"")</f>
        <v/>
      </c>
      <c r="E123" s="17" t="str">
        <f>IF(SUM('Test Sample Data'!E$3:E$98)&gt;10,IF(AND(ISNUMBER('Test Sample Data'!E122),'Test Sample Data'!E122&lt;$B$1,'Test Sample Data'!E122&gt;0),'Test Sample Data'!E122,$B$1),"")</f>
        <v/>
      </c>
      <c r="F123" s="17" t="str">
        <f>IF(SUM('Test Sample Data'!F$3:F$98)&gt;10,IF(AND(ISNUMBER('Test Sample Data'!F122),'Test Sample Data'!F122&lt;$B$1,'Test Sample Data'!F122&gt;0),'Test Sample Data'!F122,$B$1),"")</f>
        <v/>
      </c>
      <c r="G123" s="17" t="str">
        <f>IF(SUM('Test Sample Data'!G$3:G$98)&gt;10,IF(AND(ISNUMBER('Test Sample Data'!G122),'Test Sample Data'!G122&lt;$B$1,'Test Sample Data'!G122&gt;0),'Test Sample Data'!G122,$B$1),"")</f>
        <v/>
      </c>
      <c r="H123" s="17" t="str">
        <f>IF(SUM('Test Sample Data'!H$3:H$98)&gt;10,IF(AND(ISNUMBER('Test Sample Data'!H122),'Test Sample Data'!H122&lt;$B$1,'Test Sample Data'!H122&gt;0),'Test Sample Data'!H122,$B$1),"")</f>
        <v/>
      </c>
      <c r="I123" s="17" t="str">
        <f>IF(SUM('Test Sample Data'!I$3:I$98)&gt;10,IF(AND(ISNUMBER('Test Sample Data'!I122),'Test Sample Data'!I122&lt;$B$1,'Test Sample Data'!I122&gt;0),'Test Sample Data'!I122,$B$1),"")</f>
        <v/>
      </c>
      <c r="J123" s="17" t="str">
        <f>IF(SUM('Test Sample Data'!J$3:J$98)&gt;10,IF(AND(ISNUMBER('Test Sample Data'!J122),'Test Sample Data'!J122&lt;$B$1,'Test Sample Data'!J122&gt;0),'Test Sample Data'!J122,$B$1),"")</f>
        <v/>
      </c>
      <c r="K123" s="17" t="str">
        <f>IF(SUM('Test Sample Data'!K$3:K$98)&gt;10,IF(AND(ISNUMBER('Test Sample Data'!K122),'Test Sample Data'!K122&lt;$B$1,'Test Sample Data'!K122&gt;0),'Test Sample Data'!K122,$B$1),"")</f>
        <v/>
      </c>
      <c r="L123" s="17" t="str">
        <f>IF(SUM('Test Sample Data'!L$3:L$98)&gt;10,IF(AND(ISNUMBER('Test Sample Data'!L122),'Test Sample Data'!L122&lt;$B$1,'Test Sample Data'!L122&gt;0),'Test Sample Data'!L122,$B$1),"")</f>
        <v/>
      </c>
      <c r="M123" s="17" t="str">
        <f>IF(SUM('Test Sample Data'!M$3:M$98)&gt;10,IF(AND(ISNUMBER('Test Sample Data'!M122),'Test Sample Data'!M122&lt;$B$1,'Test Sample Data'!M122&gt;0),'Test Sample Data'!M122,$B$1),"")</f>
        <v/>
      </c>
      <c r="N123" s="17" t="str">
        <f>'Gene Table'!D122</f>
        <v>NM_033338</v>
      </c>
      <c r="O123" s="16" t="s">
        <v>101</v>
      </c>
      <c r="P123" s="17" t="str">
        <f>IF(SUM('Control Sample Data'!D$3:D$98)&gt;10,IF(AND(ISNUMBER('Control Sample Data'!D122),'Control Sample Data'!D122&lt;$B$1,'Control Sample Data'!D122&gt;0),'Control Sample Data'!D122,$B$1),"")</f>
        <v/>
      </c>
      <c r="Q123" s="17" t="str">
        <f>IF(SUM('Control Sample Data'!E$3:E$98)&gt;10,IF(AND(ISNUMBER('Control Sample Data'!E122),'Control Sample Data'!E122&lt;$B$1,'Control Sample Data'!E122&gt;0),'Control Sample Data'!E122,$B$1),"")</f>
        <v/>
      </c>
      <c r="R123" s="17" t="str">
        <f>IF(SUM('Control Sample Data'!F$3:F$98)&gt;10,IF(AND(ISNUMBER('Control Sample Data'!F122),'Control Sample Data'!F122&lt;$B$1,'Control Sample Data'!F122&gt;0),'Control Sample Data'!F122,$B$1),"")</f>
        <v/>
      </c>
      <c r="S123" s="17" t="str">
        <f>IF(SUM('Control Sample Data'!G$3:G$98)&gt;10,IF(AND(ISNUMBER('Control Sample Data'!G122),'Control Sample Data'!G122&lt;$B$1,'Control Sample Data'!G122&gt;0),'Control Sample Data'!G122,$B$1),"")</f>
        <v/>
      </c>
      <c r="T123" s="17" t="str">
        <f>IF(SUM('Control Sample Data'!H$3:H$98)&gt;10,IF(AND(ISNUMBER('Control Sample Data'!H122),'Control Sample Data'!H122&lt;$B$1,'Control Sample Data'!H122&gt;0),'Control Sample Data'!H122,$B$1),"")</f>
        <v/>
      </c>
      <c r="U123" s="17" t="str">
        <f>IF(SUM('Control Sample Data'!I$3:I$98)&gt;10,IF(AND(ISNUMBER('Control Sample Data'!I122),'Control Sample Data'!I122&lt;$B$1,'Control Sample Data'!I122&gt;0),'Control Sample Data'!I122,$B$1),"")</f>
        <v/>
      </c>
      <c r="V123" s="17" t="str">
        <f>IF(SUM('Control Sample Data'!J$3:J$98)&gt;10,IF(AND(ISNUMBER('Control Sample Data'!J122),'Control Sample Data'!J122&lt;$B$1,'Control Sample Data'!J122&gt;0),'Control Sample Data'!J122,$B$1),"")</f>
        <v/>
      </c>
      <c r="W123" s="17" t="str">
        <f>IF(SUM('Control Sample Data'!K$3:K$98)&gt;10,IF(AND(ISNUMBER('Control Sample Data'!K122),'Control Sample Data'!K122&lt;$B$1,'Control Sample Data'!K122&gt;0),'Control Sample Data'!K122,$B$1),"")</f>
        <v/>
      </c>
      <c r="X123" s="17" t="str">
        <f>IF(SUM('Control Sample Data'!L$3:L$98)&gt;10,IF(AND(ISNUMBER('Control Sample Data'!L122),'Control Sample Data'!L122&lt;$B$1,'Control Sample Data'!L122&gt;0),'Control Sample Data'!L122,$B$1),"")</f>
        <v/>
      </c>
      <c r="Y123" s="17" t="str">
        <f>IF(SUM('Control Sample Data'!M$3:M$98)&gt;10,IF(AND(ISNUMBER('Control Sample Data'!M122),'Control Sample Data'!M122&lt;$B$1,'Control Sample Data'!M122&gt;0),'Control Sample Data'!M122,$B$1),"")</f>
        <v/>
      </c>
      <c r="AT123" s="36" t="str">
        <f t="shared" si="106"/>
        <v/>
      </c>
      <c r="AU123" s="36" t="str">
        <f t="shared" si="107"/>
        <v/>
      </c>
      <c r="AV123" s="36" t="str">
        <f t="shared" si="108"/>
        <v/>
      </c>
      <c r="AW123" s="36" t="str">
        <f t="shared" si="109"/>
        <v/>
      </c>
      <c r="AX123" s="36" t="str">
        <f t="shared" si="110"/>
        <v/>
      </c>
      <c r="AY123" s="36" t="str">
        <f t="shared" si="111"/>
        <v/>
      </c>
      <c r="AZ123" s="36" t="str">
        <f t="shared" si="112"/>
        <v/>
      </c>
      <c r="BA123" s="36" t="str">
        <f t="shared" si="113"/>
        <v/>
      </c>
      <c r="BB123" s="36" t="str">
        <f t="shared" si="114"/>
        <v/>
      </c>
      <c r="BC123" s="36" t="str">
        <f t="shared" si="115"/>
        <v/>
      </c>
      <c r="BD123" s="36" t="str">
        <f t="shared" si="117"/>
        <v/>
      </c>
      <c r="BE123" s="36" t="str">
        <f t="shared" si="118"/>
        <v/>
      </c>
      <c r="BF123" s="36" t="str">
        <f t="shared" si="119"/>
        <v/>
      </c>
      <c r="BG123" s="36" t="str">
        <f t="shared" si="120"/>
        <v/>
      </c>
      <c r="BH123" s="36" t="str">
        <f t="shared" si="121"/>
        <v/>
      </c>
      <c r="BI123" s="36" t="str">
        <f t="shared" si="122"/>
        <v/>
      </c>
      <c r="BJ123" s="36" t="str">
        <f t="shared" si="123"/>
        <v/>
      </c>
      <c r="BK123" s="36" t="str">
        <f t="shared" si="124"/>
        <v/>
      </c>
      <c r="BL123" s="36" t="str">
        <f t="shared" si="125"/>
        <v/>
      </c>
      <c r="BM123" s="36" t="str">
        <f t="shared" si="126"/>
        <v/>
      </c>
      <c r="BN123" s="38" t="e">
        <f t="shared" si="127"/>
        <v>#DIV/0!</v>
      </c>
      <c r="BO123" s="38" t="e">
        <f t="shared" si="128"/>
        <v>#DIV/0!</v>
      </c>
      <c r="BP123" s="39" t="str">
        <f t="shared" si="86"/>
        <v/>
      </c>
      <c r="BQ123" s="39" t="str">
        <f t="shared" si="87"/>
        <v/>
      </c>
      <c r="BR123" s="39" t="str">
        <f t="shared" si="88"/>
        <v/>
      </c>
      <c r="BS123" s="39" t="str">
        <f t="shared" si="89"/>
        <v/>
      </c>
      <c r="BT123" s="39" t="str">
        <f t="shared" si="90"/>
        <v/>
      </c>
      <c r="BU123" s="39" t="str">
        <f t="shared" si="91"/>
        <v/>
      </c>
      <c r="BV123" s="39" t="str">
        <f t="shared" si="92"/>
        <v/>
      </c>
      <c r="BW123" s="39" t="str">
        <f t="shared" si="93"/>
        <v/>
      </c>
      <c r="BX123" s="39" t="str">
        <f t="shared" si="94"/>
        <v/>
      </c>
      <c r="BY123" s="39" t="str">
        <f t="shared" si="95"/>
        <v/>
      </c>
      <c r="BZ123" s="39" t="str">
        <f t="shared" si="96"/>
        <v/>
      </c>
      <c r="CA123" s="39" t="str">
        <f t="shared" si="97"/>
        <v/>
      </c>
      <c r="CB123" s="39" t="str">
        <f t="shared" si="98"/>
        <v/>
      </c>
      <c r="CC123" s="39" t="str">
        <f t="shared" si="99"/>
        <v/>
      </c>
      <c r="CD123" s="39" t="str">
        <f t="shared" si="100"/>
        <v/>
      </c>
      <c r="CE123" s="39" t="str">
        <f t="shared" si="101"/>
        <v/>
      </c>
      <c r="CF123" s="39" t="str">
        <f t="shared" si="102"/>
        <v/>
      </c>
      <c r="CG123" s="39" t="str">
        <f t="shared" si="103"/>
        <v/>
      </c>
      <c r="CH123" s="39" t="str">
        <f t="shared" si="104"/>
        <v/>
      </c>
      <c r="CI123" s="39" t="str">
        <f t="shared" si="105"/>
        <v/>
      </c>
    </row>
    <row r="124" spans="1:87" ht="12.75">
      <c r="A124" s="18"/>
      <c r="B124" s="16" t="str">
        <f>'Gene Table'!D123</f>
        <v>NM_001226</v>
      </c>
      <c r="C124" s="16" t="s">
        <v>105</v>
      </c>
      <c r="D124" s="17" t="str">
        <f>IF(SUM('Test Sample Data'!D$3:D$98)&gt;10,IF(AND(ISNUMBER('Test Sample Data'!D123),'Test Sample Data'!D123&lt;$B$1,'Test Sample Data'!D123&gt;0),'Test Sample Data'!D123,$B$1),"")</f>
        <v/>
      </c>
      <c r="E124" s="17" t="str">
        <f>IF(SUM('Test Sample Data'!E$3:E$98)&gt;10,IF(AND(ISNUMBER('Test Sample Data'!E123),'Test Sample Data'!E123&lt;$B$1,'Test Sample Data'!E123&gt;0),'Test Sample Data'!E123,$B$1),"")</f>
        <v/>
      </c>
      <c r="F124" s="17" t="str">
        <f>IF(SUM('Test Sample Data'!F$3:F$98)&gt;10,IF(AND(ISNUMBER('Test Sample Data'!F123),'Test Sample Data'!F123&lt;$B$1,'Test Sample Data'!F123&gt;0),'Test Sample Data'!F123,$B$1),"")</f>
        <v/>
      </c>
      <c r="G124" s="17" t="str">
        <f>IF(SUM('Test Sample Data'!G$3:G$98)&gt;10,IF(AND(ISNUMBER('Test Sample Data'!G123),'Test Sample Data'!G123&lt;$B$1,'Test Sample Data'!G123&gt;0),'Test Sample Data'!G123,$B$1),"")</f>
        <v/>
      </c>
      <c r="H124" s="17" t="str">
        <f>IF(SUM('Test Sample Data'!H$3:H$98)&gt;10,IF(AND(ISNUMBER('Test Sample Data'!H123),'Test Sample Data'!H123&lt;$B$1,'Test Sample Data'!H123&gt;0),'Test Sample Data'!H123,$B$1),"")</f>
        <v/>
      </c>
      <c r="I124" s="17" t="str">
        <f>IF(SUM('Test Sample Data'!I$3:I$98)&gt;10,IF(AND(ISNUMBER('Test Sample Data'!I123),'Test Sample Data'!I123&lt;$B$1,'Test Sample Data'!I123&gt;0),'Test Sample Data'!I123,$B$1),"")</f>
        <v/>
      </c>
      <c r="J124" s="17" t="str">
        <f>IF(SUM('Test Sample Data'!J$3:J$98)&gt;10,IF(AND(ISNUMBER('Test Sample Data'!J123),'Test Sample Data'!J123&lt;$B$1,'Test Sample Data'!J123&gt;0),'Test Sample Data'!J123,$B$1),"")</f>
        <v/>
      </c>
      <c r="K124" s="17" t="str">
        <f>IF(SUM('Test Sample Data'!K$3:K$98)&gt;10,IF(AND(ISNUMBER('Test Sample Data'!K123),'Test Sample Data'!K123&lt;$B$1,'Test Sample Data'!K123&gt;0),'Test Sample Data'!K123,$B$1),"")</f>
        <v/>
      </c>
      <c r="L124" s="17" t="str">
        <f>IF(SUM('Test Sample Data'!L$3:L$98)&gt;10,IF(AND(ISNUMBER('Test Sample Data'!L123),'Test Sample Data'!L123&lt;$B$1,'Test Sample Data'!L123&gt;0),'Test Sample Data'!L123,$B$1),"")</f>
        <v/>
      </c>
      <c r="M124" s="17" t="str">
        <f>IF(SUM('Test Sample Data'!M$3:M$98)&gt;10,IF(AND(ISNUMBER('Test Sample Data'!M123),'Test Sample Data'!M123&lt;$B$1,'Test Sample Data'!M123&gt;0),'Test Sample Data'!M123,$B$1),"")</f>
        <v/>
      </c>
      <c r="N124" s="17" t="str">
        <f>'Gene Table'!D123</f>
        <v>NM_001226</v>
      </c>
      <c r="O124" s="16" t="s">
        <v>105</v>
      </c>
      <c r="P124" s="17" t="str">
        <f>IF(SUM('Control Sample Data'!D$3:D$98)&gt;10,IF(AND(ISNUMBER('Control Sample Data'!D123),'Control Sample Data'!D123&lt;$B$1,'Control Sample Data'!D123&gt;0),'Control Sample Data'!D123,$B$1),"")</f>
        <v/>
      </c>
      <c r="Q124" s="17" t="str">
        <f>IF(SUM('Control Sample Data'!E$3:E$98)&gt;10,IF(AND(ISNUMBER('Control Sample Data'!E123),'Control Sample Data'!E123&lt;$B$1,'Control Sample Data'!E123&gt;0),'Control Sample Data'!E123,$B$1),"")</f>
        <v/>
      </c>
      <c r="R124" s="17" t="str">
        <f>IF(SUM('Control Sample Data'!F$3:F$98)&gt;10,IF(AND(ISNUMBER('Control Sample Data'!F123),'Control Sample Data'!F123&lt;$B$1,'Control Sample Data'!F123&gt;0),'Control Sample Data'!F123,$B$1),"")</f>
        <v/>
      </c>
      <c r="S124" s="17" t="str">
        <f>IF(SUM('Control Sample Data'!G$3:G$98)&gt;10,IF(AND(ISNUMBER('Control Sample Data'!G123),'Control Sample Data'!G123&lt;$B$1,'Control Sample Data'!G123&gt;0),'Control Sample Data'!G123,$B$1),"")</f>
        <v/>
      </c>
      <c r="T124" s="17" t="str">
        <f>IF(SUM('Control Sample Data'!H$3:H$98)&gt;10,IF(AND(ISNUMBER('Control Sample Data'!H123),'Control Sample Data'!H123&lt;$B$1,'Control Sample Data'!H123&gt;0),'Control Sample Data'!H123,$B$1),"")</f>
        <v/>
      </c>
      <c r="U124" s="17" t="str">
        <f>IF(SUM('Control Sample Data'!I$3:I$98)&gt;10,IF(AND(ISNUMBER('Control Sample Data'!I123),'Control Sample Data'!I123&lt;$B$1,'Control Sample Data'!I123&gt;0),'Control Sample Data'!I123,$B$1),"")</f>
        <v/>
      </c>
      <c r="V124" s="17" t="str">
        <f>IF(SUM('Control Sample Data'!J$3:J$98)&gt;10,IF(AND(ISNUMBER('Control Sample Data'!J123),'Control Sample Data'!J123&lt;$B$1,'Control Sample Data'!J123&gt;0),'Control Sample Data'!J123,$B$1),"")</f>
        <v/>
      </c>
      <c r="W124" s="17" t="str">
        <f>IF(SUM('Control Sample Data'!K$3:K$98)&gt;10,IF(AND(ISNUMBER('Control Sample Data'!K123),'Control Sample Data'!K123&lt;$B$1,'Control Sample Data'!K123&gt;0),'Control Sample Data'!K123,$B$1),"")</f>
        <v/>
      </c>
      <c r="X124" s="17" t="str">
        <f>IF(SUM('Control Sample Data'!L$3:L$98)&gt;10,IF(AND(ISNUMBER('Control Sample Data'!L123),'Control Sample Data'!L123&lt;$B$1,'Control Sample Data'!L123&gt;0),'Control Sample Data'!L123,$B$1),"")</f>
        <v/>
      </c>
      <c r="Y124" s="17" t="str">
        <f>IF(SUM('Control Sample Data'!M$3:M$98)&gt;10,IF(AND(ISNUMBER('Control Sample Data'!M123),'Control Sample Data'!M123&lt;$B$1,'Control Sample Data'!M123&gt;0),'Control Sample Data'!M123,$B$1),"")</f>
        <v/>
      </c>
      <c r="AT124" s="36" t="str">
        <f t="shared" si="106"/>
        <v/>
      </c>
      <c r="AU124" s="36" t="str">
        <f t="shared" si="107"/>
        <v/>
      </c>
      <c r="AV124" s="36" t="str">
        <f t="shared" si="108"/>
        <v/>
      </c>
      <c r="AW124" s="36" t="str">
        <f t="shared" si="109"/>
        <v/>
      </c>
      <c r="AX124" s="36" t="str">
        <f t="shared" si="110"/>
        <v/>
      </c>
      <c r="AY124" s="36" t="str">
        <f t="shared" si="111"/>
        <v/>
      </c>
      <c r="AZ124" s="36" t="str">
        <f t="shared" si="112"/>
        <v/>
      </c>
      <c r="BA124" s="36" t="str">
        <f t="shared" si="113"/>
        <v/>
      </c>
      <c r="BB124" s="36" t="str">
        <f t="shared" si="114"/>
        <v/>
      </c>
      <c r="BC124" s="36" t="str">
        <f t="shared" si="115"/>
        <v/>
      </c>
      <c r="BD124" s="36" t="str">
        <f t="shared" si="117"/>
        <v/>
      </c>
      <c r="BE124" s="36" t="str">
        <f t="shared" si="118"/>
        <v/>
      </c>
      <c r="BF124" s="36" t="str">
        <f t="shared" si="119"/>
        <v/>
      </c>
      <c r="BG124" s="36" t="str">
        <f t="shared" si="120"/>
        <v/>
      </c>
      <c r="BH124" s="36" t="str">
        <f t="shared" si="121"/>
        <v/>
      </c>
      <c r="BI124" s="36" t="str">
        <f t="shared" si="122"/>
        <v/>
      </c>
      <c r="BJ124" s="36" t="str">
        <f t="shared" si="123"/>
        <v/>
      </c>
      <c r="BK124" s="36" t="str">
        <f t="shared" si="124"/>
        <v/>
      </c>
      <c r="BL124" s="36" t="str">
        <f t="shared" si="125"/>
        <v/>
      </c>
      <c r="BM124" s="36" t="str">
        <f t="shared" si="126"/>
        <v/>
      </c>
      <c r="BN124" s="38" t="e">
        <f t="shared" si="127"/>
        <v>#DIV/0!</v>
      </c>
      <c r="BO124" s="38" t="e">
        <f t="shared" si="128"/>
        <v>#DIV/0!</v>
      </c>
      <c r="BP124" s="39" t="str">
        <f t="shared" si="86"/>
        <v/>
      </c>
      <c r="BQ124" s="39" t="str">
        <f t="shared" si="87"/>
        <v/>
      </c>
      <c r="BR124" s="39" t="str">
        <f t="shared" si="88"/>
        <v/>
      </c>
      <c r="BS124" s="39" t="str">
        <f t="shared" si="89"/>
        <v/>
      </c>
      <c r="BT124" s="39" t="str">
        <f t="shared" si="90"/>
        <v/>
      </c>
      <c r="BU124" s="39" t="str">
        <f t="shared" si="91"/>
        <v/>
      </c>
      <c r="BV124" s="39" t="str">
        <f t="shared" si="92"/>
        <v/>
      </c>
      <c r="BW124" s="39" t="str">
        <f t="shared" si="93"/>
        <v/>
      </c>
      <c r="BX124" s="39" t="str">
        <f t="shared" si="94"/>
        <v/>
      </c>
      <c r="BY124" s="39" t="str">
        <f t="shared" si="95"/>
        <v/>
      </c>
      <c r="BZ124" s="39" t="str">
        <f t="shared" si="96"/>
        <v/>
      </c>
      <c r="CA124" s="39" t="str">
        <f t="shared" si="97"/>
        <v/>
      </c>
      <c r="CB124" s="39" t="str">
        <f t="shared" si="98"/>
        <v/>
      </c>
      <c r="CC124" s="39" t="str">
        <f t="shared" si="99"/>
        <v/>
      </c>
      <c r="CD124" s="39" t="str">
        <f t="shared" si="100"/>
        <v/>
      </c>
      <c r="CE124" s="39" t="str">
        <f t="shared" si="101"/>
        <v/>
      </c>
      <c r="CF124" s="39" t="str">
        <f t="shared" si="102"/>
        <v/>
      </c>
      <c r="CG124" s="39" t="str">
        <f t="shared" si="103"/>
        <v/>
      </c>
      <c r="CH124" s="39" t="str">
        <f t="shared" si="104"/>
        <v/>
      </c>
      <c r="CI124" s="39" t="str">
        <f t="shared" si="105"/>
        <v/>
      </c>
    </row>
    <row r="125" spans="1:87" ht="12.75">
      <c r="A125" s="18"/>
      <c r="B125" s="16" t="str">
        <f>'Gene Table'!D124</f>
        <v>NM_004347</v>
      </c>
      <c r="C125" s="16" t="s">
        <v>109</v>
      </c>
      <c r="D125" s="17" t="str">
        <f>IF(SUM('Test Sample Data'!D$3:D$98)&gt;10,IF(AND(ISNUMBER('Test Sample Data'!D124),'Test Sample Data'!D124&lt;$B$1,'Test Sample Data'!D124&gt;0),'Test Sample Data'!D124,$B$1),"")</f>
        <v/>
      </c>
      <c r="E125" s="17" t="str">
        <f>IF(SUM('Test Sample Data'!E$3:E$98)&gt;10,IF(AND(ISNUMBER('Test Sample Data'!E124),'Test Sample Data'!E124&lt;$B$1,'Test Sample Data'!E124&gt;0),'Test Sample Data'!E124,$B$1),"")</f>
        <v/>
      </c>
      <c r="F125" s="17" t="str">
        <f>IF(SUM('Test Sample Data'!F$3:F$98)&gt;10,IF(AND(ISNUMBER('Test Sample Data'!F124),'Test Sample Data'!F124&lt;$B$1,'Test Sample Data'!F124&gt;0),'Test Sample Data'!F124,$B$1),"")</f>
        <v/>
      </c>
      <c r="G125" s="17" t="str">
        <f>IF(SUM('Test Sample Data'!G$3:G$98)&gt;10,IF(AND(ISNUMBER('Test Sample Data'!G124),'Test Sample Data'!G124&lt;$B$1,'Test Sample Data'!G124&gt;0),'Test Sample Data'!G124,$B$1),"")</f>
        <v/>
      </c>
      <c r="H125" s="17" t="str">
        <f>IF(SUM('Test Sample Data'!H$3:H$98)&gt;10,IF(AND(ISNUMBER('Test Sample Data'!H124),'Test Sample Data'!H124&lt;$B$1,'Test Sample Data'!H124&gt;0),'Test Sample Data'!H124,$B$1),"")</f>
        <v/>
      </c>
      <c r="I125" s="17" t="str">
        <f>IF(SUM('Test Sample Data'!I$3:I$98)&gt;10,IF(AND(ISNUMBER('Test Sample Data'!I124),'Test Sample Data'!I124&lt;$B$1,'Test Sample Data'!I124&gt;0),'Test Sample Data'!I124,$B$1),"")</f>
        <v/>
      </c>
      <c r="J125" s="17" t="str">
        <f>IF(SUM('Test Sample Data'!J$3:J$98)&gt;10,IF(AND(ISNUMBER('Test Sample Data'!J124),'Test Sample Data'!J124&lt;$B$1,'Test Sample Data'!J124&gt;0),'Test Sample Data'!J124,$B$1),"")</f>
        <v/>
      </c>
      <c r="K125" s="17" t="str">
        <f>IF(SUM('Test Sample Data'!K$3:K$98)&gt;10,IF(AND(ISNUMBER('Test Sample Data'!K124),'Test Sample Data'!K124&lt;$B$1,'Test Sample Data'!K124&gt;0),'Test Sample Data'!K124,$B$1),"")</f>
        <v/>
      </c>
      <c r="L125" s="17" t="str">
        <f>IF(SUM('Test Sample Data'!L$3:L$98)&gt;10,IF(AND(ISNUMBER('Test Sample Data'!L124),'Test Sample Data'!L124&lt;$B$1,'Test Sample Data'!L124&gt;0),'Test Sample Data'!L124,$B$1),"")</f>
        <v/>
      </c>
      <c r="M125" s="17" t="str">
        <f>IF(SUM('Test Sample Data'!M$3:M$98)&gt;10,IF(AND(ISNUMBER('Test Sample Data'!M124),'Test Sample Data'!M124&lt;$B$1,'Test Sample Data'!M124&gt;0),'Test Sample Data'!M124,$B$1),"")</f>
        <v/>
      </c>
      <c r="N125" s="17" t="str">
        <f>'Gene Table'!D124</f>
        <v>NM_004347</v>
      </c>
      <c r="O125" s="16" t="s">
        <v>109</v>
      </c>
      <c r="P125" s="17" t="str">
        <f>IF(SUM('Control Sample Data'!D$3:D$98)&gt;10,IF(AND(ISNUMBER('Control Sample Data'!D124),'Control Sample Data'!D124&lt;$B$1,'Control Sample Data'!D124&gt;0),'Control Sample Data'!D124,$B$1),"")</f>
        <v/>
      </c>
      <c r="Q125" s="17" t="str">
        <f>IF(SUM('Control Sample Data'!E$3:E$98)&gt;10,IF(AND(ISNUMBER('Control Sample Data'!E124),'Control Sample Data'!E124&lt;$B$1,'Control Sample Data'!E124&gt;0),'Control Sample Data'!E124,$B$1),"")</f>
        <v/>
      </c>
      <c r="R125" s="17" t="str">
        <f>IF(SUM('Control Sample Data'!F$3:F$98)&gt;10,IF(AND(ISNUMBER('Control Sample Data'!F124),'Control Sample Data'!F124&lt;$B$1,'Control Sample Data'!F124&gt;0),'Control Sample Data'!F124,$B$1),"")</f>
        <v/>
      </c>
      <c r="S125" s="17" t="str">
        <f>IF(SUM('Control Sample Data'!G$3:G$98)&gt;10,IF(AND(ISNUMBER('Control Sample Data'!G124),'Control Sample Data'!G124&lt;$B$1,'Control Sample Data'!G124&gt;0),'Control Sample Data'!G124,$B$1),"")</f>
        <v/>
      </c>
      <c r="T125" s="17" t="str">
        <f>IF(SUM('Control Sample Data'!H$3:H$98)&gt;10,IF(AND(ISNUMBER('Control Sample Data'!H124),'Control Sample Data'!H124&lt;$B$1,'Control Sample Data'!H124&gt;0),'Control Sample Data'!H124,$B$1),"")</f>
        <v/>
      </c>
      <c r="U125" s="17" t="str">
        <f>IF(SUM('Control Sample Data'!I$3:I$98)&gt;10,IF(AND(ISNUMBER('Control Sample Data'!I124),'Control Sample Data'!I124&lt;$B$1,'Control Sample Data'!I124&gt;0),'Control Sample Data'!I124,$B$1),"")</f>
        <v/>
      </c>
      <c r="V125" s="17" t="str">
        <f>IF(SUM('Control Sample Data'!J$3:J$98)&gt;10,IF(AND(ISNUMBER('Control Sample Data'!J124),'Control Sample Data'!J124&lt;$B$1,'Control Sample Data'!J124&gt;0),'Control Sample Data'!J124,$B$1),"")</f>
        <v/>
      </c>
      <c r="W125" s="17" t="str">
        <f>IF(SUM('Control Sample Data'!K$3:K$98)&gt;10,IF(AND(ISNUMBER('Control Sample Data'!K124),'Control Sample Data'!K124&lt;$B$1,'Control Sample Data'!K124&gt;0),'Control Sample Data'!K124,$B$1),"")</f>
        <v/>
      </c>
      <c r="X125" s="17" t="str">
        <f>IF(SUM('Control Sample Data'!L$3:L$98)&gt;10,IF(AND(ISNUMBER('Control Sample Data'!L124),'Control Sample Data'!L124&lt;$B$1,'Control Sample Data'!L124&gt;0),'Control Sample Data'!L124,$B$1),"")</f>
        <v/>
      </c>
      <c r="Y125" s="17" t="str">
        <f>IF(SUM('Control Sample Data'!M$3:M$98)&gt;10,IF(AND(ISNUMBER('Control Sample Data'!M124),'Control Sample Data'!M124&lt;$B$1,'Control Sample Data'!M124&gt;0),'Control Sample Data'!M124,$B$1),"")</f>
        <v/>
      </c>
      <c r="AT125" s="36" t="str">
        <f t="shared" si="106"/>
        <v/>
      </c>
      <c r="AU125" s="36" t="str">
        <f t="shared" si="107"/>
        <v/>
      </c>
      <c r="AV125" s="36" t="str">
        <f t="shared" si="108"/>
        <v/>
      </c>
      <c r="AW125" s="36" t="str">
        <f t="shared" si="109"/>
        <v/>
      </c>
      <c r="AX125" s="36" t="str">
        <f t="shared" si="110"/>
        <v/>
      </c>
      <c r="AY125" s="36" t="str">
        <f t="shared" si="111"/>
        <v/>
      </c>
      <c r="AZ125" s="36" t="str">
        <f t="shared" si="112"/>
        <v/>
      </c>
      <c r="BA125" s="36" t="str">
        <f t="shared" si="113"/>
        <v/>
      </c>
      <c r="BB125" s="36" t="str">
        <f t="shared" si="114"/>
        <v/>
      </c>
      <c r="BC125" s="36" t="str">
        <f t="shared" si="115"/>
        <v/>
      </c>
      <c r="BD125" s="36" t="str">
        <f t="shared" si="117"/>
        <v/>
      </c>
      <c r="BE125" s="36" t="str">
        <f t="shared" si="118"/>
        <v/>
      </c>
      <c r="BF125" s="36" t="str">
        <f t="shared" si="119"/>
        <v/>
      </c>
      <c r="BG125" s="36" t="str">
        <f t="shared" si="120"/>
        <v/>
      </c>
      <c r="BH125" s="36" t="str">
        <f t="shared" si="121"/>
        <v/>
      </c>
      <c r="BI125" s="36" t="str">
        <f t="shared" si="122"/>
        <v/>
      </c>
      <c r="BJ125" s="36" t="str">
        <f t="shared" si="123"/>
        <v/>
      </c>
      <c r="BK125" s="36" t="str">
        <f t="shared" si="124"/>
        <v/>
      </c>
      <c r="BL125" s="36" t="str">
        <f t="shared" si="125"/>
        <v/>
      </c>
      <c r="BM125" s="36" t="str">
        <f t="shared" si="126"/>
        <v/>
      </c>
      <c r="BN125" s="38" t="e">
        <f t="shared" si="127"/>
        <v>#DIV/0!</v>
      </c>
      <c r="BO125" s="38" t="e">
        <f t="shared" si="128"/>
        <v>#DIV/0!</v>
      </c>
      <c r="BP125" s="39" t="str">
        <f t="shared" si="86"/>
        <v/>
      </c>
      <c r="BQ125" s="39" t="str">
        <f t="shared" si="87"/>
        <v/>
      </c>
      <c r="BR125" s="39" t="str">
        <f t="shared" si="88"/>
        <v/>
      </c>
      <c r="BS125" s="39" t="str">
        <f t="shared" si="89"/>
        <v/>
      </c>
      <c r="BT125" s="39" t="str">
        <f t="shared" si="90"/>
        <v/>
      </c>
      <c r="BU125" s="39" t="str">
        <f t="shared" si="91"/>
        <v/>
      </c>
      <c r="BV125" s="39" t="str">
        <f t="shared" si="92"/>
        <v/>
      </c>
      <c r="BW125" s="39" t="str">
        <f t="shared" si="93"/>
        <v/>
      </c>
      <c r="BX125" s="39" t="str">
        <f t="shared" si="94"/>
        <v/>
      </c>
      <c r="BY125" s="39" t="str">
        <f t="shared" si="95"/>
        <v/>
      </c>
      <c r="BZ125" s="39" t="str">
        <f t="shared" si="96"/>
        <v/>
      </c>
      <c r="CA125" s="39" t="str">
        <f t="shared" si="97"/>
        <v/>
      </c>
      <c r="CB125" s="39" t="str">
        <f t="shared" si="98"/>
        <v/>
      </c>
      <c r="CC125" s="39" t="str">
        <f t="shared" si="99"/>
        <v/>
      </c>
      <c r="CD125" s="39" t="str">
        <f t="shared" si="100"/>
        <v/>
      </c>
      <c r="CE125" s="39" t="str">
        <f t="shared" si="101"/>
        <v/>
      </c>
      <c r="CF125" s="39" t="str">
        <f t="shared" si="102"/>
        <v/>
      </c>
      <c r="CG125" s="39" t="str">
        <f t="shared" si="103"/>
        <v/>
      </c>
      <c r="CH125" s="39" t="str">
        <f t="shared" si="104"/>
        <v/>
      </c>
      <c r="CI125" s="39" t="str">
        <f t="shared" si="105"/>
        <v/>
      </c>
    </row>
    <row r="126" spans="1:87" ht="12.75">
      <c r="A126" s="18"/>
      <c r="B126" s="16" t="str">
        <f>'Gene Table'!D125</f>
        <v>NM_001225</v>
      </c>
      <c r="C126" s="16" t="s">
        <v>113</v>
      </c>
      <c r="D126" s="17" t="str">
        <f>IF(SUM('Test Sample Data'!D$3:D$98)&gt;10,IF(AND(ISNUMBER('Test Sample Data'!D125),'Test Sample Data'!D125&lt;$B$1,'Test Sample Data'!D125&gt;0),'Test Sample Data'!D125,$B$1),"")</f>
        <v/>
      </c>
      <c r="E126" s="17" t="str">
        <f>IF(SUM('Test Sample Data'!E$3:E$98)&gt;10,IF(AND(ISNUMBER('Test Sample Data'!E125),'Test Sample Data'!E125&lt;$B$1,'Test Sample Data'!E125&gt;0),'Test Sample Data'!E125,$B$1),"")</f>
        <v/>
      </c>
      <c r="F126" s="17" t="str">
        <f>IF(SUM('Test Sample Data'!F$3:F$98)&gt;10,IF(AND(ISNUMBER('Test Sample Data'!F125),'Test Sample Data'!F125&lt;$B$1,'Test Sample Data'!F125&gt;0),'Test Sample Data'!F125,$B$1),"")</f>
        <v/>
      </c>
      <c r="G126" s="17" t="str">
        <f>IF(SUM('Test Sample Data'!G$3:G$98)&gt;10,IF(AND(ISNUMBER('Test Sample Data'!G125),'Test Sample Data'!G125&lt;$B$1,'Test Sample Data'!G125&gt;0),'Test Sample Data'!G125,$B$1),"")</f>
        <v/>
      </c>
      <c r="H126" s="17" t="str">
        <f>IF(SUM('Test Sample Data'!H$3:H$98)&gt;10,IF(AND(ISNUMBER('Test Sample Data'!H125),'Test Sample Data'!H125&lt;$B$1,'Test Sample Data'!H125&gt;0),'Test Sample Data'!H125,$B$1),"")</f>
        <v/>
      </c>
      <c r="I126" s="17" t="str">
        <f>IF(SUM('Test Sample Data'!I$3:I$98)&gt;10,IF(AND(ISNUMBER('Test Sample Data'!I125),'Test Sample Data'!I125&lt;$B$1,'Test Sample Data'!I125&gt;0),'Test Sample Data'!I125,$B$1),"")</f>
        <v/>
      </c>
      <c r="J126" s="17" t="str">
        <f>IF(SUM('Test Sample Data'!J$3:J$98)&gt;10,IF(AND(ISNUMBER('Test Sample Data'!J125),'Test Sample Data'!J125&lt;$B$1,'Test Sample Data'!J125&gt;0),'Test Sample Data'!J125,$B$1),"")</f>
        <v/>
      </c>
      <c r="K126" s="17" t="str">
        <f>IF(SUM('Test Sample Data'!K$3:K$98)&gt;10,IF(AND(ISNUMBER('Test Sample Data'!K125),'Test Sample Data'!K125&lt;$B$1,'Test Sample Data'!K125&gt;0),'Test Sample Data'!K125,$B$1),"")</f>
        <v/>
      </c>
      <c r="L126" s="17" t="str">
        <f>IF(SUM('Test Sample Data'!L$3:L$98)&gt;10,IF(AND(ISNUMBER('Test Sample Data'!L125),'Test Sample Data'!L125&lt;$B$1,'Test Sample Data'!L125&gt;0),'Test Sample Data'!L125,$B$1),"")</f>
        <v/>
      </c>
      <c r="M126" s="17" t="str">
        <f>IF(SUM('Test Sample Data'!M$3:M$98)&gt;10,IF(AND(ISNUMBER('Test Sample Data'!M125),'Test Sample Data'!M125&lt;$B$1,'Test Sample Data'!M125&gt;0),'Test Sample Data'!M125,$B$1),"")</f>
        <v/>
      </c>
      <c r="N126" s="17" t="str">
        <f>'Gene Table'!D125</f>
        <v>NM_001225</v>
      </c>
      <c r="O126" s="16" t="s">
        <v>113</v>
      </c>
      <c r="P126" s="17" t="str">
        <f>IF(SUM('Control Sample Data'!D$3:D$98)&gt;10,IF(AND(ISNUMBER('Control Sample Data'!D125),'Control Sample Data'!D125&lt;$B$1,'Control Sample Data'!D125&gt;0),'Control Sample Data'!D125,$B$1),"")</f>
        <v/>
      </c>
      <c r="Q126" s="17" t="str">
        <f>IF(SUM('Control Sample Data'!E$3:E$98)&gt;10,IF(AND(ISNUMBER('Control Sample Data'!E125),'Control Sample Data'!E125&lt;$B$1,'Control Sample Data'!E125&gt;0),'Control Sample Data'!E125,$B$1),"")</f>
        <v/>
      </c>
      <c r="R126" s="17" t="str">
        <f>IF(SUM('Control Sample Data'!F$3:F$98)&gt;10,IF(AND(ISNUMBER('Control Sample Data'!F125),'Control Sample Data'!F125&lt;$B$1,'Control Sample Data'!F125&gt;0),'Control Sample Data'!F125,$B$1),"")</f>
        <v/>
      </c>
      <c r="S126" s="17" t="str">
        <f>IF(SUM('Control Sample Data'!G$3:G$98)&gt;10,IF(AND(ISNUMBER('Control Sample Data'!G125),'Control Sample Data'!G125&lt;$B$1,'Control Sample Data'!G125&gt;0),'Control Sample Data'!G125,$B$1),"")</f>
        <v/>
      </c>
      <c r="T126" s="17" t="str">
        <f>IF(SUM('Control Sample Data'!H$3:H$98)&gt;10,IF(AND(ISNUMBER('Control Sample Data'!H125),'Control Sample Data'!H125&lt;$B$1,'Control Sample Data'!H125&gt;0),'Control Sample Data'!H125,$B$1),"")</f>
        <v/>
      </c>
      <c r="U126" s="17" t="str">
        <f>IF(SUM('Control Sample Data'!I$3:I$98)&gt;10,IF(AND(ISNUMBER('Control Sample Data'!I125),'Control Sample Data'!I125&lt;$B$1,'Control Sample Data'!I125&gt;0),'Control Sample Data'!I125,$B$1),"")</f>
        <v/>
      </c>
      <c r="V126" s="17" t="str">
        <f>IF(SUM('Control Sample Data'!J$3:J$98)&gt;10,IF(AND(ISNUMBER('Control Sample Data'!J125),'Control Sample Data'!J125&lt;$B$1,'Control Sample Data'!J125&gt;0),'Control Sample Data'!J125,$B$1),"")</f>
        <v/>
      </c>
      <c r="W126" s="17" t="str">
        <f>IF(SUM('Control Sample Data'!K$3:K$98)&gt;10,IF(AND(ISNUMBER('Control Sample Data'!K125),'Control Sample Data'!K125&lt;$B$1,'Control Sample Data'!K125&gt;0),'Control Sample Data'!K125,$B$1),"")</f>
        <v/>
      </c>
      <c r="X126" s="17" t="str">
        <f>IF(SUM('Control Sample Data'!L$3:L$98)&gt;10,IF(AND(ISNUMBER('Control Sample Data'!L125),'Control Sample Data'!L125&lt;$B$1,'Control Sample Data'!L125&gt;0),'Control Sample Data'!L125,$B$1),"")</f>
        <v/>
      </c>
      <c r="Y126" s="17" t="str">
        <f>IF(SUM('Control Sample Data'!M$3:M$98)&gt;10,IF(AND(ISNUMBER('Control Sample Data'!M125),'Control Sample Data'!M125&lt;$B$1,'Control Sample Data'!M125&gt;0),'Control Sample Data'!M125,$B$1),"")</f>
        <v/>
      </c>
      <c r="AT126" s="36" t="str">
        <f t="shared" si="106"/>
        <v/>
      </c>
      <c r="AU126" s="36" t="str">
        <f t="shared" si="107"/>
        <v/>
      </c>
      <c r="AV126" s="36" t="str">
        <f t="shared" si="108"/>
        <v/>
      </c>
      <c r="AW126" s="36" t="str">
        <f t="shared" si="109"/>
        <v/>
      </c>
      <c r="AX126" s="36" t="str">
        <f t="shared" si="110"/>
        <v/>
      </c>
      <c r="AY126" s="36" t="str">
        <f t="shared" si="111"/>
        <v/>
      </c>
      <c r="AZ126" s="36" t="str">
        <f t="shared" si="112"/>
        <v/>
      </c>
      <c r="BA126" s="36" t="str">
        <f t="shared" si="113"/>
        <v/>
      </c>
      <c r="BB126" s="36" t="str">
        <f t="shared" si="114"/>
        <v/>
      </c>
      <c r="BC126" s="36" t="str">
        <f t="shared" si="115"/>
        <v/>
      </c>
      <c r="BD126" s="36" t="str">
        <f t="shared" si="117"/>
        <v/>
      </c>
      <c r="BE126" s="36" t="str">
        <f t="shared" si="118"/>
        <v/>
      </c>
      <c r="BF126" s="36" t="str">
        <f t="shared" si="119"/>
        <v/>
      </c>
      <c r="BG126" s="36" t="str">
        <f t="shared" si="120"/>
        <v/>
      </c>
      <c r="BH126" s="36" t="str">
        <f t="shared" si="121"/>
        <v/>
      </c>
      <c r="BI126" s="36" t="str">
        <f t="shared" si="122"/>
        <v/>
      </c>
      <c r="BJ126" s="36" t="str">
        <f t="shared" si="123"/>
        <v/>
      </c>
      <c r="BK126" s="36" t="str">
        <f t="shared" si="124"/>
        <v/>
      </c>
      <c r="BL126" s="36" t="str">
        <f t="shared" si="125"/>
        <v/>
      </c>
      <c r="BM126" s="36" t="str">
        <f t="shared" si="126"/>
        <v/>
      </c>
      <c r="BN126" s="38" t="e">
        <f t="shared" si="127"/>
        <v>#DIV/0!</v>
      </c>
      <c r="BO126" s="38" t="e">
        <f t="shared" si="128"/>
        <v>#DIV/0!</v>
      </c>
      <c r="BP126" s="39" t="str">
        <f t="shared" si="86"/>
        <v/>
      </c>
      <c r="BQ126" s="39" t="str">
        <f t="shared" si="87"/>
        <v/>
      </c>
      <c r="BR126" s="39" t="str">
        <f t="shared" si="88"/>
        <v/>
      </c>
      <c r="BS126" s="39" t="str">
        <f t="shared" si="89"/>
        <v/>
      </c>
      <c r="BT126" s="39" t="str">
        <f t="shared" si="90"/>
        <v/>
      </c>
      <c r="BU126" s="39" t="str">
        <f t="shared" si="91"/>
        <v/>
      </c>
      <c r="BV126" s="39" t="str">
        <f t="shared" si="92"/>
        <v/>
      </c>
      <c r="BW126" s="39" t="str">
        <f t="shared" si="93"/>
        <v/>
      </c>
      <c r="BX126" s="39" t="str">
        <f t="shared" si="94"/>
        <v/>
      </c>
      <c r="BY126" s="39" t="str">
        <f t="shared" si="95"/>
        <v/>
      </c>
      <c r="BZ126" s="39" t="str">
        <f t="shared" si="96"/>
        <v/>
      </c>
      <c r="CA126" s="39" t="str">
        <f t="shared" si="97"/>
        <v/>
      </c>
      <c r="CB126" s="39" t="str">
        <f t="shared" si="98"/>
        <v/>
      </c>
      <c r="CC126" s="39" t="str">
        <f t="shared" si="99"/>
        <v/>
      </c>
      <c r="CD126" s="39" t="str">
        <f t="shared" si="100"/>
        <v/>
      </c>
      <c r="CE126" s="39" t="str">
        <f t="shared" si="101"/>
        <v/>
      </c>
      <c r="CF126" s="39" t="str">
        <f t="shared" si="102"/>
        <v/>
      </c>
      <c r="CG126" s="39" t="str">
        <f t="shared" si="103"/>
        <v/>
      </c>
      <c r="CH126" s="39" t="str">
        <f t="shared" si="104"/>
        <v/>
      </c>
      <c r="CI126" s="39" t="str">
        <f t="shared" si="105"/>
        <v/>
      </c>
    </row>
    <row r="127" spans="1:87" ht="12.75">
      <c r="A127" s="18"/>
      <c r="B127" s="16" t="str">
        <f>'Gene Table'!D126</f>
        <v>NM_001223</v>
      </c>
      <c r="C127" s="16" t="s">
        <v>117</v>
      </c>
      <c r="D127" s="17" t="str">
        <f>IF(SUM('Test Sample Data'!D$3:D$98)&gt;10,IF(AND(ISNUMBER('Test Sample Data'!D126),'Test Sample Data'!D126&lt;$B$1,'Test Sample Data'!D126&gt;0),'Test Sample Data'!D126,$B$1),"")</f>
        <v/>
      </c>
      <c r="E127" s="17" t="str">
        <f>IF(SUM('Test Sample Data'!E$3:E$98)&gt;10,IF(AND(ISNUMBER('Test Sample Data'!E126),'Test Sample Data'!E126&lt;$B$1,'Test Sample Data'!E126&gt;0),'Test Sample Data'!E126,$B$1),"")</f>
        <v/>
      </c>
      <c r="F127" s="17" t="str">
        <f>IF(SUM('Test Sample Data'!F$3:F$98)&gt;10,IF(AND(ISNUMBER('Test Sample Data'!F126),'Test Sample Data'!F126&lt;$B$1,'Test Sample Data'!F126&gt;0),'Test Sample Data'!F126,$B$1),"")</f>
        <v/>
      </c>
      <c r="G127" s="17" t="str">
        <f>IF(SUM('Test Sample Data'!G$3:G$98)&gt;10,IF(AND(ISNUMBER('Test Sample Data'!G126),'Test Sample Data'!G126&lt;$B$1,'Test Sample Data'!G126&gt;0),'Test Sample Data'!G126,$B$1),"")</f>
        <v/>
      </c>
      <c r="H127" s="17" t="str">
        <f>IF(SUM('Test Sample Data'!H$3:H$98)&gt;10,IF(AND(ISNUMBER('Test Sample Data'!H126),'Test Sample Data'!H126&lt;$B$1,'Test Sample Data'!H126&gt;0),'Test Sample Data'!H126,$B$1),"")</f>
        <v/>
      </c>
      <c r="I127" s="17" t="str">
        <f>IF(SUM('Test Sample Data'!I$3:I$98)&gt;10,IF(AND(ISNUMBER('Test Sample Data'!I126),'Test Sample Data'!I126&lt;$B$1,'Test Sample Data'!I126&gt;0),'Test Sample Data'!I126,$B$1),"")</f>
        <v/>
      </c>
      <c r="J127" s="17" t="str">
        <f>IF(SUM('Test Sample Data'!J$3:J$98)&gt;10,IF(AND(ISNUMBER('Test Sample Data'!J126),'Test Sample Data'!J126&lt;$B$1,'Test Sample Data'!J126&gt;0),'Test Sample Data'!J126,$B$1),"")</f>
        <v/>
      </c>
      <c r="K127" s="17" t="str">
        <f>IF(SUM('Test Sample Data'!K$3:K$98)&gt;10,IF(AND(ISNUMBER('Test Sample Data'!K126),'Test Sample Data'!K126&lt;$B$1,'Test Sample Data'!K126&gt;0),'Test Sample Data'!K126,$B$1),"")</f>
        <v/>
      </c>
      <c r="L127" s="17" t="str">
        <f>IF(SUM('Test Sample Data'!L$3:L$98)&gt;10,IF(AND(ISNUMBER('Test Sample Data'!L126),'Test Sample Data'!L126&lt;$B$1,'Test Sample Data'!L126&gt;0),'Test Sample Data'!L126,$B$1),"")</f>
        <v/>
      </c>
      <c r="M127" s="17" t="str">
        <f>IF(SUM('Test Sample Data'!M$3:M$98)&gt;10,IF(AND(ISNUMBER('Test Sample Data'!M126),'Test Sample Data'!M126&lt;$B$1,'Test Sample Data'!M126&gt;0),'Test Sample Data'!M126,$B$1),"")</f>
        <v/>
      </c>
      <c r="N127" s="17" t="str">
        <f>'Gene Table'!D126</f>
        <v>NM_001223</v>
      </c>
      <c r="O127" s="16" t="s">
        <v>117</v>
      </c>
      <c r="P127" s="17" t="str">
        <f>IF(SUM('Control Sample Data'!D$3:D$98)&gt;10,IF(AND(ISNUMBER('Control Sample Data'!D126),'Control Sample Data'!D126&lt;$B$1,'Control Sample Data'!D126&gt;0),'Control Sample Data'!D126,$B$1),"")</f>
        <v/>
      </c>
      <c r="Q127" s="17" t="str">
        <f>IF(SUM('Control Sample Data'!E$3:E$98)&gt;10,IF(AND(ISNUMBER('Control Sample Data'!E126),'Control Sample Data'!E126&lt;$B$1,'Control Sample Data'!E126&gt;0),'Control Sample Data'!E126,$B$1),"")</f>
        <v/>
      </c>
      <c r="R127" s="17" t="str">
        <f>IF(SUM('Control Sample Data'!F$3:F$98)&gt;10,IF(AND(ISNUMBER('Control Sample Data'!F126),'Control Sample Data'!F126&lt;$B$1,'Control Sample Data'!F126&gt;0),'Control Sample Data'!F126,$B$1),"")</f>
        <v/>
      </c>
      <c r="S127" s="17" t="str">
        <f>IF(SUM('Control Sample Data'!G$3:G$98)&gt;10,IF(AND(ISNUMBER('Control Sample Data'!G126),'Control Sample Data'!G126&lt;$B$1,'Control Sample Data'!G126&gt;0),'Control Sample Data'!G126,$B$1),"")</f>
        <v/>
      </c>
      <c r="T127" s="17" t="str">
        <f>IF(SUM('Control Sample Data'!H$3:H$98)&gt;10,IF(AND(ISNUMBER('Control Sample Data'!H126),'Control Sample Data'!H126&lt;$B$1,'Control Sample Data'!H126&gt;0),'Control Sample Data'!H126,$B$1),"")</f>
        <v/>
      </c>
      <c r="U127" s="17" t="str">
        <f>IF(SUM('Control Sample Data'!I$3:I$98)&gt;10,IF(AND(ISNUMBER('Control Sample Data'!I126),'Control Sample Data'!I126&lt;$B$1,'Control Sample Data'!I126&gt;0),'Control Sample Data'!I126,$B$1),"")</f>
        <v/>
      </c>
      <c r="V127" s="17" t="str">
        <f>IF(SUM('Control Sample Data'!J$3:J$98)&gt;10,IF(AND(ISNUMBER('Control Sample Data'!J126),'Control Sample Data'!J126&lt;$B$1,'Control Sample Data'!J126&gt;0),'Control Sample Data'!J126,$B$1),"")</f>
        <v/>
      </c>
      <c r="W127" s="17" t="str">
        <f>IF(SUM('Control Sample Data'!K$3:K$98)&gt;10,IF(AND(ISNUMBER('Control Sample Data'!K126),'Control Sample Data'!K126&lt;$B$1,'Control Sample Data'!K126&gt;0),'Control Sample Data'!K126,$B$1),"")</f>
        <v/>
      </c>
      <c r="X127" s="17" t="str">
        <f>IF(SUM('Control Sample Data'!L$3:L$98)&gt;10,IF(AND(ISNUMBER('Control Sample Data'!L126),'Control Sample Data'!L126&lt;$B$1,'Control Sample Data'!L126&gt;0),'Control Sample Data'!L126,$B$1),"")</f>
        <v/>
      </c>
      <c r="Y127" s="17" t="str">
        <f>IF(SUM('Control Sample Data'!M$3:M$98)&gt;10,IF(AND(ISNUMBER('Control Sample Data'!M126),'Control Sample Data'!M126&lt;$B$1,'Control Sample Data'!M126&gt;0),'Control Sample Data'!M126,$B$1),"")</f>
        <v/>
      </c>
      <c r="AT127" s="36" t="str">
        <f t="shared" si="106"/>
        <v/>
      </c>
      <c r="AU127" s="36" t="str">
        <f t="shared" si="107"/>
        <v/>
      </c>
      <c r="AV127" s="36" t="str">
        <f t="shared" si="108"/>
        <v/>
      </c>
      <c r="AW127" s="36" t="str">
        <f t="shared" si="109"/>
        <v/>
      </c>
      <c r="AX127" s="36" t="str">
        <f t="shared" si="110"/>
        <v/>
      </c>
      <c r="AY127" s="36" t="str">
        <f t="shared" si="111"/>
        <v/>
      </c>
      <c r="AZ127" s="36" t="str">
        <f t="shared" si="112"/>
        <v/>
      </c>
      <c r="BA127" s="36" t="str">
        <f t="shared" si="113"/>
        <v/>
      </c>
      <c r="BB127" s="36" t="str">
        <f t="shared" si="114"/>
        <v/>
      </c>
      <c r="BC127" s="36" t="str">
        <f t="shared" si="115"/>
        <v/>
      </c>
      <c r="BD127" s="36" t="str">
        <f t="shared" si="117"/>
        <v/>
      </c>
      <c r="BE127" s="36" t="str">
        <f t="shared" si="118"/>
        <v/>
      </c>
      <c r="BF127" s="36" t="str">
        <f t="shared" si="119"/>
        <v/>
      </c>
      <c r="BG127" s="36" t="str">
        <f t="shared" si="120"/>
        <v/>
      </c>
      <c r="BH127" s="36" t="str">
        <f t="shared" si="121"/>
        <v/>
      </c>
      <c r="BI127" s="36" t="str">
        <f t="shared" si="122"/>
        <v/>
      </c>
      <c r="BJ127" s="36" t="str">
        <f t="shared" si="123"/>
        <v/>
      </c>
      <c r="BK127" s="36" t="str">
        <f t="shared" si="124"/>
        <v/>
      </c>
      <c r="BL127" s="36" t="str">
        <f t="shared" si="125"/>
        <v/>
      </c>
      <c r="BM127" s="36" t="str">
        <f t="shared" si="126"/>
        <v/>
      </c>
      <c r="BN127" s="38" t="e">
        <f t="shared" si="127"/>
        <v>#DIV/0!</v>
      </c>
      <c r="BO127" s="38" t="e">
        <f t="shared" si="128"/>
        <v>#DIV/0!</v>
      </c>
      <c r="BP127" s="39" t="str">
        <f t="shared" si="86"/>
        <v/>
      </c>
      <c r="BQ127" s="39" t="str">
        <f t="shared" si="87"/>
        <v/>
      </c>
      <c r="BR127" s="39" t="str">
        <f t="shared" si="88"/>
        <v/>
      </c>
      <c r="BS127" s="39" t="str">
        <f t="shared" si="89"/>
        <v/>
      </c>
      <c r="BT127" s="39" t="str">
        <f t="shared" si="90"/>
        <v/>
      </c>
      <c r="BU127" s="39" t="str">
        <f t="shared" si="91"/>
        <v/>
      </c>
      <c r="BV127" s="39" t="str">
        <f t="shared" si="92"/>
        <v/>
      </c>
      <c r="BW127" s="39" t="str">
        <f t="shared" si="93"/>
        <v/>
      </c>
      <c r="BX127" s="39" t="str">
        <f t="shared" si="94"/>
        <v/>
      </c>
      <c r="BY127" s="39" t="str">
        <f t="shared" si="95"/>
        <v/>
      </c>
      <c r="BZ127" s="39" t="str">
        <f t="shared" si="96"/>
        <v/>
      </c>
      <c r="CA127" s="39" t="str">
        <f t="shared" si="97"/>
        <v/>
      </c>
      <c r="CB127" s="39" t="str">
        <f t="shared" si="98"/>
        <v/>
      </c>
      <c r="CC127" s="39" t="str">
        <f t="shared" si="99"/>
        <v/>
      </c>
      <c r="CD127" s="39" t="str">
        <f t="shared" si="100"/>
        <v/>
      </c>
      <c r="CE127" s="39" t="str">
        <f t="shared" si="101"/>
        <v/>
      </c>
      <c r="CF127" s="39" t="str">
        <f t="shared" si="102"/>
        <v/>
      </c>
      <c r="CG127" s="39" t="str">
        <f t="shared" si="103"/>
        <v/>
      </c>
      <c r="CH127" s="39" t="str">
        <f t="shared" si="104"/>
        <v/>
      </c>
      <c r="CI127" s="39" t="str">
        <f t="shared" si="105"/>
        <v/>
      </c>
    </row>
    <row r="128" spans="1:87" ht="12.75">
      <c r="A128" s="18"/>
      <c r="B128" s="16" t="str">
        <f>'Gene Table'!D127</f>
        <v>NM_001017388</v>
      </c>
      <c r="C128" s="16" t="s">
        <v>121</v>
      </c>
      <c r="D128" s="17" t="str">
        <f>IF(SUM('Test Sample Data'!D$3:D$98)&gt;10,IF(AND(ISNUMBER('Test Sample Data'!D127),'Test Sample Data'!D127&lt;$B$1,'Test Sample Data'!D127&gt;0),'Test Sample Data'!D127,$B$1),"")</f>
        <v/>
      </c>
      <c r="E128" s="17" t="str">
        <f>IF(SUM('Test Sample Data'!E$3:E$98)&gt;10,IF(AND(ISNUMBER('Test Sample Data'!E127),'Test Sample Data'!E127&lt;$B$1,'Test Sample Data'!E127&gt;0),'Test Sample Data'!E127,$B$1),"")</f>
        <v/>
      </c>
      <c r="F128" s="17" t="str">
        <f>IF(SUM('Test Sample Data'!F$3:F$98)&gt;10,IF(AND(ISNUMBER('Test Sample Data'!F127),'Test Sample Data'!F127&lt;$B$1,'Test Sample Data'!F127&gt;0),'Test Sample Data'!F127,$B$1),"")</f>
        <v/>
      </c>
      <c r="G128" s="17" t="str">
        <f>IF(SUM('Test Sample Data'!G$3:G$98)&gt;10,IF(AND(ISNUMBER('Test Sample Data'!G127),'Test Sample Data'!G127&lt;$B$1,'Test Sample Data'!G127&gt;0),'Test Sample Data'!G127,$B$1),"")</f>
        <v/>
      </c>
      <c r="H128" s="17" t="str">
        <f>IF(SUM('Test Sample Data'!H$3:H$98)&gt;10,IF(AND(ISNUMBER('Test Sample Data'!H127),'Test Sample Data'!H127&lt;$B$1,'Test Sample Data'!H127&gt;0),'Test Sample Data'!H127,$B$1),"")</f>
        <v/>
      </c>
      <c r="I128" s="17" t="str">
        <f>IF(SUM('Test Sample Data'!I$3:I$98)&gt;10,IF(AND(ISNUMBER('Test Sample Data'!I127),'Test Sample Data'!I127&lt;$B$1,'Test Sample Data'!I127&gt;0),'Test Sample Data'!I127,$B$1),"")</f>
        <v/>
      </c>
      <c r="J128" s="17" t="str">
        <f>IF(SUM('Test Sample Data'!J$3:J$98)&gt;10,IF(AND(ISNUMBER('Test Sample Data'!J127),'Test Sample Data'!J127&lt;$B$1,'Test Sample Data'!J127&gt;0),'Test Sample Data'!J127,$B$1),"")</f>
        <v/>
      </c>
      <c r="K128" s="17" t="str">
        <f>IF(SUM('Test Sample Data'!K$3:K$98)&gt;10,IF(AND(ISNUMBER('Test Sample Data'!K127),'Test Sample Data'!K127&lt;$B$1,'Test Sample Data'!K127&gt;0),'Test Sample Data'!K127,$B$1),"")</f>
        <v/>
      </c>
      <c r="L128" s="17" t="str">
        <f>IF(SUM('Test Sample Data'!L$3:L$98)&gt;10,IF(AND(ISNUMBER('Test Sample Data'!L127),'Test Sample Data'!L127&lt;$B$1,'Test Sample Data'!L127&gt;0),'Test Sample Data'!L127,$B$1),"")</f>
        <v/>
      </c>
      <c r="M128" s="17" t="str">
        <f>IF(SUM('Test Sample Data'!M$3:M$98)&gt;10,IF(AND(ISNUMBER('Test Sample Data'!M127),'Test Sample Data'!M127&lt;$B$1,'Test Sample Data'!M127&gt;0),'Test Sample Data'!M127,$B$1),"")</f>
        <v/>
      </c>
      <c r="N128" s="17" t="str">
        <f>'Gene Table'!D127</f>
        <v>NM_001017388</v>
      </c>
      <c r="O128" s="16" t="s">
        <v>121</v>
      </c>
      <c r="P128" s="17" t="str">
        <f>IF(SUM('Control Sample Data'!D$3:D$98)&gt;10,IF(AND(ISNUMBER('Control Sample Data'!D127),'Control Sample Data'!D127&lt;$B$1,'Control Sample Data'!D127&gt;0),'Control Sample Data'!D127,$B$1),"")</f>
        <v/>
      </c>
      <c r="Q128" s="17" t="str">
        <f>IF(SUM('Control Sample Data'!E$3:E$98)&gt;10,IF(AND(ISNUMBER('Control Sample Data'!E127),'Control Sample Data'!E127&lt;$B$1,'Control Sample Data'!E127&gt;0),'Control Sample Data'!E127,$B$1),"")</f>
        <v/>
      </c>
      <c r="R128" s="17" t="str">
        <f>IF(SUM('Control Sample Data'!F$3:F$98)&gt;10,IF(AND(ISNUMBER('Control Sample Data'!F127),'Control Sample Data'!F127&lt;$B$1,'Control Sample Data'!F127&gt;0),'Control Sample Data'!F127,$B$1),"")</f>
        <v/>
      </c>
      <c r="S128" s="17" t="str">
        <f>IF(SUM('Control Sample Data'!G$3:G$98)&gt;10,IF(AND(ISNUMBER('Control Sample Data'!G127),'Control Sample Data'!G127&lt;$B$1,'Control Sample Data'!G127&gt;0),'Control Sample Data'!G127,$B$1),"")</f>
        <v/>
      </c>
      <c r="T128" s="17" t="str">
        <f>IF(SUM('Control Sample Data'!H$3:H$98)&gt;10,IF(AND(ISNUMBER('Control Sample Data'!H127),'Control Sample Data'!H127&lt;$B$1,'Control Sample Data'!H127&gt;0),'Control Sample Data'!H127,$B$1),"")</f>
        <v/>
      </c>
      <c r="U128" s="17" t="str">
        <f>IF(SUM('Control Sample Data'!I$3:I$98)&gt;10,IF(AND(ISNUMBER('Control Sample Data'!I127),'Control Sample Data'!I127&lt;$B$1,'Control Sample Data'!I127&gt;0),'Control Sample Data'!I127,$B$1),"")</f>
        <v/>
      </c>
      <c r="V128" s="17" t="str">
        <f>IF(SUM('Control Sample Data'!J$3:J$98)&gt;10,IF(AND(ISNUMBER('Control Sample Data'!J127),'Control Sample Data'!J127&lt;$B$1,'Control Sample Data'!J127&gt;0),'Control Sample Data'!J127,$B$1),"")</f>
        <v/>
      </c>
      <c r="W128" s="17" t="str">
        <f>IF(SUM('Control Sample Data'!K$3:K$98)&gt;10,IF(AND(ISNUMBER('Control Sample Data'!K127),'Control Sample Data'!K127&lt;$B$1,'Control Sample Data'!K127&gt;0),'Control Sample Data'!K127,$B$1),"")</f>
        <v/>
      </c>
      <c r="X128" s="17" t="str">
        <f>IF(SUM('Control Sample Data'!L$3:L$98)&gt;10,IF(AND(ISNUMBER('Control Sample Data'!L127),'Control Sample Data'!L127&lt;$B$1,'Control Sample Data'!L127&gt;0),'Control Sample Data'!L127,$B$1),"")</f>
        <v/>
      </c>
      <c r="Y128" s="17" t="str">
        <f>IF(SUM('Control Sample Data'!M$3:M$98)&gt;10,IF(AND(ISNUMBER('Control Sample Data'!M127),'Control Sample Data'!M127&lt;$B$1,'Control Sample Data'!M127&gt;0),'Control Sample Data'!M127,$B$1),"")</f>
        <v/>
      </c>
      <c r="AT128" s="36" t="str">
        <f t="shared" si="106"/>
        <v/>
      </c>
      <c r="AU128" s="36" t="str">
        <f t="shared" si="107"/>
        <v/>
      </c>
      <c r="AV128" s="36" t="str">
        <f t="shared" si="108"/>
        <v/>
      </c>
      <c r="AW128" s="36" t="str">
        <f t="shared" si="109"/>
        <v/>
      </c>
      <c r="AX128" s="36" t="str">
        <f t="shared" si="110"/>
        <v/>
      </c>
      <c r="AY128" s="36" t="str">
        <f t="shared" si="111"/>
        <v/>
      </c>
      <c r="AZ128" s="36" t="str">
        <f t="shared" si="112"/>
        <v/>
      </c>
      <c r="BA128" s="36" t="str">
        <f t="shared" si="113"/>
        <v/>
      </c>
      <c r="BB128" s="36" t="str">
        <f t="shared" si="114"/>
        <v/>
      </c>
      <c r="BC128" s="36" t="str">
        <f t="shared" si="115"/>
        <v/>
      </c>
      <c r="BD128" s="36" t="str">
        <f t="shared" si="117"/>
        <v/>
      </c>
      <c r="BE128" s="36" t="str">
        <f t="shared" si="118"/>
        <v/>
      </c>
      <c r="BF128" s="36" t="str">
        <f t="shared" si="119"/>
        <v/>
      </c>
      <c r="BG128" s="36" t="str">
        <f t="shared" si="120"/>
        <v/>
      </c>
      <c r="BH128" s="36" t="str">
        <f t="shared" si="121"/>
        <v/>
      </c>
      <c r="BI128" s="36" t="str">
        <f t="shared" si="122"/>
        <v/>
      </c>
      <c r="BJ128" s="36" t="str">
        <f t="shared" si="123"/>
        <v/>
      </c>
      <c r="BK128" s="36" t="str">
        <f t="shared" si="124"/>
        <v/>
      </c>
      <c r="BL128" s="36" t="str">
        <f t="shared" si="125"/>
        <v/>
      </c>
      <c r="BM128" s="36" t="str">
        <f t="shared" si="126"/>
        <v/>
      </c>
      <c r="BN128" s="38" t="e">
        <f t="shared" si="127"/>
        <v>#DIV/0!</v>
      </c>
      <c r="BO128" s="38" t="e">
        <f t="shared" si="128"/>
        <v>#DIV/0!</v>
      </c>
      <c r="BP128" s="39" t="str">
        <f t="shared" si="86"/>
        <v/>
      </c>
      <c r="BQ128" s="39" t="str">
        <f t="shared" si="87"/>
        <v/>
      </c>
      <c r="BR128" s="39" t="str">
        <f t="shared" si="88"/>
        <v/>
      </c>
      <c r="BS128" s="39" t="str">
        <f t="shared" si="89"/>
        <v/>
      </c>
      <c r="BT128" s="39" t="str">
        <f t="shared" si="90"/>
        <v/>
      </c>
      <c r="BU128" s="39" t="str">
        <f t="shared" si="91"/>
        <v/>
      </c>
      <c r="BV128" s="39" t="str">
        <f t="shared" si="92"/>
        <v/>
      </c>
      <c r="BW128" s="39" t="str">
        <f t="shared" si="93"/>
        <v/>
      </c>
      <c r="BX128" s="39" t="str">
        <f t="shared" si="94"/>
        <v/>
      </c>
      <c r="BY128" s="39" t="str">
        <f t="shared" si="95"/>
        <v/>
      </c>
      <c r="BZ128" s="39" t="str">
        <f t="shared" si="96"/>
        <v/>
      </c>
      <c r="CA128" s="39" t="str">
        <f t="shared" si="97"/>
        <v/>
      </c>
      <c r="CB128" s="39" t="str">
        <f t="shared" si="98"/>
        <v/>
      </c>
      <c r="CC128" s="39" t="str">
        <f t="shared" si="99"/>
        <v/>
      </c>
      <c r="CD128" s="39" t="str">
        <f t="shared" si="100"/>
        <v/>
      </c>
      <c r="CE128" s="39" t="str">
        <f t="shared" si="101"/>
        <v/>
      </c>
      <c r="CF128" s="39" t="str">
        <f t="shared" si="102"/>
        <v/>
      </c>
      <c r="CG128" s="39" t="str">
        <f t="shared" si="103"/>
        <v/>
      </c>
      <c r="CH128" s="39" t="str">
        <f t="shared" si="104"/>
        <v/>
      </c>
      <c r="CI128" s="39" t="str">
        <f t="shared" si="105"/>
        <v/>
      </c>
    </row>
    <row r="129" spans="1:87" ht="12.75">
      <c r="A129" s="18"/>
      <c r="B129" s="16" t="str">
        <f>'Gene Table'!D128</f>
        <v>NM_003401</v>
      </c>
      <c r="C129" s="16" t="s">
        <v>125</v>
      </c>
      <c r="D129" s="17" t="str">
        <f>IF(SUM('Test Sample Data'!D$3:D$98)&gt;10,IF(AND(ISNUMBER('Test Sample Data'!D128),'Test Sample Data'!D128&lt;$B$1,'Test Sample Data'!D128&gt;0),'Test Sample Data'!D128,$B$1),"")</f>
        <v/>
      </c>
      <c r="E129" s="17" t="str">
        <f>IF(SUM('Test Sample Data'!E$3:E$98)&gt;10,IF(AND(ISNUMBER('Test Sample Data'!E128),'Test Sample Data'!E128&lt;$B$1,'Test Sample Data'!E128&gt;0),'Test Sample Data'!E128,$B$1),"")</f>
        <v/>
      </c>
      <c r="F129" s="17" t="str">
        <f>IF(SUM('Test Sample Data'!F$3:F$98)&gt;10,IF(AND(ISNUMBER('Test Sample Data'!F128),'Test Sample Data'!F128&lt;$B$1,'Test Sample Data'!F128&gt;0),'Test Sample Data'!F128,$B$1),"")</f>
        <v/>
      </c>
      <c r="G129" s="17" t="str">
        <f>IF(SUM('Test Sample Data'!G$3:G$98)&gt;10,IF(AND(ISNUMBER('Test Sample Data'!G128),'Test Sample Data'!G128&lt;$B$1,'Test Sample Data'!G128&gt;0),'Test Sample Data'!G128,$B$1),"")</f>
        <v/>
      </c>
      <c r="H129" s="17" t="str">
        <f>IF(SUM('Test Sample Data'!H$3:H$98)&gt;10,IF(AND(ISNUMBER('Test Sample Data'!H128),'Test Sample Data'!H128&lt;$B$1,'Test Sample Data'!H128&gt;0),'Test Sample Data'!H128,$B$1),"")</f>
        <v/>
      </c>
      <c r="I129" s="17" t="str">
        <f>IF(SUM('Test Sample Data'!I$3:I$98)&gt;10,IF(AND(ISNUMBER('Test Sample Data'!I128),'Test Sample Data'!I128&lt;$B$1,'Test Sample Data'!I128&gt;0),'Test Sample Data'!I128,$B$1),"")</f>
        <v/>
      </c>
      <c r="J129" s="17" t="str">
        <f>IF(SUM('Test Sample Data'!J$3:J$98)&gt;10,IF(AND(ISNUMBER('Test Sample Data'!J128),'Test Sample Data'!J128&lt;$B$1,'Test Sample Data'!J128&gt;0),'Test Sample Data'!J128,$B$1),"")</f>
        <v/>
      </c>
      <c r="K129" s="17" t="str">
        <f>IF(SUM('Test Sample Data'!K$3:K$98)&gt;10,IF(AND(ISNUMBER('Test Sample Data'!K128),'Test Sample Data'!K128&lt;$B$1,'Test Sample Data'!K128&gt;0),'Test Sample Data'!K128,$B$1),"")</f>
        <v/>
      </c>
      <c r="L129" s="17" t="str">
        <f>IF(SUM('Test Sample Data'!L$3:L$98)&gt;10,IF(AND(ISNUMBER('Test Sample Data'!L128),'Test Sample Data'!L128&lt;$B$1,'Test Sample Data'!L128&gt;0),'Test Sample Data'!L128,$B$1),"")</f>
        <v/>
      </c>
      <c r="M129" s="17" t="str">
        <f>IF(SUM('Test Sample Data'!M$3:M$98)&gt;10,IF(AND(ISNUMBER('Test Sample Data'!M128),'Test Sample Data'!M128&lt;$B$1,'Test Sample Data'!M128&gt;0),'Test Sample Data'!M128,$B$1),"")</f>
        <v/>
      </c>
      <c r="N129" s="17" t="str">
        <f>'Gene Table'!D128</f>
        <v>NM_003401</v>
      </c>
      <c r="O129" s="16" t="s">
        <v>125</v>
      </c>
      <c r="P129" s="17" t="str">
        <f>IF(SUM('Control Sample Data'!D$3:D$98)&gt;10,IF(AND(ISNUMBER('Control Sample Data'!D128),'Control Sample Data'!D128&lt;$B$1,'Control Sample Data'!D128&gt;0),'Control Sample Data'!D128,$B$1),"")</f>
        <v/>
      </c>
      <c r="Q129" s="17" t="str">
        <f>IF(SUM('Control Sample Data'!E$3:E$98)&gt;10,IF(AND(ISNUMBER('Control Sample Data'!E128),'Control Sample Data'!E128&lt;$B$1,'Control Sample Data'!E128&gt;0),'Control Sample Data'!E128,$B$1),"")</f>
        <v/>
      </c>
      <c r="R129" s="17" t="str">
        <f>IF(SUM('Control Sample Data'!F$3:F$98)&gt;10,IF(AND(ISNUMBER('Control Sample Data'!F128),'Control Sample Data'!F128&lt;$B$1,'Control Sample Data'!F128&gt;0),'Control Sample Data'!F128,$B$1),"")</f>
        <v/>
      </c>
      <c r="S129" s="17" t="str">
        <f>IF(SUM('Control Sample Data'!G$3:G$98)&gt;10,IF(AND(ISNUMBER('Control Sample Data'!G128),'Control Sample Data'!G128&lt;$B$1,'Control Sample Data'!G128&gt;0),'Control Sample Data'!G128,$B$1),"")</f>
        <v/>
      </c>
      <c r="T129" s="17" t="str">
        <f>IF(SUM('Control Sample Data'!H$3:H$98)&gt;10,IF(AND(ISNUMBER('Control Sample Data'!H128),'Control Sample Data'!H128&lt;$B$1,'Control Sample Data'!H128&gt;0),'Control Sample Data'!H128,$B$1),"")</f>
        <v/>
      </c>
      <c r="U129" s="17" t="str">
        <f>IF(SUM('Control Sample Data'!I$3:I$98)&gt;10,IF(AND(ISNUMBER('Control Sample Data'!I128),'Control Sample Data'!I128&lt;$B$1,'Control Sample Data'!I128&gt;0),'Control Sample Data'!I128,$B$1),"")</f>
        <v/>
      </c>
      <c r="V129" s="17" t="str">
        <f>IF(SUM('Control Sample Data'!J$3:J$98)&gt;10,IF(AND(ISNUMBER('Control Sample Data'!J128),'Control Sample Data'!J128&lt;$B$1,'Control Sample Data'!J128&gt;0),'Control Sample Data'!J128,$B$1),"")</f>
        <v/>
      </c>
      <c r="W129" s="17" t="str">
        <f>IF(SUM('Control Sample Data'!K$3:K$98)&gt;10,IF(AND(ISNUMBER('Control Sample Data'!K128),'Control Sample Data'!K128&lt;$B$1,'Control Sample Data'!K128&gt;0),'Control Sample Data'!K128,$B$1),"")</f>
        <v/>
      </c>
      <c r="X129" s="17" t="str">
        <f>IF(SUM('Control Sample Data'!L$3:L$98)&gt;10,IF(AND(ISNUMBER('Control Sample Data'!L128),'Control Sample Data'!L128&lt;$B$1,'Control Sample Data'!L128&gt;0),'Control Sample Data'!L128,$B$1),"")</f>
        <v/>
      </c>
      <c r="Y129" s="17" t="str">
        <f>IF(SUM('Control Sample Data'!M$3:M$98)&gt;10,IF(AND(ISNUMBER('Control Sample Data'!M128),'Control Sample Data'!M128&lt;$B$1,'Control Sample Data'!M128&gt;0),'Control Sample Data'!M128,$B$1),"")</f>
        <v/>
      </c>
      <c r="AT129" s="36" t="str">
        <f t="shared" si="106"/>
        <v/>
      </c>
      <c r="AU129" s="36" t="str">
        <f t="shared" si="107"/>
        <v/>
      </c>
      <c r="AV129" s="36" t="str">
        <f t="shared" si="108"/>
        <v/>
      </c>
      <c r="AW129" s="36" t="str">
        <f t="shared" si="109"/>
        <v/>
      </c>
      <c r="AX129" s="36" t="str">
        <f t="shared" si="110"/>
        <v/>
      </c>
      <c r="AY129" s="36" t="str">
        <f t="shared" si="111"/>
        <v/>
      </c>
      <c r="AZ129" s="36" t="str">
        <f t="shared" si="112"/>
        <v/>
      </c>
      <c r="BA129" s="36" t="str">
        <f t="shared" si="113"/>
        <v/>
      </c>
      <c r="BB129" s="36" t="str">
        <f t="shared" si="114"/>
        <v/>
      </c>
      <c r="BC129" s="36" t="str">
        <f t="shared" si="115"/>
        <v/>
      </c>
      <c r="BD129" s="36" t="str">
        <f t="shared" si="117"/>
        <v/>
      </c>
      <c r="BE129" s="36" t="str">
        <f t="shared" si="118"/>
        <v/>
      </c>
      <c r="BF129" s="36" t="str">
        <f t="shared" si="119"/>
        <v/>
      </c>
      <c r="BG129" s="36" t="str">
        <f t="shared" si="120"/>
        <v/>
      </c>
      <c r="BH129" s="36" t="str">
        <f t="shared" si="121"/>
        <v/>
      </c>
      <c r="BI129" s="36" t="str">
        <f t="shared" si="122"/>
        <v/>
      </c>
      <c r="BJ129" s="36" t="str">
        <f t="shared" si="123"/>
        <v/>
      </c>
      <c r="BK129" s="36" t="str">
        <f t="shared" si="124"/>
        <v/>
      </c>
      <c r="BL129" s="36" t="str">
        <f t="shared" si="125"/>
        <v/>
      </c>
      <c r="BM129" s="36" t="str">
        <f t="shared" si="126"/>
        <v/>
      </c>
      <c r="BN129" s="38" t="e">
        <f t="shared" si="127"/>
        <v>#DIV/0!</v>
      </c>
      <c r="BO129" s="38" t="e">
        <f t="shared" si="128"/>
        <v>#DIV/0!</v>
      </c>
      <c r="BP129" s="39" t="str">
        <f t="shared" si="86"/>
        <v/>
      </c>
      <c r="BQ129" s="39" t="str">
        <f t="shared" si="87"/>
        <v/>
      </c>
      <c r="BR129" s="39" t="str">
        <f t="shared" si="88"/>
        <v/>
      </c>
      <c r="BS129" s="39" t="str">
        <f t="shared" si="89"/>
        <v/>
      </c>
      <c r="BT129" s="39" t="str">
        <f t="shared" si="90"/>
        <v/>
      </c>
      <c r="BU129" s="39" t="str">
        <f t="shared" si="91"/>
        <v/>
      </c>
      <c r="BV129" s="39" t="str">
        <f t="shared" si="92"/>
        <v/>
      </c>
      <c r="BW129" s="39" t="str">
        <f t="shared" si="93"/>
        <v/>
      </c>
      <c r="BX129" s="39" t="str">
        <f t="shared" si="94"/>
        <v/>
      </c>
      <c r="BY129" s="39" t="str">
        <f t="shared" si="95"/>
        <v/>
      </c>
      <c r="BZ129" s="39" t="str">
        <f t="shared" si="96"/>
        <v/>
      </c>
      <c r="CA129" s="39" t="str">
        <f t="shared" si="97"/>
        <v/>
      </c>
      <c r="CB129" s="39" t="str">
        <f t="shared" si="98"/>
        <v/>
      </c>
      <c r="CC129" s="39" t="str">
        <f t="shared" si="99"/>
        <v/>
      </c>
      <c r="CD129" s="39" t="str">
        <f t="shared" si="100"/>
        <v/>
      </c>
      <c r="CE129" s="39" t="str">
        <f t="shared" si="101"/>
        <v/>
      </c>
      <c r="CF129" s="39" t="str">
        <f t="shared" si="102"/>
        <v/>
      </c>
      <c r="CG129" s="39" t="str">
        <f t="shared" si="103"/>
        <v/>
      </c>
      <c r="CH129" s="39" t="str">
        <f t="shared" si="104"/>
        <v/>
      </c>
      <c r="CI129" s="39" t="str">
        <f t="shared" si="105"/>
        <v/>
      </c>
    </row>
    <row r="130" spans="1:87" ht="12.75">
      <c r="A130" s="18"/>
      <c r="B130" s="16" t="str">
        <f>'Gene Table'!D129</f>
        <v>NM_000379</v>
      </c>
      <c r="C130" s="16" t="s">
        <v>129</v>
      </c>
      <c r="D130" s="17" t="str">
        <f>IF(SUM('Test Sample Data'!D$3:D$98)&gt;10,IF(AND(ISNUMBER('Test Sample Data'!D129),'Test Sample Data'!D129&lt;$B$1,'Test Sample Data'!D129&gt;0),'Test Sample Data'!D129,$B$1),"")</f>
        <v/>
      </c>
      <c r="E130" s="17" t="str">
        <f>IF(SUM('Test Sample Data'!E$3:E$98)&gt;10,IF(AND(ISNUMBER('Test Sample Data'!E129),'Test Sample Data'!E129&lt;$B$1,'Test Sample Data'!E129&gt;0),'Test Sample Data'!E129,$B$1),"")</f>
        <v/>
      </c>
      <c r="F130" s="17" t="str">
        <f>IF(SUM('Test Sample Data'!F$3:F$98)&gt;10,IF(AND(ISNUMBER('Test Sample Data'!F129),'Test Sample Data'!F129&lt;$B$1,'Test Sample Data'!F129&gt;0),'Test Sample Data'!F129,$B$1),"")</f>
        <v/>
      </c>
      <c r="G130" s="17" t="str">
        <f>IF(SUM('Test Sample Data'!G$3:G$98)&gt;10,IF(AND(ISNUMBER('Test Sample Data'!G129),'Test Sample Data'!G129&lt;$B$1,'Test Sample Data'!G129&gt;0),'Test Sample Data'!G129,$B$1),"")</f>
        <v/>
      </c>
      <c r="H130" s="17" t="str">
        <f>IF(SUM('Test Sample Data'!H$3:H$98)&gt;10,IF(AND(ISNUMBER('Test Sample Data'!H129),'Test Sample Data'!H129&lt;$B$1,'Test Sample Data'!H129&gt;0),'Test Sample Data'!H129,$B$1),"")</f>
        <v/>
      </c>
      <c r="I130" s="17" t="str">
        <f>IF(SUM('Test Sample Data'!I$3:I$98)&gt;10,IF(AND(ISNUMBER('Test Sample Data'!I129),'Test Sample Data'!I129&lt;$B$1,'Test Sample Data'!I129&gt;0),'Test Sample Data'!I129,$B$1),"")</f>
        <v/>
      </c>
      <c r="J130" s="17" t="str">
        <f>IF(SUM('Test Sample Data'!J$3:J$98)&gt;10,IF(AND(ISNUMBER('Test Sample Data'!J129),'Test Sample Data'!J129&lt;$B$1,'Test Sample Data'!J129&gt;0),'Test Sample Data'!J129,$B$1),"")</f>
        <v/>
      </c>
      <c r="K130" s="17" t="str">
        <f>IF(SUM('Test Sample Data'!K$3:K$98)&gt;10,IF(AND(ISNUMBER('Test Sample Data'!K129),'Test Sample Data'!K129&lt;$B$1,'Test Sample Data'!K129&gt;0),'Test Sample Data'!K129,$B$1),"")</f>
        <v/>
      </c>
      <c r="L130" s="17" t="str">
        <f>IF(SUM('Test Sample Data'!L$3:L$98)&gt;10,IF(AND(ISNUMBER('Test Sample Data'!L129),'Test Sample Data'!L129&lt;$B$1,'Test Sample Data'!L129&gt;0),'Test Sample Data'!L129,$B$1),"")</f>
        <v/>
      </c>
      <c r="M130" s="17" t="str">
        <f>IF(SUM('Test Sample Data'!M$3:M$98)&gt;10,IF(AND(ISNUMBER('Test Sample Data'!M129),'Test Sample Data'!M129&lt;$B$1,'Test Sample Data'!M129&gt;0),'Test Sample Data'!M129,$B$1),"")</f>
        <v/>
      </c>
      <c r="N130" s="17" t="str">
        <f>'Gene Table'!D129</f>
        <v>NM_000379</v>
      </c>
      <c r="O130" s="16" t="s">
        <v>129</v>
      </c>
      <c r="P130" s="17" t="str">
        <f>IF(SUM('Control Sample Data'!D$3:D$98)&gt;10,IF(AND(ISNUMBER('Control Sample Data'!D129),'Control Sample Data'!D129&lt;$B$1,'Control Sample Data'!D129&gt;0),'Control Sample Data'!D129,$B$1),"")</f>
        <v/>
      </c>
      <c r="Q130" s="17" t="str">
        <f>IF(SUM('Control Sample Data'!E$3:E$98)&gt;10,IF(AND(ISNUMBER('Control Sample Data'!E129),'Control Sample Data'!E129&lt;$B$1,'Control Sample Data'!E129&gt;0),'Control Sample Data'!E129,$B$1),"")</f>
        <v/>
      </c>
      <c r="R130" s="17" t="str">
        <f>IF(SUM('Control Sample Data'!F$3:F$98)&gt;10,IF(AND(ISNUMBER('Control Sample Data'!F129),'Control Sample Data'!F129&lt;$B$1,'Control Sample Data'!F129&gt;0),'Control Sample Data'!F129,$B$1),"")</f>
        <v/>
      </c>
      <c r="S130" s="17" t="str">
        <f>IF(SUM('Control Sample Data'!G$3:G$98)&gt;10,IF(AND(ISNUMBER('Control Sample Data'!G129),'Control Sample Data'!G129&lt;$B$1,'Control Sample Data'!G129&gt;0),'Control Sample Data'!G129,$B$1),"")</f>
        <v/>
      </c>
      <c r="T130" s="17" t="str">
        <f>IF(SUM('Control Sample Data'!H$3:H$98)&gt;10,IF(AND(ISNUMBER('Control Sample Data'!H129),'Control Sample Data'!H129&lt;$B$1,'Control Sample Data'!H129&gt;0),'Control Sample Data'!H129,$B$1),"")</f>
        <v/>
      </c>
      <c r="U130" s="17" t="str">
        <f>IF(SUM('Control Sample Data'!I$3:I$98)&gt;10,IF(AND(ISNUMBER('Control Sample Data'!I129),'Control Sample Data'!I129&lt;$B$1,'Control Sample Data'!I129&gt;0),'Control Sample Data'!I129,$B$1),"")</f>
        <v/>
      </c>
      <c r="V130" s="17" t="str">
        <f>IF(SUM('Control Sample Data'!J$3:J$98)&gt;10,IF(AND(ISNUMBER('Control Sample Data'!J129),'Control Sample Data'!J129&lt;$B$1,'Control Sample Data'!J129&gt;0),'Control Sample Data'!J129,$B$1),"")</f>
        <v/>
      </c>
      <c r="W130" s="17" t="str">
        <f>IF(SUM('Control Sample Data'!K$3:K$98)&gt;10,IF(AND(ISNUMBER('Control Sample Data'!K129),'Control Sample Data'!K129&lt;$B$1,'Control Sample Data'!K129&gt;0),'Control Sample Data'!K129,$B$1),"")</f>
        <v/>
      </c>
      <c r="X130" s="17" t="str">
        <f>IF(SUM('Control Sample Data'!L$3:L$98)&gt;10,IF(AND(ISNUMBER('Control Sample Data'!L129),'Control Sample Data'!L129&lt;$B$1,'Control Sample Data'!L129&gt;0),'Control Sample Data'!L129,$B$1),"")</f>
        <v/>
      </c>
      <c r="Y130" s="17" t="str">
        <f>IF(SUM('Control Sample Data'!M$3:M$98)&gt;10,IF(AND(ISNUMBER('Control Sample Data'!M129),'Control Sample Data'!M129&lt;$B$1,'Control Sample Data'!M129&gt;0),'Control Sample Data'!M129,$B$1),"")</f>
        <v/>
      </c>
      <c r="AT130" s="36" t="str">
        <f t="shared" si="106"/>
        <v/>
      </c>
      <c r="AU130" s="36" t="str">
        <f t="shared" si="107"/>
        <v/>
      </c>
      <c r="AV130" s="36" t="str">
        <f t="shared" si="108"/>
        <v/>
      </c>
      <c r="AW130" s="36" t="str">
        <f t="shared" si="109"/>
        <v/>
      </c>
      <c r="AX130" s="36" t="str">
        <f t="shared" si="110"/>
        <v/>
      </c>
      <c r="AY130" s="36" t="str">
        <f t="shared" si="111"/>
        <v/>
      </c>
      <c r="AZ130" s="36" t="str">
        <f t="shared" si="112"/>
        <v/>
      </c>
      <c r="BA130" s="36" t="str">
        <f t="shared" si="113"/>
        <v/>
      </c>
      <c r="BB130" s="36" t="str">
        <f t="shared" si="114"/>
        <v/>
      </c>
      <c r="BC130" s="36" t="str">
        <f t="shared" si="115"/>
        <v/>
      </c>
      <c r="BD130" s="36" t="str">
        <f t="shared" si="117"/>
        <v/>
      </c>
      <c r="BE130" s="36" t="str">
        <f t="shared" si="118"/>
        <v/>
      </c>
      <c r="BF130" s="36" t="str">
        <f t="shared" si="119"/>
        <v/>
      </c>
      <c r="BG130" s="36" t="str">
        <f t="shared" si="120"/>
        <v/>
      </c>
      <c r="BH130" s="36" t="str">
        <f t="shared" si="121"/>
        <v/>
      </c>
      <c r="BI130" s="36" t="str">
        <f t="shared" si="122"/>
        <v/>
      </c>
      <c r="BJ130" s="36" t="str">
        <f t="shared" si="123"/>
        <v/>
      </c>
      <c r="BK130" s="36" t="str">
        <f t="shared" si="124"/>
        <v/>
      </c>
      <c r="BL130" s="36" t="str">
        <f t="shared" si="125"/>
        <v/>
      </c>
      <c r="BM130" s="36" t="str">
        <f t="shared" si="126"/>
        <v/>
      </c>
      <c r="BN130" s="38" t="e">
        <f t="shared" si="127"/>
        <v>#DIV/0!</v>
      </c>
      <c r="BO130" s="38" t="e">
        <f t="shared" si="128"/>
        <v>#DIV/0!</v>
      </c>
      <c r="BP130" s="39" t="str">
        <f t="shared" si="86"/>
        <v/>
      </c>
      <c r="BQ130" s="39" t="str">
        <f t="shared" si="87"/>
        <v/>
      </c>
      <c r="BR130" s="39" t="str">
        <f t="shared" si="88"/>
        <v/>
      </c>
      <c r="BS130" s="39" t="str">
        <f t="shared" si="89"/>
        <v/>
      </c>
      <c r="BT130" s="39" t="str">
        <f t="shared" si="90"/>
        <v/>
      </c>
      <c r="BU130" s="39" t="str">
        <f t="shared" si="91"/>
        <v/>
      </c>
      <c r="BV130" s="39" t="str">
        <f t="shared" si="92"/>
        <v/>
      </c>
      <c r="BW130" s="39" t="str">
        <f t="shared" si="93"/>
        <v/>
      </c>
      <c r="BX130" s="39" t="str">
        <f t="shared" si="94"/>
        <v/>
      </c>
      <c r="BY130" s="39" t="str">
        <f t="shared" si="95"/>
        <v/>
      </c>
      <c r="BZ130" s="39" t="str">
        <f t="shared" si="96"/>
        <v/>
      </c>
      <c r="CA130" s="39" t="str">
        <f t="shared" si="97"/>
        <v/>
      </c>
      <c r="CB130" s="39" t="str">
        <f t="shared" si="98"/>
        <v/>
      </c>
      <c r="CC130" s="39" t="str">
        <f t="shared" si="99"/>
        <v/>
      </c>
      <c r="CD130" s="39" t="str">
        <f t="shared" si="100"/>
        <v/>
      </c>
      <c r="CE130" s="39" t="str">
        <f t="shared" si="101"/>
        <v/>
      </c>
      <c r="CF130" s="39" t="str">
        <f t="shared" si="102"/>
        <v/>
      </c>
      <c r="CG130" s="39" t="str">
        <f t="shared" si="103"/>
        <v/>
      </c>
      <c r="CH130" s="39" t="str">
        <f t="shared" si="104"/>
        <v/>
      </c>
      <c r="CI130" s="39" t="str">
        <f t="shared" si="105"/>
        <v/>
      </c>
    </row>
    <row r="131" spans="1:87" ht="12.75">
      <c r="A131" s="18"/>
      <c r="B131" s="16" t="str">
        <f>'Gene Table'!D130</f>
        <v>NM_000066</v>
      </c>
      <c r="C131" s="16" t="s">
        <v>133</v>
      </c>
      <c r="D131" s="17" t="str">
        <f>IF(SUM('Test Sample Data'!D$3:D$98)&gt;10,IF(AND(ISNUMBER('Test Sample Data'!D130),'Test Sample Data'!D130&lt;$B$1,'Test Sample Data'!D130&gt;0),'Test Sample Data'!D130,$B$1),"")</f>
        <v/>
      </c>
      <c r="E131" s="17" t="str">
        <f>IF(SUM('Test Sample Data'!E$3:E$98)&gt;10,IF(AND(ISNUMBER('Test Sample Data'!E130),'Test Sample Data'!E130&lt;$B$1,'Test Sample Data'!E130&gt;0),'Test Sample Data'!E130,$B$1),"")</f>
        <v/>
      </c>
      <c r="F131" s="17" t="str">
        <f>IF(SUM('Test Sample Data'!F$3:F$98)&gt;10,IF(AND(ISNUMBER('Test Sample Data'!F130),'Test Sample Data'!F130&lt;$B$1,'Test Sample Data'!F130&gt;0),'Test Sample Data'!F130,$B$1),"")</f>
        <v/>
      </c>
      <c r="G131" s="17" t="str">
        <f>IF(SUM('Test Sample Data'!G$3:G$98)&gt;10,IF(AND(ISNUMBER('Test Sample Data'!G130),'Test Sample Data'!G130&lt;$B$1,'Test Sample Data'!G130&gt;0),'Test Sample Data'!G130,$B$1),"")</f>
        <v/>
      </c>
      <c r="H131" s="17" t="str">
        <f>IF(SUM('Test Sample Data'!H$3:H$98)&gt;10,IF(AND(ISNUMBER('Test Sample Data'!H130),'Test Sample Data'!H130&lt;$B$1,'Test Sample Data'!H130&gt;0),'Test Sample Data'!H130,$B$1),"")</f>
        <v/>
      </c>
      <c r="I131" s="17" t="str">
        <f>IF(SUM('Test Sample Data'!I$3:I$98)&gt;10,IF(AND(ISNUMBER('Test Sample Data'!I130),'Test Sample Data'!I130&lt;$B$1,'Test Sample Data'!I130&gt;0),'Test Sample Data'!I130,$B$1),"")</f>
        <v/>
      </c>
      <c r="J131" s="17" t="str">
        <f>IF(SUM('Test Sample Data'!J$3:J$98)&gt;10,IF(AND(ISNUMBER('Test Sample Data'!J130),'Test Sample Data'!J130&lt;$B$1,'Test Sample Data'!J130&gt;0),'Test Sample Data'!J130,$B$1),"")</f>
        <v/>
      </c>
      <c r="K131" s="17" t="str">
        <f>IF(SUM('Test Sample Data'!K$3:K$98)&gt;10,IF(AND(ISNUMBER('Test Sample Data'!K130),'Test Sample Data'!K130&lt;$B$1,'Test Sample Data'!K130&gt;0),'Test Sample Data'!K130,$B$1),"")</f>
        <v/>
      </c>
      <c r="L131" s="17" t="str">
        <f>IF(SUM('Test Sample Data'!L$3:L$98)&gt;10,IF(AND(ISNUMBER('Test Sample Data'!L130),'Test Sample Data'!L130&lt;$B$1,'Test Sample Data'!L130&gt;0),'Test Sample Data'!L130,$B$1),"")</f>
        <v/>
      </c>
      <c r="M131" s="17" t="str">
        <f>IF(SUM('Test Sample Data'!M$3:M$98)&gt;10,IF(AND(ISNUMBER('Test Sample Data'!M130),'Test Sample Data'!M130&lt;$B$1,'Test Sample Data'!M130&gt;0),'Test Sample Data'!M130,$B$1),"")</f>
        <v/>
      </c>
      <c r="N131" s="17" t="str">
        <f>'Gene Table'!D130</f>
        <v>NM_000066</v>
      </c>
      <c r="O131" s="16" t="s">
        <v>133</v>
      </c>
      <c r="P131" s="17" t="str">
        <f>IF(SUM('Control Sample Data'!D$3:D$98)&gt;10,IF(AND(ISNUMBER('Control Sample Data'!D130),'Control Sample Data'!D130&lt;$B$1,'Control Sample Data'!D130&gt;0),'Control Sample Data'!D130,$B$1),"")</f>
        <v/>
      </c>
      <c r="Q131" s="17" t="str">
        <f>IF(SUM('Control Sample Data'!E$3:E$98)&gt;10,IF(AND(ISNUMBER('Control Sample Data'!E130),'Control Sample Data'!E130&lt;$B$1,'Control Sample Data'!E130&gt;0),'Control Sample Data'!E130,$B$1),"")</f>
        <v/>
      </c>
      <c r="R131" s="17" t="str">
        <f>IF(SUM('Control Sample Data'!F$3:F$98)&gt;10,IF(AND(ISNUMBER('Control Sample Data'!F130),'Control Sample Data'!F130&lt;$B$1,'Control Sample Data'!F130&gt;0),'Control Sample Data'!F130,$B$1),"")</f>
        <v/>
      </c>
      <c r="S131" s="17" t="str">
        <f>IF(SUM('Control Sample Data'!G$3:G$98)&gt;10,IF(AND(ISNUMBER('Control Sample Data'!G130),'Control Sample Data'!G130&lt;$B$1,'Control Sample Data'!G130&gt;0),'Control Sample Data'!G130,$B$1),"")</f>
        <v/>
      </c>
      <c r="T131" s="17" t="str">
        <f>IF(SUM('Control Sample Data'!H$3:H$98)&gt;10,IF(AND(ISNUMBER('Control Sample Data'!H130),'Control Sample Data'!H130&lt;$B$1,'Control Sample Data'!H130&gt;0),'Control Sample Data'!H130,$B$1),"")</f>
        <v/>
      </c>
      <c r="U131" s="17" t="str">
        <f>IF(SUM('Control Sample Data'!I$3:I$98)&gt;10,IF(AND(ISNUMBER('Control Sample Data'!I130),'Control Sample Data'!I130&lt;$B$1,'Control Sample Data'!I130&gt;0),'Control Sample Data'!I130,$B$1),"")</f>
        <v/>
      </c>
      <c r="V131" s="17" t="str">
        <f>IF(SUM('Control Sample Data'!J$3:J$98)&gt;10,IF(AND(ISNUMBER('Control Sample Data'!J130),'Control Sample Data'!J130&lt;$B$1,'Control Sample Data'!J130&gt;0),'Control Sample Data'!J130,$B$1),"")</f>
        <v/>
      </c>
      <c r="W131" s="17" t="str">
        <f>IF(SUM('Control Sample Data'!K$3:K$98)&gt;10,IF(AND(ISNUMBER('Control Sample Data'!K130),'Control Sample Data'!K130&lt;$B$1,'Control Sample Data'!K130&gt;0),'Control Sample Data'!K130,$B$1),"")</f>
        <v/>
      </c>
      <c r="X131" s="17" t="str">
        <f>IF(SUM('Control Sample Data'!L$3:L$98)&gt;10,IF(AND(ISNUMBER('Control Sample Data'!L130),'Control Sample Data'!L130&lt;$B$1,'Control Sample Data'!L130&gt;0),'Control Sample Data'!L130,$B$1),"")</f>
        <v/>
      </c>
      <c r="Y131" s="17" t="str">
        <f>IF(SUM('Control Sample Data'!M$3:M$98)&gt;10,IF(AND(ISNUMBER('Control Sample Data'!M130),'Control Sample Data'!M130&lt;$B$1,'Control Sample Data'!M130&gt;0),'Control Sample Data'!M130,$B$1),"")</f>
        <v/>
      </c>
      <c r="AT131" s="36" t="str">
        <f t="shared" si="106"/>
        <v/>
      </c>
      <c r="AU131" s="36" t="str">
        <f t="shared" si="107"/>
        <v/>
      </c>
      <c r="AV131" s="36" t="str">
        <f t="shared" si="108"/>
        <v/>
      </c>
      <c r="AW131" s="36" t="str">
        <f t="shared" si="109"/>
        <v/>
      </c>
      <c r="AX131" s="36" t="str">
        <f t="shared" si="110"/>
        <v/>
      </c>
      <c r="AY131" s="36" t="str">
        <f t="shared" si="111"/>
        <v/>
      </c>
      <c r="AZ131" s="36" t="str">
        <f t="shared" si="112"/>
        <v/>
      </c>
      <c r="BA131" s="36" t="str">
        <f t="shared" si="113"/>
        <v/>
      </c>
      <c r="BB131" s="36" t="str">
        <f t="shared" si="114"/>
        <v/>
      </c>
      <c r="BC131" s="36" t="str">
        <f t="shared" si="115"/>
        <v/>
      </c>
      <c r="BD131" s="36" t="str">
        <f t="shared" si="117"/>
        <v/>
      </c>
      <c r="BE131" s="36" t="str">
        <f t="shared" si="118"/>
        <v/>
      </c>
      <c r="BF131" s="36" t="str">
        <f t="shared" si="119"/>
        <v/>
      </c>
      <c r="BG131" s="36" t="str">
        <f t="shared" si="120"/>
        <v/>
      </c>
      <c r="BH131" s="36" t="str">
        <f t="shared" si="121"/>
        <v/>
      </c>
      <c r="BI131" s="36" t="str">
        <f t="shared" si="122"/>
        <v/>
      </c>
      <c r="BJ131" s="36" t="str">
        <f t="shared" si="123"/>
        <v/>
      </c>
      <c r="BK131" s="36" t="str">
        <f t="shared" si="124"/>
        <v/>
      </c>
      <c r="BL131" s="36" t="str">
        <f t="shared" si="125"/>
        <v/>
      </c>
      <c r="BM131" s="36" t="str">
        <f t="shared" si="126"/>
        <v/>
      </c>
      <c r="BN131" s="38" t="e">
        <f t="shared" si="127"/>
        <v>#DIV/0!</v>
      </c>
      <c r="BO131" s="38" t="e">
        <f t="shared" si="128"/>
        <v>#DIV/0!</v>
      </c>
      <c r="BP131" s="39" t="str">
        <f t="shared" si="86"/>
        <v/>
      </c>
      <c r="BQ131" s="39" t="str">
        <f t="shared" si="87"/>
        <v/>
      </c>
      <c r="BR131" s="39" t="str">
        <f t="shared" si="88"/>
        <v/>
      </c>
      <c r="BS131" s="39" t="str">
        <f t="shared" si="89"/>
        <v/>
      </c>
      <c r="BT131" s="39" t="str">
        <f t="shared" si="90"/>
        <v/>
      </c>
      <c r="BU131" s="39" t="str">
        <f t="shared" si="91"/>
        <v/>
      </c>
      <c r="BV131" s="39" t="str">
        <f t="shared" si="92"/>
        <v/>
      </c>
      <c r="BW131" s="39" t="str">
        <f t="shared" si="93"/>
        <v/>
      </c>
      <c r="BX131" s="39" t="str">
        <f t="shared" si="94"/>
        <v/>
      </c>
      <c r="BY131" s="39" t="str">
        <f t="shared" si="95"/>
        <v/>
      </c>
      <c r="BZ131" s="39" t="str">
        <f t="shared" si="96"/>
        <v/>
      </c>
      <c r="CA131" s="39" t="str">
        <f t="shared" si="97"/>
        <v/>
      </c>
      <c r="CB131" s="39" t="str">
        <f t="shared" si="98"/>
        <v/>
      </c>
      <c r="CC131" s="39" t="str">
        <f t="shared" si="99"/>
        <v/>
      </c>
      <c r="CD131" s="39" t="str">
        <f t="shared" si="100"/>
        <v/>
      </c>
      <c r="CE131" s="39" t="str">
        <f t="shared" si="101"/>
        <v/>
      </c>
      <c r="CF131" s="39" t="str">
        <f t="shared" si="102"/>
        <v/>
      </c>
      <c r="CG131" s="39" t="str">
        <f t="shared" si="103"/>
        <v/>
      </c>
      <c r="CH131" s="39" t="str">
        <f t="shared" si="104"/>
        <v/>
      </c>
      <c r="CI131" s="39" t="str">
        <f t="shared" si="105"/>
        <v/>
      </c>
    </row>
    <row r="132" spans="1:87" ht="12.75">
      <c r="A132" s="18"/>
      <c r="B132" s="16" t="str">
        <f>'Gene Table'!D131</f>
        <v>NM_000587</v>
      </c>
      <c r="C132" s="16" t="s">
        <v>137</v>
      </c>
      <c r="D132" s="17" t="str">
        <f>IF(SUM('Test Sample Data'!D$3:D$98)&gt;10,IF(AND(ISNUMBER('Test Sample Data'!D131),'Test Sample Data'!D131&lt;$B$1,'Test Sample Data'!D131&gt;0),'Test Sample Data'!D131,$B$1),"")</f>
        <v/>
      </c>
      <c r="E132" s="17" t="str">
        <f>IF(SUM('Test Sample Data'!E$3:E$98)&gt;10,IF(AND(ISNUMBER('Test Sample Data'!E131),'Test Sample Data'!E131&lt;$B$1,'Test Sample Data'!E131&gt;0),'Test Sample Data'!E131,$B$1),"")</f>
        <v/>
      </c>
      <c r="F132" s="17" t="str">
        <f>IF(SUM('Test Sample Data'!F$3:F$98)&gt;10,IF(AND(ISNUMBER('Test Sample Data'!F131),'Test Sample Data'!F131&lt;$B$1,'Test Sample Data'!F131&gt;0),'Test Sample Data'!F131,$B$1),"")</f>
        <v/>
      </c>
      <c r="G132" s="17" t="str">
        <f>IF(SUM('Test Sample Data'!G$3:G$98)&gt;10,IF(AND(ISNUMBER('Test Sample Data'!G131),'Test Sample Data'!G131&lt;$B$1,'Test Sample Data'!G131&gt;0),'Test Sample Data'!G131,$B$1),"")</f>
        <v/>
      </c>
      <c r="H132" s="17" t="str">
        <f>IF(SUM('Test Sample Data'!H$3:H$98)&gt;10,IF(AND(ISNUMBER('Test Sample Data'!H131),'Test Sample Data'!H131&lt;$B$1,'Test Sample Data'!H131&gt;0),'Test Sample Data'!H131,$B$1),"")</f>
        <v/>
      </c>
      <c r="I132" s="17" t="str">
        <f>IF(SUM('Test Sample Data'!I$3:I$98)&gt;10,IF(AND(ISNUMBER('Test Sample Data'!I131),'Test Sample Data'!I131&lt;$B$1,'Test Sample Data'!I131&gt;0),'Test Sample Data'!I131,$B$1),"")</f>
        <v/>
      </c>
      <c r="J132" s="17" t="str">
        <f>IF(SUM('Test Sample Data'!J$3:J$98)&gt;10,IF(AND(ISNUMBER('Test Sample Data'!J131),'Test Sample Data'!J131&lt;$B$1,'Test Sample Data'!J131&gt;0),'Test Sample Data'!J131,$B$1),"")</f>
        <v/>
      </c>
      <c r="K132" s="17" t="str">
        <f>IF(SUM('Test Sample Data'!K$3:K$98)&gt;10,IF(AND(ISNUMBER('Test Sample Data'!K131),'Test Sample Data'!K131&lt;$B$1,'Test Sample Data'!K131&gt;0),'Test Sample Data'!K131,$B$1),"")</f>
        <v/>
      </c>
      <c r="L132" s="17" t="str">
        <f>IF(SUM('Test Sample Data'!L$3:L$98)&gt;10,IF(AND(ISNUMBER('Test Sample Data'!L131),'Test Sample Data'!L131&lt;$B$1,'Test Sample Data'!L131&gt;0),'Test Sample Data'!L131,$B$1),"")</f>
        <v/>
      </c>
      <c r="M132" s="17" t="str">
        <f>IF(SUM('Test Sample Data'!M$3:M$98)&gt;10,IF(AND(ISNUMBER('Test Sample Data'!M131),'Test Sample Data'!M131&lt;$B$1,'Test Sample Data'!M131&gt;0),'Test Sample Data'!M131,$B$1),"")</f>
        <v/>
      </c>
      <c r="N132" s="17" t="str">
        <f>'Gene Table'!D131</f>
        <v>NM_000587</v>
      </c>
      <c r="O132" s="16" t="s">
        <v>137</v>
      </c>
      <c r="P132" s="17" t="str">
        <f>IF(SUM('Control Sample Data'!D$3:D$98)&gt;10,IF(AND(ISNUMBER('Control Sample Data'!D131),'Control Sample Data'!D131&lt;$B$1,'Control Sample Data'!D131&gt;0),'Control Sample Data'!D131,$B$1),"")</f>
        <v/>
      </c>
      <c r="Q132" s="17" t="str">
        <f>IF(SUM('Control Sample Data'!E$3:E$98)&gt;10,IF(AND(ISNUMBER('Control Sample Data'!E131),'Control Sample Data'!E131&lt;$B$1,'Control Sample Data'!E131&gt;0),'Control Sample Data'!E131,$B$1),"")</f>
        <v/>
      </c>
      <c r="R132" s="17" t="str">
        <f>IF(SUM('Control Sample Data'!F$3:F$98)&gt;10,IF(AND(ISNUMBER('Control Sample Data'!F131),'Control Sample Data'!F131&lt;$B$1,'Control Sample Data'!F131&gt;0),'Control Sample Data'!F131,$B$1),"")</f>
        <v/>
      </c>
      <c r="S132" s="17" t="str">
        <f>IF(SUM('Control Sample Data'!G$3:G$98)&gt;10,IF(AND(ISNUMBER('Control Sample Data'!G131),'Control Sample Data'!G131&lt;$B$1,'Control Sample Data'!G131&gt;0),'Control Sample Data'!G131,$B$1),"")</f>
        <v/>
      </c>
      <c r="T132" s="17" t="str">
        <f>IF(SUM('Control Sample Data'!H$3:H$98)&gt;10,IF(AND(ISNUMBER('Control Sample Data'!H131),'Control Sample Data'!H131&lt;$B$1,'Control Sample Data'!H131&gt;0),'Control Sample Data'!H131,$B$1),"")</f>
        <v/>
      </c>
      <c r="U132" s="17" t="str">
        <f>IF(SUM('Control Sample Data'!I$3:I$98)&gt;10,IF(AND(ISNUMBER('Control Sample Data'!I131),'Control Sample Data'!I131&lt;$B$1,'Control Sample Data'!I131&gt;0),'Control Sample Data'!I131,$B$1),"")</f>
        <v/>
      </c>
      <c r="V132" s="17" t="str">
        <f>IF(SUM('Control Sample Data'!J$3:J$98)&gt;10,IF(AND(ISNUMBER('Control Sample Data'!J131),'Control Sample Data'!J131&lt;$B$1,'Control Sample Data'!J131&gt;0),'Control Sample Data'!J131,$B$1),"")</f>
        <v/>
      </c>
      <c r="W132" s="17" t="str">
        <f>IF(SUM('Control Sample Data'!K$3:K$98)&gt;10,IF(AND(ISNUMBER('Control Sample Data'!K131),'Control Sample Data'!K131&lt;$B$1,'Control Sample Data'!K131&gt;0),'Control Sample Data'!K131,$B$1),"")</f>
        <v/>
      </c>
      <c r="X132" s="17" t="str">
        <f>IF(SUM('Control Sample Data'!L$3:L$98)&gt;10,IF(AND(ISNUMBER('Control Sample Data'!L131),'Control Sample Data'!L131&lt;$B$1,'Control Sample Data'!L131&gt;0),'Control Sample Data'!L131,$B$1),"")</f>
        <v/>
      </c>
      <c r="Y132" s="17" t="str">
        <f>IF(SUM('Control Sample Data'!M$3:M$98)&gt;10,IF(AND(ISNUMBER('Control Sample Data'!M131),'Control Sample Data'!M131&lt;$B$1,'Control Sample Data'!M131&gt;0),'Control Sample Data'!M131,$B$1),"")</f>
        <v/>
      </c>
      <c r="AT132" s="36" t="str">
        <f aca="true" t="shared" si="130" ref="AT132:AT163">IF(ISERROR(D132-Z$122),"",D132-Z$122)</f>
        <v/>
      </c>
      <c r="AU132" s="36" t="str">
        <f aca="true" t="shared" si="131" ref="AU132:AU163">IF(ISERROR(E132-AA$122),"",E132-AA$122)</f>
        <v/>
      </c>
      <c r="AV132" s="36" t="str">
        <f aca="true" t="shared" si="132" ref="AV132:AV163">IF(ISERROR(F132-AB$122),"",F132-AB$122)</f>
        <v/>
      </c>
      <c r="AW132" s="36" t="str">
        <f aca="true" t="shared" si="133" ref="AW132:AW163">IF(ISERROR(G132-AC$122),"",G132-AC$122)</f>
        <v/>
      </c>
      <c r="AX132" s="36" t="str">
        <f aca="true" t="shared" si="134" ref="AX132:AX163">IF(ISERROR(H132-AD$122),"",H132-AD$122)</f>
        <v/>
      </c>
      <c r="AY132" s="36" t="str">
        <f aca="true" t="shared" si="135" ref="AY132:AY163">IF(ISERROR(I132-AE$122),"",I132-AE$122)</f>
        <v/>
      </c>
      <c r="AZ132" s="36" t="str">
        <f aca="true" t="shared" si="136" ref="AZ132:AZ163">IF(ISERROR(J132-AF$122),"",J132-AF$122)</f>
        <v/>
      </c>
      <c r="BA132" s="36" t="str">
        <f aca="true" t="shared" si="137" ref="BA132:BA163">IF(ISERROR(K132-AG$122),"",K132-AG$122)</f>
        <v/>
      </c>
      <c r="BB132" s="36" t="str">
        <f aca="true" t="shared" si="138" ref="BB132:BB163">IF(ISERROR(L132-AH$122),"",L132-AH$122)</f>
        <v/>
      </c>
      <c r="BC132" s="36" t="str">
        <f aca="true" t="shared" si="139" ref="BC132:BC163">IF(ISERROR(M132-AI$122),"",M132-AI$122)</f>
        <v/>
      </c>
      <c r="BD132" s="36" t="str">
        <f t="shared" si="117"/>
        <v/>
      </c>
      <c r="BE132" s="36" t="str">
        <f t="shared" si="118"/>
        <v/>
      </c>
      <c r="BF132" s="36" t="str">
        <f t="shared" si="119"/>
        <v/>
      </c>
      <c r="BG132" s="36" t="str">
        <f t="shared" si="120"/>
        <v/>
      </c>
      <c r="BH132" s="36" t="str">
        <f t="shared" si="121"/>
        <v/>
      </c>
      <c r="BI132" s="36" t="str">
        <f t="shared" si="122"/>
        <v/>
      </c>
      <c r="BJ132" s="36" t="str">
        <f t="shared" si="123"/>
        <v/>
      </c>
      <c r="BK132" s="36" t="str">
        <f t="shared" si="124"/>
        <v/>
      </c>
      <c r="BL132" s="36" t="str">
        <f t="shared" si="125"/>
        <v/>
      </c>
      <c r="BM132" s="36" t="str">
        <f t="shared" si="126"/>
        <v/>
      </c>
      <c r="BN132" s="38" t="e">
        <f t="shared" si="127"/>
        <v>#DIV/0!</v>
      </c>
      <c r="BO132" s="38" t="e">
        <f t="shared" si="128"/>
        <v>#DIV/0!</v>
      </c>
      <c r="BP132" s="39" t="str">
        <f t="shared" si="86"/>
        <v/>
      </c>
      <c r="BQ132" s="39" t="str">
        <f t="shared" si="87"/>
        <v/>
      </c>
      <c r="BR132" s="39" t="str">
        <f t="shared" si="88"/>
        <v/>
      </c>
      <c r="BS132" s="39" t="str">
        <f t="shared" si="89"/>
        <v/>
      </c>
      <c r="BT132" s="39" t="str">
        <f t="shared" si="90"/>
        <v/>
      </c>
      <c r="BU132" s="39" t="str">
        <f t="shared" si="91"/>
        <v/>
      </c>
      <c r="BV132" s="39" t="str">
        <f t="shared" si="92"/>
        <v/>
      </c>
      <c r="BW132" s="39" t="str">
        <f t="shared" si="93"/>
        <v/>
      </c>
      <c r="BX132" s="39" t="str">
        <f t="shared" si="94"/>
        <v/>
      </c>
      <c r="BY132" s="39" t="str">
        <f t="shared" si="95"/>
        <v/>
      </c>
      <c r="BZ132" s="39" t="str">
        <f t="shared" si="96"/>
        <v/>
      </c>
      <c r="CA132" s="39" t="str">
        <f t="shared" si="97"/>
        <v/>
      </c>
      <c r="CB132" s="39" t="str">
        <f t="shared" si="98"/>
        <v/>
      </c>
      <c r="CC132" s="39" t="str">
        <f t="shared" si="99"/>
        <v/>
      </c>
      <c r="CD132" s="39" t="str">
        <f t="shared" si="100"/>
        <v/>
      </c>
      <c r="CE132" s="39" t="str">
        <f t="shared" si="101"/>
        <v/>
      </c>
      <c r="CF132" s="39" t="str">
        <f t="shared" si="102"/>
        <v/>
      </c>
      <c r="CG132" s="39" t="str">
        <f t="shared" si="103"/>
        <v/>
      </c>
      <c r="CH132" s="39" t="str">
        <f t="shared" si="104"/>
        <v/>
      </c>
      <c r="CI132" s="39" t="str">
        <f t="shared" si="105"/>
        <v/>
      </c>
    </row>
    <row r="133" spans="1:87" ht="12.75">
      <c r="A133" s="18"/>
      <c r="B133" s="16" t="str">
        <f>'Gene Table'!D132</f>
        <v>NM_000372</v>
      </c>
      <c r="C133" s="16" t="s">
        <v>141</v>
      </c>
      <c r="D133" s="17" t="str">
        <f>IF(SUM('Test Sample Data'!D$3:D$98)&gt;10,IF(AND(ISNUMBER('Test Sample Data'!D132),'Test Sample Data'!D132&lt;$B$1,'Test Sample Data'!D132&gt;0),'Test Sample Data'!D132,$B$1),"")</f>
        <v/>
      </c>
      <c r="E133" s="17" t="str">
        <f>IF(SUM('Test Sample Data'!E$3:E$98)&gt;10,IF(AND(ISNUMBER('Test Sample Data'!E132),'Test Sample Data'!E132&lt;$B$1,'Test Sample Data'!E132&gt;0),'Test Sample Data'!E132,$B$1),"")</f>
        <v/>
      </c>
      <c r="F133" s="17" t="str">
        <f>IF(SUM('Test Sample Data'!F$3:F$98)&gt;10,IF(AND(ISNUMBER('Test Sample Data'!F132),'Test Sample Data'!F132&lt;$B$1,'Test Sample Data'!F132&gt;0),'Test Sample Data'!F132,$B$1),"")</f>
        <v/>
      </c>
      <c r="G133" s="17" t="str">
        <f>IF(SUM('Test Sample Data'!G$3:G$98)&gt;10,IF(AND(ISNUMBER('Test Sample Data'!G132),'Test Sample Data'!G132&lt;$B$1,'Test Sample Data'!G132&gt;0),'Test Sample Data'!G132,$B$1),"")</f>
        <v/>
      </c>
      <c r="H133" s="17" t="str">
        <f>IF(SUM('Test Sample Data'!H$3:H$98)&gt;10,IF(AND(ISNUMBER('Test Sample Data'!H132),'Test Sample Data'!H132&lt;$B$1,'Test Sample Data'!H132&gt;0),'Test Sample Data'!H132,$B$1),"")</f>
        <v/>
      </c>
      <c r="I133" s="17" t="str">
        <f>IF(SUM('Test Sample Data'!I$3:I$98)&gt;10,IF(AND(ISNUMBER('Test Sample Data'!I132),'Test Sample Data'!I132&lt;$B$1,'Test Sample Data'!I132&gt;0),'Test Sample Data'!I132,$B$1),"")</f>
        <v/>
      </c>
      <c r="J133" s="17" t="str">
        <f>IF(SUM('Test Sample Data'!J$3:J$98)&gt;10,IF(AND(ISNUMBER('Test Sample Data'!J132),'Test Sample Data'!J132&lt;$B$1,'Test Sample Data'!J132&gt;0),'Test Sample Data'!J132,$B$1),"")</f>
        <v/>
      </c>
      <c r="K133" s="17" t="str">
        <f>IF(SUM('Test Sample Data'!K$3:K$98)&gt;10,IF(AND(ISNUMBER('Test Sample Data'!K132),'Test Sample Data'!K132&lt;$B$1,'Test Sample Data'!K132&gt;0),'Test Sample Data'!K132,$B$1),"")</f>
        <v/>
      </c>
      <c r="L133" s="17" t="str">
        <f>IF(SUM('Test Sample Data'!L$3:L$98)&gt;10,IF(AND(ISNUMBER('Test Sample Data'!L132),'Test Sample Data'!L132&lt;$B$1,'Test Sample Data'!L132&gt;0),'Test Sample Data'!L132,$B$1),"")</f>
        <v/>
      </c>
      <c r="M133" s="17" t="str">
        <f>IF(SUM('Test Sample Data'!M$3:M$98)&gt;10,IF(AND(ISNUMBER('Test Sample Data'!M132),'Test Sample Data'!M132&lt;$B$1,'Test Sample Data'!M132&gt;0),'Test Sample Data'!M132,$B$1),"")</f>
        <v/>
      </c>
      <c r="N133" s="17" t="str">
        <f>'Gene Table'!D132</f>
        <v>NM_000372</v>
      </c>
      <c r="O133" s="16" t="s">
        <v>141</v>
      </c>
      <c r="P133" s="17" t="str">
        <f>IF(SUM('Control Sample Data'!D$3:D$98)&gt;10,IF(AND(ISNUMBER('Control Sample Data'!D132),'Control Sample Data'!D132&lt;$B$1,'Control Sample Data'!D132&gt;0),'Control Sample Data'!D132,$B$1),"")</f>
        <v/>
      </c>
      <c r="Q133" s="17" t="str">
        <f>IF(SUM('Control Sample Data'!E$3:E$98)&gt;10,IF(AND(ISNUMBER('Control Sample Data'!E132),'Control Sample Data'!E132&lt;$B$1,'Control Sample Data'!E132&gt;0),'Control Sample Data'!E132,$B$1),"")</f>
        <v/>
      </c>
      <c r="R133" s="17" t="str">
        <f>IF(SUM('Control Sample Data'!F$3:F$98)&gt;10,IF(AND(ISNUMBER('Control Sample Data'!F132),'Control Sample Data'!F132&lt;$B$1,'Control Sample Data'!F132&gt;0),'Control Sample Data'!F132,$B$1),"")</f>
        <v/>
      </c>
      <c r="S133" s="17" t="str">
        <f>IF(SUM('Control Sample Data'!G$3:G$98)&gt;10,IF(AND(ISNUMBER('Control Sample Data'!G132),'Control Sample Data'!G132&lt;$B$1,'Control Sample Data'!G132&gt;0),'Control Sample Data'!G132,$B$1),"")</f>
        <v/>
      </c>
      <c r="T133" s="17" t="str">
        <f>IF(SUM('Control Sample Data'!H$3:H$98)&gt;10,IF(AND(ISNUMBER('Control Sample Data'!H132),'Control Sample Data'!H132&lt;$B$1,'Control Sample Data'!H132&gt;0),'Control Sample Data'!H132,$B$1),"")</f>
        <v/>
      </c>
      <c r="U133" s="17" t="str">
        <f>IF(SUM('Control Sample Data'!I$3:I$98)&gt;10,IF(AND(ISNUMBER('Control Sample Data'!I132),'Control Sample Data'!I132&lt;$B$1,'Control Sample Data'!I132&gt;0),'Control Sample Data'!I132,$B$1),"")</f>
        <v/>
      </c>
      <c r="V133" s="17" t="str">
        <f>IF(SUM('Control Sample Data'!J$3:J$98)&gt;10,IF(AND(ISNUMBER('Control Sample Data'!J132),'Control Sample Data'!J132&lt;$B$1,'Control Sample Data'!J132&gt;0),'Control Sample Data'!J132,$B$1),"")</f>
        <v/>
      </c>
      <c r="W133" s="17" t="str">
        <f>IF(SUM('Control Sample Data'!K$3:K$98)&gt;10,IF(AND(ISNUMBER('Control Sample Data'!K132),'Control Sample Data'!K132&lt;$B$1,'Control Sample Data'!K132&gt;0),'Control Sample Data'!K132,$B$1),"")</f>
        <v/>
      </c>
      <c r="X133" s="17" t="str">
        <f>IF(SUM('Control Sample Data'!L$3:L$98)&gt;10,IF(AND(ISNUMBER('Control Sample Data'!L132),'Control Sample Data'!L132&lt;$B$1,'Control Sample Data'!L132&gt;0),'Control Sample Data'!L132,$B$1),"")</f>
        <v/>
      </c>
      <c r="Y133" s="17" t="str">
        <f>IF(SUM('Control Sample Data'!M$3:M$98)&gt;10,IF(AND(ISNUMBER('Control Sample Data'!M132),'Control Sample Data'!M132&lt;$B$1,'Control Sample Data'!M132&gt;0),'Control Sample Data'!M132,$B$1),"")</f>
        <v/>
      </c>
      <c r="AT133" s="36" t="str">
        <f t="shared" si="130"/>
        <v/>
      </c>
      <c r="AU133" s="36" t="str">
        <f t="shared" si="131"/>
        <v/>
      </c>
      <c r="AV133" s="36" t="str">
        <f t="shared" si="132"/>
        <v/>
      </c>
      <c r="AW133" s="36" t="str">
        <f t="shared" si="133"/>
        <v/>
      </c>
      <c r="AX133" s="36" t="str">
        <f t="shared" si="134"/>
        <v/>
      </c>
      <c r="AY133" s="36" t="str">
        <f t="shared" si="135"/>
        <v/>
      </c>
      <c r="AZ133" s="36" t="str">
        <f t="shared" si="136"/>
        <v/>
      </c>
      <c r="BA133" s="36" t="str">
        <f t="shared" si="137"/>
        <v/>
      </c>
      <c r="BB133" s="36" t="str">
        <f t="shared" si="138"/>
        <v/>
      </c>
      <c r="BC133" s="36" t="str">
        <f t="shared" si="139"/>
        <v/>
      </c>
      <c r="BD133" s="36" t="str">
        <f t="shared" si="117"/>
        <v/>
      </c>
      <c r="BE133" s="36" t="str">
        <f t="shared" si="118"/>
        <v/>
      </c>
      <c r="BF133" s="36" t="str">
        <f t="shared" si="119"/>
        <v/>
      </c>
      <c r="BG133" s="36" t="str">
        <f t="shared" si="120"/>
        <v/>
      </c>
      <c r="BH133" s="36" t="str">
        <f t="shared" si="121"/>
        <v/>
      </c>
      <c r="BI133" s="36" t="str">
        <f t="shared" si="122"/>
        <v/>
      </c>
      <c r="BJ133" s="36" t="str">
        <f t="shared" si="123"/>
        <v/>
      </c>
      <c r="BK133" s="36" t="str">
        <f t="shared" si="124"/>
        <v/>
      </c>
      <c r="BL133" s="36" t="str">
        <f t="shared" si="125"/>
        <v/>
      </c>
      <c r="BM133" s="36" t="str">
        <f t="shared" si="126"/>
        <v/>
      </c>
      <c r="BN133" s="38" t="e">
        <f t="shared" si="127"/>
        <v>#DIV/0!</v>
      </c>
      <c r="BO133" s="38" t="e">
        <f t="shared" si="128"/>
        <v>#DIV/0!</v>
      </c>
      <c r="BP133" s="39" t="str">
        <f aca="true" t="shared" si="140" ref="BP133:BP196">IF(ISNUMBER(AT133),POWER(2,-AT133),"")</f>
        <v/>
      </c>
      <c r="BQ133" s="39" t="str">
        <f aca="true" t="shared" si="141" ref="BQ133:BQ196">IF(ISNUMBER(AU133),POWER(2,-AU133),"")</f>
        <v/>
      </c>
      <c r="BR133" s="39" t="str">
        <f aca="true" t="shared" si="142" ref="BR133:BR196">IF(ISNUMBER(AV133),POWER(2,-AV133),"")</f>
        <v/>
      </c>
      <c r="BS133" s="39" t="str">
        <f aca="true" t="shared" si="143" ref="BS133:BS196">IF(ISNUMBER(AW133),POWER(2,-AW133),"")</f>
        <v/>
      </c>
      <c r="BT133" s="39" t="str">
        <f aca="true" t="shared" si="144" ref="BT133:BT196">IF(ISNUMBER(AX133),POWER(2,-AX133),"")</f>
        <v/>
      </c>
      <c r="BU133" s="39" t="str">
        <f aca="true" t="shared" si="145" ref="BU133:BU196">IF(ISNUMBER(AY133),POWER(2,-AY133),"")</f>
        <v/>
      </c>
      <c r="BV133" s="39" t="str">
        <f aca="true" t="shared" si="146" ref="BV133:BV196">IF(ISNUMBER(AZ133),POWER(2,-AZ133),"")</f>
        <v/>
      </c>
      <c r="BW133" s="39" t="str">
        <f aca="true" t="shared" si="147" ref="BW133:BW196">IF(ISNUMBER(BA133),POWER(2,-BA133),"")</f>
        <v/>
      </c>
      <c r="BX133" s="39" t="str">
        <f aca="true" t="shared" si="148" ref="BX133:BX196">IF(ISNUMBER(BB133),POWER(2,-BB133),"")</f>
        <v/>
      </c>
      <c r="BY133" s="39" t="str">
        <f aca="true" t="shared" si="149" ref="BY133:BY196">IF(ISNUMBER(BC133),POWER(2,-BC133),"")</f>
        <v/>
      </c>
      <c r="BZ133" s="39" t="str">
        <f aca="true" t="shared" si="150" ref="BZ133:BZ196">IF(ISNUMBER(BD133),POWER(2,-BD133),"")</f>
        <v/>
      </c>
      <c r="CA133" s="39" t="str">
        <f aca="true" t="shared" si="151" ref="CA133:CA196">IF(ISNUMBER(BE133),POWER(2,-BE133),"")</f>
        <v/>
      </c>
      <c r="CB133" s="39" t="str">
        <f aca="true" t="shared" si="152" ref="CB133:CB196">IF(ISNUMBER(BF133),POWER(2,-BF133),"")</f>
        <v/>
      </c>
      <c r="CC133" s="39" t="str">
        <f aca="true" t="shared" si="153" ref="CC133:CC196">IF(ISNUMBER(BG133),POWER(2,-BG133),"")</f>
        <v/>
      </c>
      <c r="CD133" s="39" t="str">
        <f aca="true" t="shared" si="154" ref="CD133:CD196">IF(ISNUMBER(BH133),POWER(2,-BH133),"")</f>
        <v/>
      </c>
      <c r="CE133" s="39" t="str">
        <f aca="true" t="shared" si="155" ref="CE133:CE196">IF(ISNUMBER(BI133),POWER(2,-BI133),"")</f>
        <v/>
      </c>
      <c r="CF133" s="39" t="str">
        <f aca="true" t="shared" si="156" ref="CF133:CF196">IF(ISNUMBER(BJ133),POWER(2,-BJ133),"")</f>
        <v/>
      </c>
      <c r="CG133" s="39" t="str">
        <f aca="true" t="shared" si="157" ref="CG133:CG196">IF(ISNUMBER(BK133),POWER(2,-BK133),"")</f>
        <v/>
      </c>
      <c r="CH133" s="39" t="str">
        <f aca="true" t="shared" si="158" ref="CH133:CH196">IF(ISNUMBER(BL133),POWER(2,-BL133),"")</f>
        <v/>
      </c>
      <c r="CI133" s="39" t="str">
        <f aca="true" t="shared" si="159" ref="CI133:CI196">IF(ISNUMBER(BM133),POWER(2,-BM133),"")</f>
        <v/>
      </c>
    </row>
    <row r="134" spans="1:87" ht="12.75">
      <c r="A134" s="18"/>
      <c r="B134" s="16" t="str">
        <f>'Gene Table'!D133</f>
        <v>NM_001736</v>
      </c>
      <c r="C134" s="16" t="s">
        <v>145</v>
      </c>
      <c r="D134" s="17" t="str">
        <f>IF(SUM('Test Sample Data'!D$3:D$98)&gt;10,IF(AND(ISNUMBER('Test Sample Data'!D133),'Test Sample Data'!D133&lt;$B$1,'Test Sample Data'!D133&gt;0),'Test Sample Data'!D133,$B$1),"")</f>
        <v/>
      </c>
      <c r="E134" s="17" t="str">
        <f>IF(SUM('Test Sample Data'!E$3:E$98)&gt;10,IF(AND(ISNUMBER('Test Sample Data'!E133),'Test Sample Data'!E133&lt;$B$1,'Test Sample Data'!E133&gt;0),'Test Sample Data'!E133,$B$1),"")</f>
        <v/>
      </c>
      <c r="F134" s="17" t="str">
        <f>IF(SUM('Test Sample Data'!F$3:F$98)&gt;10,IF(AND(ISNUMBER('Test Sample Data'!F133),'Test Sample Data'!F133&lt;$B$1,'Test Sample Data'!F133&gt;0),'Test Sample Data'!F133,$B$1),"")</f>
        <v/>
      </c>
      <c r="G134" s="17" t="str">
        <f>IF(SUM('Test Sample Data'!G$3:G$98)&gt;10,IF(AND(ISNUMBER('Test Sample Data'!G133),'Test Sample Data'!G133&lt;$B$1,'Test Sample Data'!G133&gt;0),'Test Sample Data'!G133,$B$1),"")</f>
        <v/>
      </c>
      <c r="H134" s="17" t="str">
        <f>IF(SUM('Test Sample Data'!H$3:H$98)&gt;10,IF(AND(ISNUMBER('Test Sample Data'!H133),'Test Sample Data'!H133&lt;$B$1,'Test Sample Data'!H133&gt;0),'Test Sample Data'!H133,$B$1),"")</f>
        <v/>
      </c>
      <c r="I134" s="17" t="str">
        <f>IF(SUM('Test Sample Data'!I$3:I$98)&gt;10,IF(AND(ISNUMBER('Test Sample Data'!I133),'Test Sample Data'!I133&lt;$B$1,'Test Sample Data'!I133&gt;0),'Test Sample Data'!I133,$B$1),"")</f>
        <v/>
      </c>
      <c r="J134" s="17" t="str">
        <f>IF(SUM('Test Sample Data'!J$3:J$98)&gt;10,IF(AND(ISNUMBER('Test Sample Data'!J133),'Test Sample Data'!J133&lt;$B$1,'Test Sample Data'!J133&gt;0),'Test Sample Data'!J133,$B$1),"")</f>
        <v/>
      </c>
      <c r="K134" s="17" t="str">
        <f>IF(SUM('Test Sample Data'!K$3:K$98)&gt;10,IF(AND(ISNUMBER('Test Sample Data'!K133),'Test Sample Data'!K133&lt;$B$1,'Test Sample Data'!K133&gt;0),'Test Sample Data'!K133,$B$1),"")</f>
        <v/>
      </c>
      <c r="L134" s="17" t="str">
        <f>IF(SUM('Test Sample Data'!L$3:L$98)&gt;10,IF(AND(ISNUMBER('Test Sample Data'!L133),'Test Sample Data'!L133&lt;$B$1,'Test Sample Data'!L133&gt;0),'Test Sample Data'!L133,$B$1),"")</f>
        <v/>
      </c>
      <c r="M134" s="17" t="str">
        <f>IF(SUM('Test Sample Data'!M$3:M$98)&gt;10,IF(AND(ISNUMBER('Test Sample Data'!M133),'Test Sample Data'!M133&lt;$B$1,'Test Sample Data'!M133&gt;0),'Test Sample Data'!M133,$B$1),"")</f>
        <v/>
      </c>
      <c r="N134" s="17" t="str">
        <f>'Gene Table'!D133</f>
        <v>NM_001736</v>
      </c>
      <c r="O134" s="16" t="s">
        <v>145</v>
      </c>
      <c r="P134" s="17" t="str">
        <f>IF(SUM('Control Sample Data'!D$3:D$98)&gt;10,IF(AND(ISNUMBER('Control Sample Data'!D133),'Control Sample Data'!D133&lt;$B$1,'Control Sample Data'!D133&gt;0),'Control Sample Data'!D133,$B$1),"")</f>
        <v/>
      </c>
      <c r="Q134" s="17" t="str">
        <f>IF(SUM('Control Sample Data'!E$3:E$98)&gt;10,IF(AND(ISNUMBER('Control Sample Data'!E133),'Control Sample Data'!E133&lt;$B$1,'Control Sample Data'!E133&gt;0),'Control Sample Data'!E133,$B$1),"")</f>
        <v/>
      </c>
      <c r="R134" s="17" t="str">
        <f>IF(SUM('Control Sample Data'!F$3:F$98)&gt;10,IF(AND(ISNUMBER('Control Sample Data'!F133),'Control Sample Data'!F133&lt;$B$1,'Control Sample Data'!F133&gt;0),'Control Sample Data'!F133,$B$1),"")</f>
        <v/>
      </c>
      <c r="S134" s="17" t="str">
        <f>IF(SUM('Control Sample Data'!G$3:G$98)&gt;10,IF(AND(ISNUMBER('Control Sample Data'!G133),'Control Sample Data'!G133&lt;$B$1,'Control Sample Data'!G133&gt;0),'Control Sample Data'!G133,$B$1),"")</f>
        <v/>
      </c>
      <c r="T134" s="17" t="str">
        <f>IF(SUM('Control Sample Data'!H$3:H$98)&gt;10,IF(AND(ISNUMBER('Control Sample Data'!H133),'Control Sample Data'!H133&lt;$B$1,'Control Sample Data'!H133&gt;0),'Control Sample Data'!H133,$B$1),"")</f>
        <v/>
      </c>
      <c r="U134" s="17" t="str">
        <f>IF(SUM('Control Sample Data'!I$3:I$98)&gt;10,IF(AND(ISNUMBER('Control Sample Data'!I133),'Control Sample Data'!I133&lt;$B$1,'Control Sample Data'!I133&gt;0),'Control Sample Data'!I133,$B$1),"")</f>
        <v/>
      </c>
      <c r="V134" s="17" t="str">
        <f>IF(SUM('Control Sample Data'!J$3:J$98)&gt;10,IF(AND(ISNUMBER('Control Sample Data'!J133),'Control Sample Data'!J133&lt;$B$1,'Control Sample Data'!J133&gt;0),'Control Sample Data'!J133,$B$1),"")</f>
        <v/>
      </c>
      <c r="W134" s="17" t="str">
        <f>IF(SUM('Control Sample Data'!K$3:K$98)&gt;10,IF(AND(ISNUMBER('Control Sample Data'!K133),'Control Sample Data'!K133&lt;$B$1,'Control Sample Data'!K133&gt;0),'Control Sample Data'!K133,$B$1),"")</f>
        <v/>
      </c>
      <c r="X134" s="17" t="str">
        <f>IF(SUM('Control Sample Data'!L$3:L$98)&gt;10,IF(AND(ISNUMBER('Control Sample Data'!L133),'Control Sample Data'!L133&lt;$B$1,'Control Sample Data'!L133&gt;0),'Control Sample Data'!L133,$B$1),"")</f>
        <v/>
      </c>
      <c r="Y134" s="17" t="str">
        <f>IF(SUM('Control Sample Data'!M$3:M$98)&gt;10,IF(AND(ISNUMBER('Control Sample Data'!M133),'Control Sample Data'!M133&lt;$B$1,'Control Sample Data'!M133&gt;0),'Control Sample Data'!M133,$B$1),"")</f>
        <v/>
      </c>
      <c r="AT134" s="36" t="str">
        <f t="shared" si="130"/>
        <v/>
      </c>
      <c r="AU134" s="36" t="str">
        <f t="shared" si="131"/>
        <v/>
      </c>
      <c r="AV134" s="36" t="str">
        <f t="shared" si="132"/>
        <v/>
      </c>
      <c r="AW134" s="36" t="str">
        <f t="shared" si="133"/>
        <v/>
      </c>
      <c r="AX134" s="36" t="str">
        <f t="shared" si="134"/>
        <v/>
      </c>
      <c r="AY134" s="36" t="str">
        <f t="shared" si="135"/>
        <v/>
      </c>
      <c r="AZ134" s="36" t="str">
        <f t="shared" si="136"/>
        <v/>
      </c>
      <c r="BA134" s="36" t="str">
        <f t="shared" si="137"/>
        <v/>
      </c>
      <c r="BB134" s="36" t="str">
        <f t="shared" si="138"/>
        <v/>
      </c>
      <c r="BC134" s="36" t="str">
        <f t="shared" si="139"/>
        <v/>
      </c>
      <c r="BD134" s="36" t="str">
        <f t="shared" si="117"/>
        <v/>
      </c>
      <c r="BE134" s="36" t="str">
        <f t="shared" si="118"/>
        <v/>
      </c>
      <c r="BF134" s="36" t="str">
        <f t="shared" si="119"/>
        <v/>
      </c>
      <c r="BG134" s="36" t="str">
        <f t="shared" si="120"/>
        <v/>
      </c>
      <c r="BH134" s="36" t="str">
        <f t="shared" si="121"/>
        <v/>
      </c>
      <c r="BI134" s="36" t="str">
        <f t="shared" si="122"/>
        <v/>
      </c>
      <c r="BJ134" s="36" t="str">
        <f t="shared" si="123"/>
        <v/>
      </c>
      <c r="BK134" s="36" t="str">
        <f t="shared" si="124"/>
        <v/>
      </c>
      <c r="BL134" s="36" t="str">
        <f t="shared" si="125"/>
        <v/>
      </c>
      <c r="BM134" s="36" t="str">
        <f t="shared" si="126"/>
        <v/>
      </c>
      <c r="BN134" s="38" t="e">
        <f t="shared" si="127"/>
        <v>#DIV/0!</v>
      </c>
      <c r="BO134" s="38" t="e">
        <f t="shared" si="128"/>
        <v>#DIV/0!</v>
      </c>
      <c r="BP134" s="39" t="str">
        <f t="shared" si="140"/>
        <v/>
      </c>
      <c r="BQ134" s="39" t="str">
        <f t="shared" si="141"/>
        <v/>
      </c>
      <c r="BR134" s="39" t="str">
        <f t="shared" si="142"/>
        <v/>
      </c>
      <c r="BS134" s="39" t="str">
        <f t="shared" si="143"/>
        <v/>
      </c>
      <c r="BT134" s="39" t="str">
        <f t="shared" si="144"/>
        <v/>
      </c>
      <c r="BU134" s="39" t="str">
        <f t="shared" si="145"/>
        <v/>
      </c>
      <c r="BV134" s="39" t="str">
        <f t="shared" si="146"/>
        <v/>
      </c>
      <c r="BW134" s="39" t="str">
        <f t="shared" si="147"/>
        <v/>
      </c>
      <c r="BX134" s="39" t="str">
        <f t="shared" si="148"/>
        <v/>
      </c>
      <c r="BY134" s="39" t="str">
        <f t="shared" si="149"/>
        <v/>
      </c>
      <c r="BZ134" s="39" t="str">
        <f t="shared" si="150"/>
        <v/>
      </c>
      <c r="CA134" s="39" t="str">
        <f t="shared" si="151"/>
        <v/>
      </c>
      <c r="CB134" s="39" t="str">
        <f t="shared" si="152"/>
        <v/>
      </c>
      <c r="CC134" s="39" t="str">
        <f t="shared" si="153"/>
        <v/>
      </c>
      <c r="CD134" s="39" t="str">
        <f t="shared" si="154"/>
        <v/>
      </c>
      <c r="CE134" s="39" t="str">
        <f t="shared" si="155"/>
        <v/>
      </c>
      <c r="CF134" s="39" t="str">
        <f t="shared" si="156"/>
        <v/>
      </c>
      <c r="CG134" s="39" t="str">
        <f t="shared" si="157"/>
        <v/>
      </c>
      <c r="CH134" s="39" t="str">
        <f t="shared" si="158"/>
        <v/>
      </c>
      <c r="CI134" s="39" t="str">
        <f t="shared" si="159"/>
        <v/>
      </c>
    </row>
    <row r="135" spans="1:87" ht="12.75">
      <c r="A135" s="18"/>
      <c r="B135" s="16" t="str">
        <f>'Gene Table'!D134</f>
        <v>NM_000716</v>
      </c>
      <c r="C135" s="16" t="s">
        <v>149</v>
      </c>
      <c r="D135" s="17" t="str">
        <f>IF(SUM('Test Sample Data'!D$3:D$98)&gt;10,IF(AND(ISNUMBER('Test Sample Data'!D134),'Test Sample Data'!D134&lt;$B$1,'Test Sample Data'!D134&gt;0),'Test Sample Data'!D134,$B$1),"")</f>
        <v/>
      </c>
      <c r="E135" s="17" t="str">
        <f>IF(SUM('Test Sample Data'!E$3:E$98)&gt;10,IF(AND(ISNUMBER('Test Sample Data'!E134),'Test Sample Data'!E134&lt;$B$1,'Test Sample Data'!E134&gt;0),'Test Sample Data'!E134,$B$1),"")</f>
        <v/>
      </c>
      <c r="F135" s="17" t="str">
        <f>IF(SUM('Test Sample Data'!F$3:F$98)&gt;10,IF(AND(ISNUMBER('Test Sample Data'!F134),'Test Sample Data'!F134&lt;$B$1,'Test Sample Data'!F134&gt;0),'Test Sample Data'!F134,$B$1),"")</f>
        <v/>
      </c>
      <c r="G135" s="17" t="str">
        <f>IF(SUM('Test Sample Data'!G$3:G$98)&gt;10,IF(AND(ISNUMBER('Test Sample Data'!G134),'Test Sample Data'!G134&lt;$B$1,'Test Sample Data'!G134&gt;0),'Test Sample Data'!G134,$B$1),"")</f>
        <v/>
      </c>
      <c r="H135" s="17" t="str">
        <f>IF(SUM('Test Sample Data'!H$3:H$98)&gt;10,IF(AND(ISNUMBER('Test Sample Data'!H134),'Test Sample Data'!H134&lt;$B$1,'Test Sample Data'!H134&gt;0),'Test Sample Data'!H134,$B$1),"")</f>
        <v/>
      </c>
      <c r="I135" s="17" t="str">
        <f>IF(SUM('Test Sample Data'!I$3:I$98)&gt;10,IF(AND(ISNUMBER('Test Sample Data'!I134),'Test Sample Data'!I134&lt;$B$1,'Test Sample Data'!I134&gt;0),'Test Sample Data'!I134,$B$1),"")</f>
        <v/>
      </c>
      <c r="J135" s="17" t="str">
        <f>IF(SUM('Test Sample Data'!J$3:J$98)&gt;10,IF(AND(ISNUMBER('Test Sample Data'!J134),'Test Sample Data'!J134&lt;$B$1,'Test Sample Data'!J134&gt;0),'Test Sample Data'!J134,$B$1),"")</f>
        <v/>
      </c>
      <c r="K135" s="17" t="str">
        <f>IF(SUM('Test Sample Data'!K$3:K$98)&gt;10,IF(AND(ISNUMBER('Test Sample Data'!K134),'Test Sample Data'!K134&lt;$B$1,'Test Sample Data'!K134&gt;0),'Test Sample Data'!K134,$B$1),"")</f>
        <v/>
      </c>
      <c r="L135" s="17" t="str">
        <f>IF(SUM('Test Sample Data'!L$3:L$98)&gt;10,IF(AND(ISNUMBER('Test Sample Data'!L134),'Test Sample Data'!L134&lt;$B$1,'Test Sample Data'!L134&gt;0),'Test Sample Data'!L134,$B$1),"")</f>
        <v/>
      </c>
      <c r="M135" s="17" t="str">
        <f>IF(SUM('Test Sample Data'!M$3:M$98)&gt;10,IF(AND(ISNUMBER('Test Sample Data'!M134),'Test Sample Data'!M134&lt;$B$1,'Test Sample Data'!M134&gt;0),'Test Sample Data'!M134,$B$1),"")</f>
        <v/>
      </c>
      <c r="N135" s="17" t="str">
        <f>'Gene Table'!D134</f>
        <v>NM_000716</v>
      </c>
      <c r="O135" s="16" t="s">
        <v>149</v>
      </c>
      <c r="P135" s="17" t="str">
        <f>IF(SUM('Control Sample Data'!D$3:D$98)&gt;10,IF(AND(ISNUMBER('Control Sample Data'!D134),'Control Sample Data'!D134&lt;$B$1,'Control Sample Data'!D134&gt;0),'Control Sample Data'!D134,$B$1),"")</f>
        <v/>
      </c>
      <c r="Q135" s="17" t="str">
        <f>IF(SUM('Control Sample Data'!E$3:E$98)&gt;10,IF(AND(ISNUMBER('Control Sample Data'!E134),'Control Sample Data'!E134&lt;$B$1,'Control Sample Data'!E134&gt;0),'Control Sample Data'!E134,$B$1),"")</f>
        <v/>
      </c>
      <c r="R135" s="17" t="str">
        <f>IF(SUM('Control Sample Data'!F$3:F$98)&gt;10,IF(AND(ISNUMBER('Control Sample Data'!F134),'Control Sample Data'!F134&lt;$B$1,'Control Sample Data'!F134&gt;0),'Control Sample Data'!F134,$B$1),"")</f>
        <v/>
      </c>
      <c r="S135" s="17" t="str">
        <f>IF(SUM('Control Sample Data'!G$3:G$98)&gt;10,IF(AND(ISNUMBER('Control Sample Data'!G134),'Control Sample Data'!G134&lt;$B$1,'Control Sample Data'!G134&gt;0),'Control Sample Data'!G134,$B$1),"")</f>
        <v/>
      </c>
      <c r="T135" s="17" t="str">
        <f>IF(SUM('Control Sample Data'!H$3:H$98)&gt;10,IF(AND(ISNUMBER('Control Sample Data'!H134),'Control Sample Data'!H134&lt;$B$1,'Control Sample Data'!H134&gt;0),'Control Sample Data'!H134,$B$1),"")</f>
        <v/>
      </c>
      <c r="U135" s="17" t="str">
        <f>IF(SUM('Control Sample Data'!I$3:I$98)&gt;10,IF(AND(ISNUMBER('Control Sample Data'!I134),'Control Sample Data'!I134&lt;$B$1,'Control Sample Data'!I134&gt;0),'Control Sample Data'!I134,$B$1),"")</f>
        <v/>
      </c>
      <c r="V135" s="17" t="str">
        <f>IF(SUM('Control Sample Data'!J$3:J$98)&gt;10,IF(AND(ISNUMBER('Control Sample Data'!J134),'Control Sample Data'!J134&lt;$B$1,'Control Sample Data'!J134&gt;0),'Control Sample Data'!J134,$B$1),"")</f>
        <v/>
      </c>
      <c r="W135" s="17" t="str">
        <f>IF(SUM('Control Sample Data'!K$3:K$98)&gt;10,IF(AND(ISNUMBER('Control Sample Data'!K134),'Control Sample Data'!K134&lt;$B$1,'Control Sample Data'!K134&gt;0),'Control Sample Data'!K134,$B$1),"")</f>
        <v/>
      </c>
      <c r="X135" s="17" t="str">
        <f>IF(SUM('Control Sample Data'!L$3:L$98)&gt;10,IF(AND(ISNUMBER('Control Sample Data'!L134),'Control Sample Data'!L134&lt;$B$1,'Control Sample Data'!L134&gt;0),'Control Sample Data'!L134,$B$1),"")</f>
        <v/>
      </c>
      <c r="Y135" s="17" t="str">
        <f>IF(SUM('Control Sample Data'!M$3:M$98)&gt;10,IF(AND(ISNUMBER('Control Sample Data'!M134),'Control Sample Data'!M134&lt;$B$1,'Control Sample Data'!M134&gt;0),'Control Sample Data'!M134,$B$1),"")</f>
        <v/>
      </c>
      <c r="AT135" s="36" t="str">
        <f t="shared" si="130"/>
        <v/>
      </c>
      <c r="AU135" s="36" t="str">
        <f t="shared" si="131"/>
        <v/>
      </c>
      <c r="AV135" s="36" t="str">
        <f t="shared" si="132"/>
        <v/>
      </c>
      <c r="AW135" s="36" t="str">
        <f t="shared" si="133"/>
        <v/>
      </c>
      <c r="AX135" s="36" t="str">
        <f t="shared" si="134"/>
        <v/>
      </c>
      <c r="AY135" s="36" t="str">
        <f t="shared" si="135"/>
        <v/>
      </c>
      <c r="AZ135" s="36" t="str">
        <f t="shared" si="136"/>
        <v/>
      </c>
      <c r="BA135" s="36" t="str">
        <f t="shared" si="137"/>
        <v/>
      </c>
      <c r="BB135" s="36" t="str">
        <f t="shared" si="138"/>
        <v/>
      </c>
      <c r="BC135" s="36" t="str">
        <f t="shared" si="139"/>
        <v/>
      </c>
      <c r="BD135" s="36" t="str">
        <f t="shared" si="117"/>
        <v/>
      </c>
      <c r="BE135" s="36" t="str">
        <f t="shared" si="118"/>
        <v/>
      </c>
      <c r="BF135" s="36" t="str">
        <f t="shared" si="119"/>
        <v/>
      </c>
      <c r="BG135" s="36" t="str">
        <f t="shared" si="120"/>
        <v/>
      </c>
      <c r="BH135" s="36" t="str">
        <f t="shared" si="121"/>
        <v/>
      </c>
      <c r="BI135" s="36" t="str">
        <f t="shared" si="122"/>
        <v/>
      </c>
      <c r="BJ135" s="36" t="str">
        <f t="shared" si="123"/>
        <v/>
      </c>
      <c r="BK135" s="36" t="str">
        <f t="shared" si="124"/>
        <v/>
      </c>
      <c r="BL135" s="36" t="str">
        <f t="shared" si="125"/>
        <v/>
      </c>
      <c r="BM135" s="36" t="str">
        <f t="shared" si="126"/>
        <v/>
      </c>
      <c r="BN135" s="38" t="e">
        <f t="shared" si="127"/>
        <v>#DIV/0!</v>
      </c>
      <c r="BO135" s="38" t="e">
        <f t="shared" si="128"/>
        <v>#DIV/0!</v>
      </c>
      <c r="BP135" s="39" t="str">
        <f t="shared" si="140"/>
        <v/>
      </c>
      <c r="BQ135" s="39" t="str">
        <f t="shared" si="141"/>
        <v/>
      </c>
      <c r="BR135" s="39" t="str">
        <f t="shared" si="142"/>
        <v/>
      </c>
      <c r="BS135" s="39" t="str">
        <f t="shared" si="143"/>
        <v/>
      </c>
      <c r="BT135" s="39" t="str">
        <f t="shared" si="144"/>
        <v/>
      </c>
      <c r="BU135" s="39" t="str">
        <f t="shared" si="145"/>
        <v/>
      </c>
      <c r="BV135" s="39" t="str">
        <f t="shared" si="146"/>
        <v/>
      </c>
      <c r="BW135" s="39" t="str">
        <f t="shared" si="147"/>
        <v/>
      </c>
      <c r="BX135" s="39" t="str">
        <f t="shared" si="148"/>
        <v/>
      </c>
      <c r="BY135" s="39" t="str">
        <f t="shared" si="149"/>
        <v/>
      </c>
      <c r="BZ135" s="39" t="str">
        <f t="shared" si="150"/>
        <v/>
      </c>
      <c r="CA135" s="39" t="str">
        <f t="shared" si="151"/>
        <v/>
      </c>
      <c r="CB135" s="39" t="str">
        <f t="shared" si="152"/>
        <v/>
      </c>
      <c r="CC135" s="39" t="str">
        <f t="shared" si="153"/>
        <v/>
      </c>
      <c r="CD135" s="39" t="str">
        <f t="shared" si="154"/>
        <v/>
      </c>
      <c r="CE135" s="39" t="str">
        <f t="shared" si="155"/>
        <v/>
      </c>
      <c r="CF135" s="39" t="str">
        <f t="shared" si="156"/>
        <v/>
      </c>
      <c r="CG135" s="39" t="str">
        <f t="shared" si="157"/>
        <v/>
      </c>
      <c r="CH135" s="39" t="str">
        <f t="shared" si="158"/>
        <v/>
      </c>
      <c r="CI135" s="39" t="str">
        <f t="shared" si="159"/>
        <v/>
      </c>
    </row>
    <row r="136" spans="1:87" ht="12.75">
      <c r="A136" s="18"/>
      <c r="B136" s="16" t="str">
        <f>'Gene Table'!D135</f>
        <v>NM_000715</v>
      </c>
      <c r="C136" s="16" t="s">
        <v>153</v>
      </c>
      <c r="D136" s="17" t="str">
        <f>IF(SUM('Test Sample Data'!D$3:D$98)&gt;10,IF(AND(ISNUMBER('Test Sample Data'!D135),'Test Sample Data'!D135&lt;$B$1,'Test Sample Data'!D135&gt;0),'Test Sample Data'!D135,$B$1),"")</f>
        <v/>
      </c>
      <c r="E136" s="17" t="str">
        <f>IF(SUM('Test Sample Data'!E$3:E$98)&gt;10,IF(AND(ISNUMBER('Test Sample Data'!E135),'Test Sample Data'!E135&lt;$B$1,'Test Sample Data'!E135&gt;0),'Test Sample Data'!E135,$B$1),"")</f>
        <v/>
      </c>
      <c r="F136" s="17" t="str">
        <f>IF(SUM('Test Sample Data'!F$3:F$98)&gt;10,IF(AND(ISNUMBER('Test Sample Data'!F135),'Test Sample Data'!F135&lt;$B$1,'Test Sample Data'!F135&gt;0),'Test Sample Data'!F135,$B$1),"")</f>
        <v/>
      </c>
      <c r="G136" s="17" t="str">
        <f>IF(SUM('Test Sample Data'!G$3:G$98)&gt;10,IF(AND(ISNUMBER('Test Sample Data'!G135),'Test Sample Data'!G135&lt;$B$1,'Test Sample Data'!G135&gt;0),'Test Sample Data'!G135,$B$1),"")</f>
        <v/>
      </c>
      <c r="H136" s="17" t="str">
        <f>IF(SUM('Test Sample Data'!H$3:H$98)&gt;10,IF(AND(ISNUMBER('Test Sample Data'!H135),'Test Sample Data'!H135&lt;$B$1,'Test Sample Data'!H135&gt;0),'Test Sample Data'!H135,$B$1),"")</f>
        <v/>
      </c>
      <c r="I136" s="17" t="str">
        <f>IF(SUM('Test Sample Data'!I$3:I$98)&gt;10,IF(AND(ISNUMBER('Test Sample Data'!I135),'Test Sample Data'!I135&lt;$B$1,'Test Sample Data'!I135&gt;0),'Test Sample Data'!I135,$B$1),"")</f>
        <v/>
      </c>
      <c r="J136" s="17" t="str">
        <f>IF(SUM('Test Sample Data'!J$3:J$98)&gt;10,IF(AND(ISNUMBER('Test Sample Data'!J135),'Test Sample Data'!J135&lt;$B$1,'Test Sample Data'!J135&gt;0),'Test Sample Data'!J135,$B$1),"")</f>
        <v/>
      </c>
      <c r="K136" s="17" t="str">
        <f>IF(SUM('Test Sample Data'!K$3:K$98)&gt;10,IF(AND(ISNUMBER('Test Sample Data'!K135),'Test Sample Data'!K135&lt;$B$1,'Test Sample Data'!K135&gt;0),'Test Sample Data'!K135,$B$1),"")</f>
        <v/>
      </c>
      <c r="L136" s="17" t="str">
        <f>IF(SUM('Test Sample Data'!L$3:L$98)&gt;10,IF(AND(ISNUMBER('Test Sample Data'!L135),'Test Sample Data'!L135&lt;$B$1,'Test Sample Data'!L135&gt;0),'Test Sample Data'!L135,$B$1),"")</f>
        <v/>
      </c>
      <c r="M136" s="17" t="str">
        <f>IF(SUM('Test Sample Data'!M$3:M$98)&gt;10,IF(AND(ISNUMBER('Test Sample Data'!M135),'Test Sample Data'!M135&lt;$B$1,'Test Sample Data'!M135&gt;0),'Test Sample Data'!M135,$B$1),"")</f>
        <v/>
      </c>
      <c r="N136" s="17" t="str">
        <f>'Gene Table'!D135</f>
        <v>NM_000715</v>
      </c>
      <c r="O136" s="16" t="s">
        <v>153</v>
      </c>
      <c r="P136" s="17" t="str">
        <f>IF(SUM('Control Sample Data'!D$3:D$98)&gt;10,IF(AND(ISNUMBER('Control Sample Data'!D135),'Control Sample Data'!D135&lt;$B$1,'Control Sample Data'!D135&gt;0),'Control Sample Data'!D135,$B$1),"")</f>
        <v/>
      </c>
      <c r="Q136" s="17" t="str">
        <f>IF(SUM('Control Sample Data'!E$3:E$98)&gt;10,IF(AND(ISNUMBER('Control Sample Data'!E135),'Control Sample Data'!E135&lt;$B$1,'Control Sample Data'!E135&gt;0),'Control Sample Data'!E135,$B$1),"")</f>
        <v/>
      </c>
      <c r="R136" s="17" t="str">
        <f>IF(SUM('Control Sample Data'!F$3:F$98)&gt;10,IF(AND(ISNUMBER('Control Sample Data'!F135),'Control Sample Data'!F135&lt;$B$1,'Control Sample Data'!F135&gt;0),'Control Sample Data'!F135,$B$1),"")</f>
        <v/>
      </c>
      <c r="S136" s="17" t="str">
        <f>IF(SUM('Control Sample Data'!G$3:G$98)&gt;10,IF(AND(ISNUMBER('Control Sample Data'!G135),'Control Sample Data'!G135&lt;$B$1,'Control Sample Data'!G135&gt;0),'Control Sample Data'!G135,$B$1),"")</f>
        <v/>
      </c>
      <c r="T136" s="17" t="str">
        <f>IF(SUM('Control Sample Data'!H$3:H$98)&gt;10,IF(AND(ISNUMBER('Control Sample Data'!H135),'Control Sample Data'!H135&lt;$B$1,'Control Sample Data'!H135&gt;0),'Control Sample Data'!H135,$B$1),"")</f>
        <v/>
      </c>
      <c r="U136" s="17" t="str">
        <f>IF(SUM('Control Sample Data'!I$3:I$98)&gt;10,IF(AND(ISNUMBER('Control Sample Data'!I135),'Control Sample Data'!I135&lt;$B$1,'Control Sample Data'!I135&gt;0),'Control Sample Data'!I135,$B$1),"")</f>
        <v/>
      </c>
      <c r="V136" s="17" t="str">
        <f>IF(SUM('Control Sample Data'!J$3:J$98)&gt;10,IF(AND(ISNUMBER('Control Sample Data'!J135),'Control Sample Data'!J135&lt;$B$1,'Control Sample Data'!J135&gt;0),'Control Sample Data'!J135,$B$1),"")</f>
        <v/>
      </c>
      <c r="W136" s="17" t="str">
        <f>IF(SUM('Control Sample Data'!K$3:K$98)&gt;10,IF(AND(ISNUMBER('Control Sample Data'!K135),'Control Sample Data'!K135&lt;$B$1,'Control Sample Data'!K135&gt;0),'Control Sample Data'!K135,$B$1),"")</f>
        <v/>
      </c>
      <c r="X136" s="17" t="str">
        <f>IF(SUM('Control Sample Data'!L$3:L$98)&gt;10,IF(AND(ISNUMBER('Control Sample Data'!L135),'Control Sample Data'!L135&lt;$B$1,'Control Sample Data'!L135&gt;0),'Control Sample Data'!L135,$B$1),"")</f>
        <v/>
      </c>
      <c r="Y136" s="17" t="str">
        <f>IF(SUM('Control Sample Data'!M$3:M$98)&gt;10,IF(AND(ISNUMBER('Control Sample Data'!M135),'Control Sample Data'!M135&lt;$B$1,'Control Sample Data'!M135&gt;0),'Control Sample Data'!M135,$B$1),"")</f>
        <v/>
      </c>
      <c r="AT136" s="36" t="str">
        <f t="shared" si="130"/>
        <v/>
      </c>
      <c r="AU136" s="36" t="str">
        <f t="shared" si="131"/>
        <v/>
      </c>
      <c r="AV136" s="36" t="str">
        <f t="shared" si="132"/>
        <v/>
      </c>
      <c r="AW136" s="36" t="str">
        <f t="shared" si="133"/>
        <v/>
      </c>
      <c r="AX136" s="36" t="str">
        <f t="shared" si="134"/>
        <v/>
      </c>
      <c r="AY136" s="36" t="str">
        <f t="shared" si="135"/>
        <v/>
      </c>
      <c r="AZ136" s="36" t="str">
        <f t="shared" si="136"/>
        <v/>
      </c>
      <c r="BA136" s="36" t="str">
        <f t="shared" si="137"/>
        <v/>
      </c>
      <c r="BB136" s="36" t="str">
        <f t="shared" si="138"/>
        <v/>
      </c>
      <c r="BC136" s="36" t="str">
        <f t="shared" si="139"/>
        <v/>
      </c>
      <c r="BD136" s="36" t="str">
        <f t="shared" si="117"/>
        <v/>
      </c>
      <c r="BE136" s="36" t="str">
        <f t="shared" si="118"/>
        <v/>
      </c>
      <c r="BF136" s="36" t="str">
        <f t="shared" si="119"/>
        <v/>
      </c>
      <c r="BG136" s="36" t="str">
        <f t="shared" si="120"/>
        <v/>
      </c>
      <c r="BH136" s="36" t="str">
        <f t="shared" si="121"/>
        <v/>
      </c>
      <c r="BI136" s="36" t="str">
        <f t="shared" si="122"/>
        <v/>
      </c>
      <c r="BJ136" s="36" t="str">
        <f t="shared" si="123"/>
        <v/>
      </c>
      <c r="BK136" s="36" t="str">
        <f t="shared" si="124"/>
        <v/>
      </c>
      <c r="BL136" s="36" t="str">
        <f t="shared" si="125"/>
        <v/>
      </c>
      <c r="BM136" s="36" t="str">
        <f t="shared" si="126"/>
        <v/>
      </c>
      <c r="BN136" s="38" t="e">
        <f t="shared" si="127"/>
        <v>#DIV/0!</v>
      </c>
      <c r="BO136" s="38" t="e">
        <f t="shared" si="128"/>
        <v>#DIV/0!</v>
      </c>
      <c r="BP136" s="39" t="str">
        <f t="shared" si="140"/>
        <v/>
      </c>
      <c r="BQ136" s="39" t="str">
        <f t="shared" si="141"/>
        <v/>
      </c>
      <c r="BR136" s="39" t="str">
        <f t="shared" si="142"/>
        <v/>
      </c>
      <c r="BS136" s="39" t="str">
        <f t="shared" si="143"/>
        <v/>
      </c>
      <c r="BT136" s="39" t="str">
        <f t="shared" si="144"/>
        <v/>
      </c>
      <c r="BU136" s="39" t="str">
        <f t="shared" si="145"/>
        <v/>
      </c>
      <c r="BV136" s="39" t="str">
        <f t="shared" si="146"/>
        <v/>
      </c>
      <c r="BW136" s="39" t="str">
        <f t="shared" si="147"/>
        <v/>
      </c>
      <c r="BX136" s="39" t="str">
        <f t="shared" si="148"/>
        <v/>
      </c>
      <c r="BY136" s="39" t="str">
        <f t="shared" si="149"/>
        <v/>
      </c>
      <c r="BZ136" s="39" t="str">
        <f t="shared" si="150"/>
        <v/>
      </c>
      <c r="CA136" s="39" t="str">
        <f t="shared" si="151"/>
        <v/>
      </c>
      <c r="CB136" s="39" t="str">
        <f t="shared" si="152"/>
        <v/>
      </c>
      <c r="CC136" s="39" t="str">
        <f t="shared" si="153"/>
        <v/>
      </c>
      <c r="CD136" s="39" t="str">
        <f t="shared" si="154"/>
        <v/>
      </c>
      <c r="CE136" s="39" t="str">
        <f t="shared" si="155"/>
        <v/>
      </c>
      <c r="CF136" s="39" t="str">
        <f t="shared" si="156"/>
        <v/>
      </c>
      <c r="CG136" s="39" t="str">
        <f t="shared" si="157"/>
        <v/>
      </c>
      <c r="CH136" s="39" t="str">
        <f t="shared" si="158"/>
        <v/>
      </c>
      <c r="CI136" s="39" t="str">
        <f t="shared" si="159"/>
        <v/>
      </c>
    </row>
    <row r="137" spans="1:87" ht="12.75">
      <c r="A137" s="18"/>
      <c r="B137" s="16" t="str">
        <f>'Gene Table'!D136</f>
        <v>NM_000063</v>
      </c>
      <c r="C137" s="16" t="s">
        <v>157</v>
      </c>
      <c r="D137" s="17" t="str">
        <f>IF(SUM('Test Sample Data'!D$3:D$98)&gt;10,IF(AND(ISNUMBER('Test Sample Data'!D136),'Test Sample Data'!D136&lt;$B$1,'Test Sample Data'!D136&gt;0),'Test Sample Data'!D136,$B$1),"")</f>
        <v/>
      </c>
      <c r="E137" s="17" t="str">
        <f>IF(SUM('Test Sample Data'!E$3:E$98)&gt;10,IF(AND(ISNUMBER('Test Sample Data'!E136),'Test Sample Data'!E136&lt;$B$1,'Test Sample Data'!E136&gt;0),'Test Sample Data'!E136,$B$1),"")</f>
        <v/>
      </c>
      <c r="F137" s="17" t="str">
        <f>IF(SUM('Test Sample Data'!F$3:F$98)&gt;10,IF(AND(ISNUMBER('Test Sample Data'!F136),'Test Sample Data'!F136&lt;$B$1,'Test Sample Data'!F136&gt;0),'Test Sample Data'!F136,$B$1),"")</f>
        <v/>
      </c>
      <c r="G137" s="17" t="str">
        <f>IF(SUM('Test Sample Data'!G$3:G$98)&gt;10,IF(AND(ISNUMBER('Test Sample Data'!G136),'Test Sample Data'!G136&lt;$B$1,'Test Sample Data'!G136&gt;0),'Test Sample Data'!G136,$B$1),"")</f>
        <v/>
      </c>
      <c r="H137" s="17" t="str">
        <f>IF(SUM('Test Sample Data'!H$3:H$98)&gt;10,IF(AND(ISNUMBER('Test Sample Data'!H136),'Test Sample Data'!H136&lt;$B$1,'Test Sample Data'!H136&gt;0),'Test Sample Data'!H136,$B$1),"")</f>
        <v/>
      </c>
      <c r="I137" s="17" t="str">
        <f>IF(SUM('Test Sample Data'!I$3:I$98)&gt;10,IF(AND(ISNUMBER('Test Sample Data'!I136),'Test Sample Data'!I136&lt;$B$1,'Test Sample Data'!I136&gt;0),'Test Sample Data'!I136,$B$1),"")</f>
        <v/>
      </c>
      <c r="J137" s="17" t="str">
        <f>IF(SUM('Test Sample Data'!J$3:J$98)&gt;10,IF(AND(ISNUMBER('Test Sample Data'!J136),'Test Sample Data'!J136&lt;$B$1,'Test Sample Data'!J136&gt;0),'Test Sample Data'!J136,$B$1),"")</f>
        <v/>
      </c>
      <c r="K137" s="17" t="str">
        <f>IF(SUM('Test Sample Data'!K$3:K$98)&gt;10,IF(AND(ISNUMBER('Test Sample Data'!K136),'Test Sample Data'!K136&lt;$B$1,'Test Sample Data'!K136&gt;0),'Test Sample Data'!K136,$B$1),"")</f>
        <v/>
      </c>
      <c r="L137" s="17" t="str">
        <f>IF(SUM('Test Sample Data'!L$3:L$98)&gt;10,IF(AND(ISNUMBER('Test Sample Data'!L136),'Test Sample Data'!L136&lt;$B$1,'Test Sample Data'!L136&gt;0),'Test Sample Data'!L136,$B$1),"")</f>
        <v/>
      </c>
      <c r="M137" s="17" t="str">
        <f>IF(SUM('Test Sample Data'!M$3:M$98)&gt;10,IF(AND(ISNUMBER('Test Sample Data'!M136),'Test Sample Data'!M136&lt;$B$1,'Test Sample Data'!M136&gt;0),'Test Sample Data'!M136,$B$1),"")</f>
        <v/>
      </c>
      <c r="N137" s="17" t="str">
        <f>'Gene Table'!D136</f>
        <v>NM_000063</v>
      </c>
      <c r="O137" s="16" t="s">
        <v>157</v>
      </c>
      <c r="P137" s="17" t="str">
        <f>IF(SUM('Control Sample Data'!D$3:D$98)&gt;10,IF(AND(ISNUMBER('Control Sample Data'!D136),'Control Sample Data'!D136&lt;$B$1,'Control Sample Data'!D136&gt;0),'Control Sample Data'!D136,$B$1),"")</f>
        <v/>
      </c>
      <c r="Q137" s="17" t="str">
        <f>IF(SUM('Control Sample Data'!E$3:E$98)&gt;10,IF(AND(ISNUMBER('Control Sample Data'!E136),'Control Sample Data'!E136&lt;$B$1,'Control Sample Data'!E136&gt;0),'Control Sample Data'!E136,$B$1),"")</f>
        <v/>
      </c>
      <c r="R137" s="17" t="str">
        <f>IF(SUM('Control Sample Data'!F$3:F$98)&gt;10,IF(AND(ISNUMBER('Control Sample Data'!F136),'Control Sample Data'!F136&lt;$B$1,'Control Sample Data'!F136&gt;0),'Control Sample Data'!F136,$B$1),"")</f>
        <v/>
      </c>
      <c r="S137" s="17" t="str">
        <f>IF(SUM('Control Sample Data'!G$3:G$98)&gt;10,IF(AND(ISNUMBER('Control Sample Data'!G136),'Control Sample Data'!G136&lt;$B$1,'Control Sample Data'!G136&gt;0),'Control Sample Data'!G136,$B$1),"")</f>
        <v/>
      </c>
      <c r="T137" s="17" t="str">
        <f>IF(SUM('Control Sample Data'!H$3:H$98)&gt;10,IF(AND(ISNUMBER('Control Sample Data'!H136),'Control Sample Data'!H136&lt;$B$1,'Control Sample Data'!H136&gt;0),'Control Sample Data'!H136,$B$1),"")</f>
        <v/>
      </c>
      <c r="U137" s="17" t="str">
        <f>IF(SUM('Control Sample Data'!I$3:I$98)&gt;10,IF(AND(ISNUMBER('Control Sample Data'!I136),'Control Sample Data'!I136&lt;$B$1,'Control Sample Data'!I136&gt;0),'Control Sample Data'!I136,$B$1),"")</f>
        <v/>
      </c>
      <c r="V137" s="17" t="str">
        <f>IF(SUM('Control Sample Data'!J$3:J$98)&gt;10,IF(AND(ISNUMBER('Control Sample Data'!J136),'Control Sample Data'!J136&lt;$B$1,'Control Sample Data'!J136&gt;0),'Control Sample Data'!J136,$B$1),"")</f>
        <v/>
      </c>
      <c r="W137" s="17" t="str">
        <f>IF(SUM('Control Sample Data'!K$3:K$98)&gt;10,IF(AND(ISNUMBER('Control Sample Data'!K136),'Control Sample Data'!K136&lt;$B$1,'Control Sample Data'!K136&gt;0),'Control Sample Data'!K136,$B$1),"")</f>
        <v/>
      </c>
      <c r="X137" s="17" t="str">
        <f>IF(SUM('Control Sample Data'!L$3:L$98)&gt;10,IF(AND(ISNUMBER('Control Sample Data'!L136),'Control Sample Data'!L136&lt;$B$1,'Control Sample Data'!L136&gt;0),'Control Sample Data'!L136,$B$1),"")</f>
        <v/>
      </c>
      <c r="Y137" s="17" t="str">
        <f>IF(SUM('Control Sample Data'!M$3:M$98)&gt;10,IF(AND(ISNUMBER('Control Sample Data'!M136),'Control Sample Data'!M136&lt;$B$1,'Control Sample Data'!M136&gt;0),'Control Sample Data'!M136,$B$1),"")</f>
        <v/>
      </c>
      <c r="AT137" s="36" t="str">
        <f t="shared" si="130"/>
        <v/>
      </c>
      <c r="AU137" s="36" t="str">
        <f t="shared" si="131"/>
        <v/>
      </c>
      <c r="AV137" s="36" t="str">
        <f t="shared" si="132"/>
        <v/>
      </c>
      <c r="AW137" s="36" t="str">
        <f t="shared" si="133"/>
        <v/>
      </c>
      <c r="AX137" s="36" t="str">
        <f t="shared" si="134"/>
        <v/>
      </c>
      <c r="AY137" s="36" t="str">
        <f t="shared" si="135"/>
        <v/>
      </c>
      <c r="AZ137" s="36" t="str">
        <f t="shared" si="136"/>
        <v/>
      </c>
      <c r="BA137" s="36" t="str">
        <f t="shared" si="137"/>
        <v/>
      </c>
      <c r="BB137" s="36" t="str">
        <f t="shared" si="138"/>
        <v/>
      </c>
      <c r="BC137" s="36" t="str">
        <f t="shared" si="139"/>
        <v/>
      </c>
      <c r="BD137" s="36" t="str">
        <f t="shared" si="117"/>
        <v/>
      </c>
      <c r="BE137" s="36" t="str">
        <f t="shared" si="118"/>
        <v/>
      </c>
      <c r="BF137" s="36" t="str">
        <f t="shared" si="119"/>
        <v/>
      </c>
      <c r="BG137" s="36" t="str">
        <f t="shared" si="120"/>
        <v/>
      </c>
      <c r="BH137" s="36" t="str">
        <f t="shared" si="121"/>
        <v/>
      </c>
      <c r="BI137" s="36" t="str">
        <f t="shared" si="122"/>
        <v/>
      </c>
      <c r="BJ137" s="36" t="str">
        <f t="shared" si="123"/>
        <v/>
      </c>
      <c r="BK137" s="36" t="str">
        <f t="shared" si="124"/>
        <v/>
      </c>
      <c r="BL137" s="36" t="str">
        <f t="shared" si="125"/>
        <v/>
      </c>
      <c r="BM137" s="36" t="str">
        <f t="shared" si="126"/>
        <v/>
      </c>
      <c r="BN137" s="38" t="e">
        <f t="shared" si="127"/>
        <v>#DIV/0!</v>
      </c>
      <c r="BO137" s="38" t="e">
        <f t="shared" si="128"/>
        <v>#DIV/0!</v>
      </c>
      <c r="BP137" s="39" t="str">
        <f t="shared" si="140"/>
        <v/>
      </c>
      <c r="BQ137" s="39" t="str">
        <f t="shared" si="141"/>
        <v/>
      </c>
      <c r="BR137" s="39" t="str">
        <f t="shared" si="142"/>
        <v/>
      </c>
      <c r="BS137" s="39" t="str">
        <f t="shared" si="143"/>
        <v/>
      </c>
      <c r="BT137" s="39" t="str">
        <f t="shared" si="144"/>
        <v/>
      </c>
      <c r="BU137" s="39" t="str">
        <f t="shared" si="145"/>
        <v/>
      </c>
      <c r="BV137" s="39" t="str">
        <f t="shared" si="146"/>
        <v/>
      </c>
      <c r="BW137" s="39" t="str">
        <f t="shared" si="147"/>
        <v/>
      </c>
      <c r="BX137" s="39" t="str">
        <f t="shared" si="148"/>
        <v/>
      </c>
      <c r="BY137" s="39" t="str">
        <f t="shared" si="149"/>
        <v/>
      </c>
      <c r="BZ137" s="39" t="str">
        <f t="shared" si="150"/>
        <v/>
      </c>
      <c r="CA137" s="39" t="str">
        <f t="shared" si="151"/>
        <v/>
      </c>
      <c r="CB137" s="39" t="str">
        <f t="shared" si="152"/>
        <v/>
      </c>
      <c r="CC137" s="39" t="str">
        <f t="shared" si="153"/>
        <v/>
      </c>
      <c r="CD137" s="39" t="str">
        <f t="shared" si="154"/>
        <v/>
      </c>
      <c r="CE137" s="39" t="str">
        <f t="shared" si="155"/>
        <v/>
      </c>
      <c r="CF137" s="39" t="str">
        <f t="shared" si="156"/>
        <v/>
      </c>
      <c r="CG137" s="39" t="str">
        <f t="shared" si="157"/>
        <v/>
      </c>
      <c r="CH137" s="39" t="str">
        <f t="shared" si="158"/>
        <v/>
      </c>
      <c r="CI137" s="39" t="str">
        <f t="shared" si="159"/>
        <v/>
      </c>
    </row>
    <row r="138" spans="1:87" ht="12.75">
      <c r="A138" s="18"/>
      <c r="B138" s="16" t="str">
        <f>'Gene Table'!D137</f>
        <v>NM_172369</v>
      </c>
      <c r="C138" s="16" t="s">
        <v>161</v>
      </c>
      <c r="D138" s="17" t="str">
        <f>IF(SUM('Test Sample Data'!D$3:D$98)&gt;10,IF(AND(ISNUMBER('Test Sample Data'!D137),'Test Sample Data'!D137&lt;$B$1,'Test Sample Data'!D137&gt;0),'Test Sample Data'!D137,$B$1),"")</f>
        <v/>
      </c>
      <c r="E138" s="17" t="str">
        <f>IF(SUM('Test Sample Data'!E$3:E$98)&gt;10,IF(AND(ISNUMBER('Test Sample Data'!E137),'Test Sample Data'!E137&lt;$B$1,'Test Sample Data'!E137&gt;0),'Test Sample Data'!E137,$B$1),"")</f>
        <v/>
      </c>
      <c r="F138" s="17" t="str">
        <f>IF(SUM('Test Sample Data'!F$3:F$98)&gt;10,IF(AND(ISNUMBER('Test Sample Data'!F137),'Test Sample Data'!F137&lt;$B$1,'Test Sample Data'!F137&gt;0),'Test Sample Data'!F137,$B$1),"")</f>
        <v/>
      </c>
      <c r="G138" s="17" t="str">
        <f>IF(SUM('Test Sample Data'!G$3:G$98)&gt;10,IF(AND(ISNUMBER('Test Sample Data'!G137),'Test Sample Data'!G137&lt;$B$1,'Test Sample Data'!G137&gt;0),'Test Sample Data'!G137,$B$1),"")</f>
        <v/>
      </c>
      <c r="H138" s="17" t="str">
        <f>IF(SUM('Test Sample Data'!H$3:H$98)&gt;10,IF(AND(ISNUMBER('Test Sample Data'!H137),'Test Sample Data'!H137&lt;$B$1,'Test Sample Data'!H137&gt;0),'Test Sample Data'!H137,$B$1),"")</f>
        <v/>
      </c>
      <c r="I138" s="17" t="str">
        <f>IF(SUM('Test Sample Data'!I$3:I$98)&gt;10,IF(AND(ISNUMBER('Test Sample Data'!I137),'Test Sample Data'!I137&lt;$B$1,'Test Sample Data'!I137&gt;0),'Test Sample Data'!I137,$B$1),"")</f>
        <v/>
      </c>
      <c r="J138" s="17" t="str">
        <f>IF(SUM('Test Sample Data'!J$3:J$98)&gt;10,IF(AND(ISNUMBER('Test Sample Data'!J137),'Test Sample Data'!J137&lt;$B$1,'Test Sample Data'!J137&gt;0),'Test Sample Data'!J137,$B$1),"")</f>
        <v/>
      </c>
      <c r="K138" s="17" t="str">
        <f>IF(SUM('Test Sample Data'!K$3:K$98)&gt;10,IF(AND(ISNUMBER('Test Sample Data'!K137),'Test Sample Data'!K137&lt;$B$1,'Test Sample Data'!K137&gt;0),'Test Sample Data'!K137,$B$1),"")</f>
        <v/>
      </c>
      <c r="L138" s="17" t="str">
        <f>IF(SUM('Test Sample Data'!L$3:L$98)&gt;10,IF(AND(ISNUMBER('Test Sample Data'!L137),'Test Sample Data'!L137&lt;$B$1,'Test Sample Data'!L137&gt;0),'Test Sample Data'!L137,$B$1),"")</f>
        <v/>
      </c>
      <c r="M138" s="17" t="str">
        <f>IF(SUM('Test Sample Data'!M$3:M$98)&gt;10,IF(AND(ISNUMBER('Test Sample Data'!M137),'Test Sample Data'!M137&lt;$B$1,'Test Sample Data'!M137&gt;0),'Test Sample Data'!M137,$B$1),"")</f>
        <v/>
      </c>
      <c r="N138" s="17" t="str">
        <f>'Gene Table'!D137</f>
        <v>NM_172369</v>
      </c>
      <c r="O138" s="16" t="s">
        <v>161</v>
      </c>
      <c r="P138" s="17" t="str">
        <f>IF(SUM('Control Sample Data'!D$3:D$98)&gt;10,IF(AND(ISNUMBER('Control Sample Data'!D137),'Control Sample Data'!D137&lt;$B$1,'Control Sample Data'!D137&gt;0),'Control Sample Data'!D137,$B$1),"")</f>
        <v/>
      </c>
      <c r="Q138" s="17" t="str">
        <f>IF(SUM('Control Sample Data'!E$3:E$98)&gt;10,IF(AND(ISNUMBER('Control Sample Data'!E137),'Control Sample Data'!E137&lt;$B$1,'Control Sample Data'!E137&gt;0),'Control Sample Data'!E137,$B$1),"")</f>
        <v/>
      </c>
      <c r="R138" s="17" t="str">
        <f>IF(SUM('Control Sample Data'!F$3:F$98)&gt;10,IF(AND(ISNUMBER('Control Sample Data'!F137),'Control Sample Data'!F137&lt;$B$1,'Control Sample Data'!F137&gt;0),'Control Sample Data'!F137,$B$1),"")</f>
        <v/>
      </c>
      <c r="S138" s="17" t="str">
        <f>IF(SUM('Control Sample Data'!G$3:G$98)&gt;10,IF(AND(ISNUMBER('Control Sample Data'!G137),'Control Sample Data'!G137&lt;$B$1,'Control Sample Data'!G137&gt;0),'Control Sample Data'!G137,$B$1),"")</f>
        <v/>
      </c>
      <c r="T138" s="17" t="str">
        <f>IF(SUM('Control Sample Data'!H$3:H$98)&gt;10,IF(AND(ISNUMBER('Control Sample Data'!H137),'Control Sample Data'!H137&lt;$B$1,'Control Sample Data'!H137&gt;0),'Control Sample Data'!H137,$B$1),"")</f>
        <v/>
      </c>
      <c r="U138" s="17" t="str">
        <f>IF(SUM('Control Sample Data'!I$3:I$98)&gt;10,IF(AND(ISNUMBER('Control Sample Data'!I137),'Control Sample Data'!I137&lt;$B$1,'Control Sample Data'!I137&gt;0),'Control Sample Data'!I137,$B$1),"")</f>
        <v/>
      </c>
      <c r="V138" s="17" t="str">
        <f>IF(SUM('Control Sample Data'!J$3:J$98)&gt;10,IF(AND(ISNUMBER('Control Sample Data'!J137),'Control Sample Data'!J137&lt;$B$1,'Control Sample Data'!J137&gt;0),'Control Sample Data'!J137,$B$1),"")</f>
        <v/>
      </c>
      <c r="W138" s="17" t="str">
        <f>IF(SUM('Control Sample Data'!K$3:K$98)&gt;10,IF(AND(ISNUMBER('Control Sample Data'!K137),'Control Sample Data'!K137&lt;$B$1,'Control Sample Data'!K137&gt;0),'Control Sample Data'!K137,$B$1),"")</f>
        <v/>
      </c>
      <c r="X138" s="17" t="str">
        <f>IF(SUM('Control Sample Data'!L$3:L$98)&gt;10,IF(AND(ISNUMBER('Control Sample Data'!L137),'Control Sample Data'!L137&lt;$B$1,'Control Sample Data'!L137&gt;0),'Control Sample Data'!L137,$B$1),"")</f>
        <v/>
      </c>
      <c r="Y138" s="17" t="str">
        <f>IF(SUM('Control Sample Data'!M$3:M$98)&gt;10,IF(AND(ISNUMBER('Control Sample Data'!M137),'Control Sample Data'!M137&lt;$B$1,'Control Sample Data'!M137&gt;0),'Control Sample Data'!M137,$B$1),"")</f>
        <v/>
      </c>
      <c r="AT138" s="36" t="str">
        <f t="shared" si="130"/>
        <v/>
      </c>
      <c r="AU138" s="36" t="str">
        <f t="shared" si="131"/>
        <v/>
      </c>
      <c r="AV138" s="36" t="str">
        <f t="shared" si="132"/>
        <v/>
      </c>
      <c r="AW138" s="36" t="str">
        <f t="shared" si="133"/>
        <v/>
      </c>
      <c r="AX138" s="36" t="str">
        <f t="shared" si="134"/>
        <v/>
      </c>
      <c r="AY138" s="36" t="str">
        <f t="shared" si="135"/>
        <v/>
      </c>
      <c r="AZ138" s="36" t="str">
        <f t="shared" si="136"/>
        <v/>
      </c>
      <c r="BA138" s="36" t="str">
        <f t="shared" si="137"/>
        <v/>
      </c>
      <c r="BB138" s="36" t="str">
        <f t="shared" si="138"/>
        <v/>
      </c>
      <c r="BC138" s="36" t="str">
        <f t="shared" si="139"/>
        <v/>
      </c>
      <c r="BD138" s="36" t="str">
        <f t="shared" si="117"/>
        <v/>
      </c>
      <c r="BE138" s="36" t="str">
        <f t="shared" si="118"/>
        <v/>
      </c>
      <c r="BF138" s="36" t="str">
        <f t="shared" si="119"/>
        <v/>
      </c>
      <c r="BG138" s="36" t="str">
        <f t="shared" si="120"/>
        <v/>
      </c>
      <c r="BH138" s="36" t="str">
        <f t="shared" si="121"/>
        <v/>
      </c>
      <c r="BI138" s="36" t="str">
        <f t="shared" si="122"/>
        <v/>
      </c>
      <c r="BJ138" s="36" t="str">
        <f t="shared" si="123"/>
        <v/>
      </c>
      <c r="BK138" s="36" t="str">
        <f t="shared" si="124"/>
        <v/>
      </c>
      <c r="BL138" s="36" t="str">
        <f t="shared" si="125"/>
        <v/>
      </c>
      <c r="BM138" s="36" t="str">
        <f t="shared" si="126"/>
        <v/>
      </c>
      <c r="BN138" s="38" t="e">
        <f t="shared" si="127"/>
        <v>#DIV/0!</v>
      </c>
      <c r="BO138" s="38" t="e">
        <f t="shared" si="128"/>
        <v>#DIV/0!</v>
      </c>
      <c r="BP138" s="39" t="str">
        <f t="shared" si="140"/>
        <v/>
      </c>
      <c r="BQ138" s="39" t="str">
        <f t="shared" si="141"/>
        <v/>
      </c>
      <c r="BR138" s="39" t="str">
        <f t="shared" si="142"/>
        <v/>
      </c>
      <c r="BS138" s="39" t="str">
        <f t="shared" si="143"/>
        <v/>
      </c>
      <c r="BT138" s="39" t="str">
        <f t="shared" si="144"/>
        <v/>
      </c>
      <c r="BU138" s="39" t="str">
        <f t="shared" si="145"/>
        <v/>
      </c>
      <c r="BV138" s="39" t="str">
        <f t="shared" si="146"/>
        <v/>
      </c>
      <c r="BW138" s="39" t="str">
        <f t="shared" si="147"/>
        <v/>
      </c>
      <c r="BX138" s="39" t="str">
        <f t="shared" si="148"/>
        <v/>
      </c>
      <c r="BY138" s="39" t="str">
        <f t="shared" si="149"/>
        <v/>
      </c>
      <c r="BZ138" s="39" t="str">
        <f t="shared" si="150"/>
        <v/>
      </c>
      <c r="CA138" s="39" t="str">
        <f t="shared" si="151"/>
        <v/>
      </c>
      <c r="CB138" s="39" t="str">
        <f t="shared" si="152"/>
        <v/>
      </c>
      <c r="CC138" s="39" t="str">
        <f t="shared" si="153"/>
        <v/>
      </c>
      <c r="CD138" s="39" t="str">
        <f t="shared" si="154"/>
        <v/>
      </c>
      <c r="CE138" s="39" t="str">
        <f t="shared" si="155"/>
        <v/>
      </c>
      <c r="CF138" s="39" t="str">
        <f t="shared" si="156"/>
        <v/>
      </c>
      <c r="CG138" s="39" t="str">
        <f t="shared" si="157"/>
        <v/>
      </c>
      <c r="CH138" s="39" t="str">
        <f t="shared" si="158"/>
        <v/>
      </c>
      <c r="CI138" s="39" t="str">
        <f t="shared" si="159"/>
        <v/>
      </c>
    </row>
    <row r="139" spans="1:87" ht="12.75">
      <c r="A139" s="18"/>
      <c r="B139" s="16" t="str">
        <f>'Gene Table'!D138</f>
        <v>NM_001066</v>
      </c>
      <c r="C139" s="16" t="s">
        <v>165</v>
      </c>
      <c r="D139" s="17" t="str">
        <f>IF(SUM('Test Sample Data'!D$3:D$98)&gt;10,IF(AND(ISNUMBER('Test Sample Data'!D138),'Test Sample Data'!D138&lt;$B$1,'Test Sample Data'!D138&gt;0),'Test Sample Data'!D138,$B$1),"")</f>
        <v/>
      </c>
      <c r="E139" s="17" t="str">
        <f>IF(SUM('Test Sample Data'!E$3:E$98)&gt;10,IF(AND(ISNUMBER('Test Sample Data'!E138),'Test Sample Data'!E138&lt;$B$1,'Test Sample Data'!E138&gt;0),'Test Sample Data'!E138,$B$1),"")</f>
        <v/>
      </c>
      <c r="F139" s="17" t="str">
        <f>IF(SUM('Test Sample Data'!F$3:F$98)&gt;10,IF(AND(ISNUMBER('Test Sample Data'!F138),'Test Sample Data'!F138&lt;$B$1,'Test Sample Data'!F138&gt;0),'Test Sample Data'!F138,$B$1),"")</f>
        <v/>
      </c>
      <c r="G139" s="17" t="str">
        <f>IF(SUM('Test Sample Data'!G$3:G$98)&gt;10,IF(AND(ISNUMBER('Test Sample Data'!G138),'Test Sample Data'!G138&lt;$B$1,'Test Sample Data'!G138&gt;0),'Test Sample Data'!G138,$B$1),"")</f>
        <v/>
      </c>
      <c r="H139" s="17" t="str">
        <f>IF(SUM('Test Sample Data'!H$3:H$98)&gt;10,IF(AND(ISNUMBER('Test Sample Data'!H138),'Test Sample Data'!H138&lt;$B$1,'Test Sample Data'!H138&gt;0),'Test Sample Data'!H138,$B$1),"")</f>
        <v/>
      </c>
      <c r="I139" s="17" t="str">
        <f>IF(SUM('Test Sample Data'!I$3:I$98)&gt;10,IF(AND(ISNUMBER('Test Sample Data'!I138),'Test Sample Data'!I138&lt;$B$1,'Test Sample Data'!I138&gt;0),'Test Sample Data'!I138,$B$1),"")</f>
        <v/>
      </c>
      <c r="J139" s="17" t="str">
        <f>IF(SUM('Test Sample Data'!J$3:J$98)&gt;10,IF(AND(ISNUMBER('Test Sample Data'!J138),'Test Sample Data'!J138&lt;$B$1,'Test Sample Data'!J138&gt;0),'Test Sample Data'!J138,$B$1),"")</f>
        <v/>
      </c>
      <c r="K139" s="17" t="str">
        <f>IF(SUM('Test Sample Data'!K$3:K$98)&gt;10,IF(AND(ISNUMBER('Test Sample Data'!K138),'Test Sample Data'!K138&lt;$B$1,'Test Sample Data'!K138&gt;0),'Test Sample Data'!K138,$B$1),"")</f>
        <v/>
      </c>
      <c r="L139" s="17" t="str">
        <f>IF(SUM('Test Sample Data'!L$3:L$98)&gt;10,IF(AND(ISNUMBER('Test Sample Data'!L138),'Test Sample Data'!L138&lt;$B$1,'Test Sample Data'!L138&gt;0),'Test Sample Data'!L138,$B$1),"")</f>
        <v/>
      </c>
      <c r="M139" s="17" t="str">
        <f>IF(SUM('Test Sample Data'!M$3:M$98)&gt;10,IF(AND(ISNUMBER('Test Sample Data'!M138),'Test Sample Data'!M138&lt;$B$1,'Test Sample Data'!M138&gt;0),'Test Sample Data'!M138,$B$1),"")</f>
        <v/>
      </c>
      <c r="N139" s="17" t="str">
        <f>'Gene Table'!D138</f>
        <v>NM_001066</v>
      </c>
      <c r="O139" s="16" t="s">
        <v>165</v>
      </c>
      <c r="P139" s="17" t="str">
        <f>IF(SUM('Control Sample Data'!D$3:D$98)&gt;10,IF(AND(ISNUMBER('Control Sample Data'!D138),'Control Sample Data'!D138&lt;$B$1,'Control Sample Data'!D138&gt;0),'Control Sample Data'!D138,$B$1),"")</f>
        <v/>
      </c>
      <c r="Q139" s="17" t="str">
        <f>IF(SUM('Control Sample Data'!E$3:E$98)&gt;10,IF(AND(ISNUMBER('Control Sample Data'!E138),'Control Sample Data'!E138&lt;$B$1,'Control Sample Data'!E138&gt;0),'Control Sample Data'!E138,$B$1),"")</f>
        <v/>
      </c>
      <c r="R139" s="17" t="str">
        <f>IF(SUM('Control Sample Data'!F$3:F$98)&gt;10,IF(AND(ISNUMBER('Control Sample Data'!F138),'Control Sample Data'!F138&lt;$B$1,'Control Sample Data'!F138&gt;0),'Control Sample Data'!F138,$B$1),"")</f>
        <v/>
      </c>
      <c r="S139" s="17" t="str">
        <f>IF(SUM('Control Sample Data'!G$3:G$98)&gt;10,IF(AND(ISNUMBER('Control Sample Data'!G138),'Control Sample Data'!G138&lt;$B$1,'Control Sample Data'!G138&gt;0),'Control Sample Data'!G138,$B$1),"")</f>
        <v/>
      </c>
      <c r="T139" s="17" t="str">
        <f>IF(SUM('Control Sample Data'!H$3:H$98)&gt;10,IF(AND(ISNUMBER('Control Sample Data'!H138),'Control Sample Data'!H138&lt;$B$1,'Control Sample Data'!H138&gt;0),'Control Sample Data'!H138,$B$1),"")</f>
        <v/>
      </c>
      <c r="U139" s="17" t="str">
        <f>IF(SUM('Control Sample Data'!I$3:I$98)&gt;10,IF(AND(ISNUMBER('Control Sample Data'!I138),'Control Sample Data'!I138&lt;$B$1,'Control Sample Data'!I138&gt;0),'Control Sample Data'!I138,$B$1),"")</f>
        <v/>
      </c>
      <c r="V139" s="17" t="str">
        <f>IF(SUM('Control Sample Data'!J$3:J$98)&gt;10,IF(AND(ISNUMBER('Control Sample Data'!J138),'Control Sample Data'!J138&lt;$B$1,'Control Sample Data'!J138&gt;0),'Control Sample Data'!J138,$B$1),"")</f>
        <v/>
      </c>
      <c r="W139" s="17" t="str">
        <f>IF(SUM('Control Sample Data'!K$3:K$98)&gt;10,IF(AND(ISNUMBER('Control Sample Data'!K138),'Control Sample Data'!K138&lt;$B$1,'Control Sample Data'!K138&gt;0),'Control Sample Data'!K138,$B$1),"")</f>
        <v/>
      </c>
      <c r="X139" s="17" t="str">
        <f>IF(SUM('Control Sample Data'!L$3:L$98)&gt;10,IF(AND(ISNUMBER('Control Sample Data'!L138),'Control Sample Data'!L138&lt;$B$1,'Control Sample Data'!L138&gt;0),'Control Sample Data'!L138,$B$1),"")</f>
        <v/>
      </c>
      <c r="Y139" s="17" t="str">
        <f>IF(SUM('Control Sample Data'!M$3:M$98)&gt;10,IF(AND(ISNUMBER('Control Sample Data'!M138),'Control Sample Data'!M138&lt;$B$1,'Control Sample Data'!M138&gt;0),'Control Sample Data'!M138,$B$1),"")</f>
        <v/>
      </c>
      <c r="AT139" s="36" t="str">
        <f t="shared" si="130"/>
        <v/>
      </c>
      <c r="AU139" s="36" t="str">
        <f t="shared" si="131"/>
        <v/>
      </c>
      <c r="AV139" s="36" t="str">
        <f t="shared" si="132"/>
        <v/>
      </c>
      <c r="AW139" s="36" t="str">
        <f t="shared" si="133"/>
        <v/>
      </c>
      <c r="AX139" s="36" t="str">
        <f t="shared" si="134"/>
        <v/>
      </c>
      <c r="AY139" s="36" t="str">
        <f t="shared" si="135"/>
        <v/>
      </c>
      <c r="AZ139" s="36" t="str">
        <f t="shared" si="136"/>
        <v/>
      </c>
      <c r="BA139" s="36" t="str">
        <f t="shared" si="137"/>
        <v/>
      </c>
      <c r="BB139" s="36" t="str">
        <f t="shared" si="138"/>
        <v/>
      </c>
      <c r="BC139" s="36" t="str">
        <f t="shared" si="139"/>
        <v/>
      </c>
      <c r="BD139" s="36" t="str">
        <f t="shared" si="117"/>
        <v/>
      </c>
      <c r="BE139" s="36" t="str">
        <f t="shared" si="118"/>
        <v/>
      </c>
      <c r="BF139" s="36" t="str">
        <f t="shared" si="119"/>
        <v/>
      </c>
      <c r="BG139" s="36" t="str">
        <f t="shared" si="120"/>
        <v/>
      </c>
      <c r="BH139" s="36" t="str">
        <f t="shared" si="121"/>
        <v/>
      </c>
      <c r="BI139" s="36" t="str">
        <f t="shared" si="122"/>
        <v/>
      </c>
      <c r="BJ139" s="36" t="str">
        <f t="shared" si="123"/>
        <v/>
      </c>
      <c r="BK139" s="36" t="str">
        <f t="shared" si="124"/>
        <v/>
      </c>
      <c r="BL139" s="36" t="str">
        <f t="shared" si="125"/>
        <v/>
      </c>
      <c r="BM139" s="36" t="str">
        <f t="shared" si="126"/>
        <v/>
      </c>
      <c r="BN139" s="38" t="e">
        <f t="shared" si="127"/>
        <v>#DIV/0!</v>
      </c>
      <c r="BO139" s="38" t="e">
        <f t="shared" si="128"/>
        <v>#DIV/0!</v>
      </c>
      <c r="BP139" s="39" t="str">
        <f t="shared" si="140"/>
        <v/>
      </c>
      <c r="BQ139" s="39" t="str">
        <f t="shared" si="141"/>
        <v/>
      </c>
      <c r="BR139" s="39" t="str">
        <f t="shared" si="142"/>
        <v/>
      </c>
      <c r="BS139" s="39" t="str">
        <f t="shared" si="143"/>
        <v/>
      </c>
      <c r="BT139" s="39" t="str">
        <f t="shared" si="144"/>
        <v/>
      </c>
      <c r="BU139" s="39" t="str">
        <f t="shared" si="145"/>
        <v/>
      </c>
      <c r="BV139" s="39" t="str">
        <f t="shared" si="146"/>
        <v/>
      </c>
      <c r="BW139" s="39" t="str">
        <f t="shared" si="147"/>
        <v/>
      </c>
      <c r="BX139" s="39" t="str">
        <f t="shared" si="148"/>
        <v/>
      </c>
      <c r="BY139" s="39" t="str">
        <f t="shared" si="149"/>
        <v/>
      </c>
      <c r="BZ139" s="39" t="str">
        <f t="shared" si="150"/>
        <v/>
      </c>
      <c r="CA139" s="39" t="str">
        <f t="shared" si="151"/>
        <v/>
      </c>
      <c r="CB139" s="39" t="str">
        <f t="shared" si="152"/>
        <v/>
      </c>
      <c r="CC139" s="39" t="str">
        <f t="shared" si="153"/>
        <v/>
      </c>
      <c r="CD139" s="39" t="str">
        <f t="shared" si="154"/>
        <v/>
      </c>
      <c r="CE139" s="39" t="str">
        <f t="shared" si="155"/>
        <v/>
      </c>
      <c r="CF139" s="39" t="str">
        <f t="shared" si="156"/>
        <v/>
      </c>
      <c r="CG139" s="39" t="str">
        <f t="shared" si="157"/>
        <v/>
      </c>
      <c r="CH139" s="39" t="str">
        <f t="shared" si="158"/>
        <v/>
      </c>
      <c r="CI139" s="39" t="str">
        <f t="shared" si="159"/>
        <v/>
      </c>
    </row>
    <row r="140" spans="1:87" ht="12.75">
      <c r="A140" s="18"/>
      <c r="B140" s="16" t="str">
        <f>'Gene Table'!D139</f>
        <v>NM_000355</v>
      </c>
      <c r="C140" s="16" t="s">
        <v>169</v>
      </c>
      <c r="D140" s="17" t="str">
        <f>IF(SUM('Test Sample Data'!D$3:D$98)&gt;10,IF(AND(ISNUMBER('Test Sample Data'!D139),'Test Sample Data'!D139&lt;$B$1,'Test Sample Data'!D139&gt;0),'Test Sample Data'!D139,$B$1),"")</f>
        <v/>
      </c>
      <c r="E140" s="17" t="str">
        <f>IF(SUM('Test Sample Data'!E$3:E$98)&gt;10,IF(AND(ISNUMBER('Test Sample Data'!E139),'Test Sample Data'!E139&lt;$B$1,'Test Sample Data'!E139&gt;0),'Test Sample Data'!E139,$B$1),"")</f>
        <v/>
      </c>
      <c r="F140" s="17" t="str">
        <f>IF(SUM('Test Sample Data'!F$3:F$98)&gt;10,IF(AND(ISNUMBER('Test Sample Data'!F139),'Test Sample Data'!F139&lt;$B$1,'Test Sample Data'!F139&gt;0),'Test Sample Data'!F139,$B$1),"")</f>
        <v/>
      </c>
      <c r="G140" s="17" t="str">
        <f>IF(SUM('Test Sample Data'!G$3:G$98)&gt;10,IF(AND(ISNUMBER('Test Sample Data'!G139),'Test Sample Data'!G139&lt;$B$1,'Test Sample Data'!G139&gt;0),'Test Sample Data'!G139,$B$1),"")</f>
        <v/>
      </c>
      <c r="H140" s="17" t="str">
        <f>IF(SUM('Test Sample Data'!H$3:H$98)&gt;10,IF(AND(ISNUMBER('Test Sample Data'!H139),'Test Sample Data'!H139&lt;$B$1,'Test Sample Data'!H139&gt;0),'Test Sample Data'!H139,$B$1),"")</f>
        <v/>
      </c>
      <c r="I140" s="17" t="str">
        <f>IF(SUM('Test Sample Data'!I$3:I$98)&gt;10,IF(AND(ISNUMBER('Test Sample Data'!I139),'Test Sample Data'!I139&lt;$B$1,'Test Sample Data'!I139&gt;0),'Test Sample Data'!I139,$B$1),"")</f>
        <v/>
      </c>
      <c r="J140" s="17" t="str">
        <f>IF(SUM('Test Sample Data'!J$3:J$98)&gt;10,IF(AND(ISNUMBER('Test Sample Data'!J139),'Test Sample Data'!J139&lt;$B$1,'Test Sample Data'!J139&gt;0),'Test Sample Data'!J139,$B$1),"")</f>
        <v/>
      </c>
      <c r="K140" s="17" t="str">
        <f>IF(SUM('Test Sample Data'!K$3:K$98)&gt;10,IF(AND(ISNUMBER('Test Sample Data'!K139),'Test Sample Data'!K139&lt;$B$1,'Test Sample Data'!K139&gt;0),'Test Sample Data'!K139,$B$1),"")</f>
        <v/>
      </c>
      <c r="L140" s="17" t="str">
        <f>IF(SUM('Test Sample Data'!L$3:L$98)&gt;10,IF(AND(ISNUMBER('Test Sample Data'!L139),'Test Sample Data'!L139&lt;$B$1,'Test Sample Data'!L139&gt;0),'Test Sample Data'!L139,$B$1),"")</f>
        <v/>
      </c>
      <c r="M140" s="17" t="str">
        <f>IF(SUM('Test Sample Data'!M$3:M$98)&gt;10,IF(AND(ISNUMBER('Test Sample Data'!M139),'Test Sample Data'!M139&lt;$B$1,'Test Sample Data'!M139&gt;0),'Test Sample Data'!M139,$B$1),"")</f>
        <v/>
      </c>
      <c r="N140" s="17" t="str">
        <f>'Gene Table'!D139</f>
        <v>NM_000355</v>
      </c>
      <c r="O140" s="16" t="s">
        <v>169</v>
      </c>
      <c r="P140" s="17" t="str">
        <f>IF(SUM('Control Sample Data'!D$3:D$98)&gt;10,IF(AND(ISNUMBER('Control Sample Data'!D139),'Control Sample Data'!D139&lt;$B$1,'Control Sample Data'!D139&gt;0),'Control Sample Data'!D139,$B$1),"")</f>
        <v/>
      </c>
      <c r="Q140" s="17" t="str">
        <f>IF(SUM('Control Sample Data'!E$3:E$98)&gt;10,IF(AND(ISNUMBER('Control Sample Data'!E139),'Control Sample Data'!E139&lt;$B$1,'Control Sample Data'!E139&gt;0),'Control Sample Data'!E139,$B$1),"")</f>
        <v/>
      </c>
      <c r="R140" s="17" t="str">
        <f>IF(SUM('Control Sample Data'!F$3:F$98)&gt;10,IF(AND(ISNUMBER('Control Sample Data'!F139),'Control Sample Data'!F139&lt;$B$1,'Control Sample Data'!F139&gt;0),'Control Sample Data'!F139,$B$1),"")</f>
        <v/>
      </c>
      <c r="S140" s="17" t="str">
        <f>IF(SUM('Control Sample Data'!G$3:G$98)&gt;10,IF(AND(ISNUMBER('Control Sample Data'!G139),'Control Sample Data'!G139&lt;$B$1,'Control Sample Data'!G139&gt;0),'Control Sample Data'!G139,$B$1),"")</f>
        <v/>
      </c>
      <c r="T140" s="17" t="str">
        <f>IF(SUM('Control Sample Data'!H$3:H$98)&gt;10,IF(AND(ISNUMBER('Control Sample Data'!H139),'Control Sample Data'!H139&lt;$B$1,'Control Sample Data'!H139&gt;0),'Control Sample Data'!H139,$B$1),"")</f>
        <v/>
      </c>
      <c r="U140" s="17" t="str">
        <f>IF(SUM('Control Sample Data'!I$3:I$98)&gt;10,IF(AND(ISNUMBER('Control Sample Data'!I139),'Control Sample Data'!I139&lt;$B$1,'Control Sample Data'!I139&gt;0),'Control Sample Data'!I139,$B$1),"")</f>
        <v/>
      </c>
      <c r="V140" s="17" t="str">
        <f>IF(SUM('Control Sample Data'!J$3:J$98)&gt;10,IF(AND(ISNUMBER('Control Sample Data'!J139),'Control Sample Data'!J139&lt;$B$1,'Control Sample Data'!J139&gt;0),'Control Sample Data'!J139,$B$1),"")</f>
        <v/>
      </c>
      <c r="W140" s="17" t="str">
        <f>IF(SUM('Control Sample Data'!K$3:K$98)&gt;10,IF(AND(ISNUMBER('Control Sample Data'!K139),'Control Sample Data'!K139&lt;$B$1,'Control Sample Data'!K139&gt;0),'Control Sample Data'!K139,$B$1),"")</f>
        <v/>
      </c>
      <c r="X140" s="17" t="str">
        <f>IF(SUM('Control Sample Data'!L$3:L$98)&gt;10,IF(AND(ISNUMBER('Control Sample Data'!L139),'Control Sample Data'!L139&lt;$B$1,'Control Sample Data'!L139&gt;0),'Control Sample Data'!L139,$B$1),"")</f>
        <v/>
      </c>
      <c r="Y140" s="17" t="str">
        <f>IF(SUM('Control Sample Data'!M$3:M$98)&gt;10,IF(AND(ISNUMBER('Control Sample Data'!M139),'Control Sample Data'!M139&lt;$B$1,'Control Sample Data'!M139&gt;0),'Control Sample Data'!M139,$B$1),"")</f>
        <v/>
      </c>
      <c r="AT140" s="36" t="str">
        <f t="shared" si="130"/>
        <v/>
      </c>
      <c r="AU140" s="36" t="str">
        <f t="shared" si="131"/>
        <v/>
      </c>
      <c r="AV140" s="36" t="str">
        <f t="shared" si="132"/>
        <v/>
      </c>
      <c r="AW140" s="36" t="str">
        <f t="shared" si="133"/>
        <v/>
      </c>
      <c r="AX140" s="36" t="str">
        <f t="shared" si="134"/>
        <v/>
      </c>
      <c r="AY140" s="36" t="str">
        <f t="shared" si="135"/>
        <v/>
      </c>
      <c r="AZ140" s="36" t="str">
        <f t="shared" si="136"/>
        <v/>
      </c>
      <c r="BA140" s="36" t="str">
        <f t="shared" si="137"/>
        <v/>
      </c>
      <c r="BB140" s="36" t="str">
        <f t="shared" si="138"/>
        <v/>
      </c>
      <c r="BC140" s="36" t="str">
        <f t="shared" si="139"/>
        <v/>
      </c>
      <c r="BD140" s="36" t="str">
        <f t="shared" si="117"/>
        <v/>
      </c>
      <c r="BE140" s="36" t="str">
        <f t="shared" si="118"/>
        <v/>
      </c>
      <c r="BF140" s="36" t="str">
        <f t="shared" si="119"/>
        <v/>
      </c>
      <c r="BG140" s="36" t="str">
        <f t="shared" si="120"/>
        <v/>
      </c>
      <c r="BH140" s="36" t="str">
        <f t="shared" si="121"/>
        <v/>
      </c>
      <c r="BI140" s="36" t="str">
        <f t="shared" si="122"/>
        <v/>
      </c>
      <c r="BJ140" s="36" t="str">
        <f t="shared" si="123"/>
        <v/>
      </c>
      <c r="BK140" s="36" t="str">
        <f t="shared" si="124"/>
        <v/>
      </c>
      <c r="BL140" s="36" t="str">
        <f t="shared" si="125"/>
        <v/>
      </c>
      <c r="BM140" s="36" t="str">
        <f t="shared" si="126"/>
        <v/>
      </c>
      <c r="BN140" s="38" t="e">
        <f t="shared" si="127"/>
        <v>#DIV/0!</v>
      </c>
      <c r="BO140" s="38" t="e">
        <f t="shared" si="128"/>
        <v>#DIV/0!</v>
      </c>
      <c r="BP140" s="39" t="str">
        <f t="shared" si="140"/>
        <v/>
      </c>
      <c r="BQ140" s="39" t="str">
        <f t="shared" si="141"/>
        <v/>
      </c>
      <c r="BR140" s="39" t="str">
        <f t="shared" si="142"/>
        <v/>
      </c>
      <c r="BS140" s="39" t="str">
        <f t="shared" si="143"/>
        <v/>
      </c>
      <c r="BT140" s="39" t="str">
        <f t="shared" si="144"/>
        <v/>
      </c>
      <c r="BU140" s="39" t="str">
        <f t="shared" si="145"/>
        <v/>
      </c>
      <c r="BV140" s="39" t="str">
        <f t="shared" si="146"/>
        <v/>
      </c>
      <c r="BW140" s="39" t="str">
        <f t="shared" si="147"/>
        <v/>
      </c>
      <c r="BX140" s="39" t="str">
        <f t="shared" si="148"/>
        <v/>
      </c>
      <c r="BY140" s="39" t="str">
        <f t="shared" si="149"/>
        <v/>
      </c>
      <c r="BZ140" s="39" t="str">
        <f t="shared" si="150"/>
        <v/>
      </c>
      <c r="CA140" s="39" t="str">
        <f t="shared" si="151"/>
        <v/>
      </c>
      <c r="CB140" s="39" t="str">
        <f t="shared" si="152"/>
        <v/>
      </c>
      <c r="CC140" s="39" t="str">
        <f t="shared" si="153"/>
        <v/>
      </c>
      <c r="CD140" s="39" t="str">
        <f t="shared" si="154"/>
        <v/>
      </c>
      <c r="CE140" s="39" t="str">
        <f t="shared" si="155"/>
        <v/>
      </c>
      <c r="CF140" s="39" t="str">
        <f t="shared" si="156"/>
        <v/>
      </c>
      <c r="CG140" s="39" t="str">
        <f t="shared" si="157"/>
        <v/>
      </c>
      <c r="CH140" s="39" t="str">
        <f t="shared" si="158"/>
        <v/>
      </c>
      <c r="CI140" s="39" t="str">
        <f t="shared" si="159"/>
        <v/>
      </c>
    </row>
    <row r="141" spans="1:87" ht="12.75">
      <c r="A141" s="18"/>
      <c r="B141" s="16" t="str">
        <f>'Gene Table'!D140</f>
        <v>NM_001062</v>
      </c>
      <c r="C141" s="16" t="s">
        <v>173</v>
      </c>
      <c r="D141" s="17" t="str">
        <f>IF(SUM('Test Sample Data'!D$3:D$98)&gt;10,IF(AND(ISNUMBER('Test Sample Data'!D140),'Test Sample Data'!D140&lt;$B$1,'Test Sample Data'!D140&gt;0),'Test Sample Data'!D140,$B$1),"")</f>
        <v/>
      </c>
      <c r="E141" s="17" t="str">
        <f>IF(SUM('Test Sample Data'!E$3:E$98)&gt;10,IF(AND(ISNUMBER('Test Sample Data'!E140),'Test Sample Data'!E140&lt;$B$1,'Test Sample Data'!E140&gt;0),'Test Sample Data'!E140,$B$1),"")</f>
        <v/>
      </c>
      <c r="F141" s="17" t="str">
        <f>IF(SUM('Test Sample Data'!F$3:F$98)&gt;10,IF(AND(ISNUMBER('Test Sample Data'!F140),'Test Sample Data'!F140&lt;$B$1,'Test Sample Data'!F140&gt;0),'Test Sample Data'!F140,$B$1),"")</f>
        <v/>
      </c>
      <c r="G141" s="17" t="str">
        <f>IF(SUM('Test Sample Data'!G$3:G$98)&gt;10,IF(AND(ISNUMBER('Test Sample Data'!G140),'Test Sample Data'!G140&lt;$B$1,'Test Sample Data'!G140&gt;0),'Test Sample Data'!G140,$B$1),"")</f>
        <v/>
      </c>
      <c r="H141" s="17" t="str">
        <f>IF(SUM('Test Sample Data'!H$3:H$98)&gt;10,IF(AND(ISNUMBER('Test Sample Data'!H140),'Test Sample Data'!H140&lt;$B$1,'Test Sample Data'!H140&gt;0),'Test Sample Data'!H140,$B$1),"")</f>
        <v/>
      </c>
      <c r="I141" s="17" t="str">
        <f>IF(SUM('Test Sample Data'!I$3:I$98)&gt;10,IF(AND(ISNUMBER('Test Sample Data'!I140),'Test Sample Data'!I140&lt;$B$1,'Test Sample Data'!I140&gt;0),'Test Sample Data'!I140,$B$1),"")</f>
        <v/>
      </c>
      <c r="J141" s="17" t="str">
        <f>IF(SUM('Test Sample Data'!J$3:J$98)&gt;10,IF(AND(ISNUMBER('Test Sample Data'!J140),'Test Sample Data'!J140&lt;$B$1,'Test Sample Data'!J140&gt;0),'Test Sample Data'!J140,$B$1),"")</f>
        <v/>
      </c>
      <c r="K141" s="17" t="str">
        <f>IF(SUM('Test Sample Data'!K$3:K$98)&gt;10,IF(AND(ISNUMBER('Test Sample Data'!K140),'Test Sample Data'!K140&lt;$B$1,'Test Sample Data'!K140&gt;0),'Test Sample Data'!K140,$B$1),"")</f>
        <v/>
      </c>
      <c r="L141" s="17" t="str">
        <f>IF(SUM('Test Sample Data'!L$3:L$98)&gt;10,IF(AND(ISNUMBER('Test Sample Data'!L140),'Test Sample Data'!L140&lt;$B$1,'Test Sample Data'!L140&gt;0),'Test Sample Data'!L140,$B$1),"")</f>
        <v/>
      </c>
      <c r="M141" s="17" t="str">
        <f>IF(SUM('Test Sample Data'!M$3:M$98)&gt;10,IF(AND(ISNUMBER('Test Sample Data'!M140),'Test Sample Data'!M140&lt;$B$1,'Test Sample Data'!M140&gt;0),'Test Sample Data'!M140,$B$1),"")</f>
        <v/>
      </c>
      <c r="N141" s="17" t="str">
        <f>'Gene Table'!D140</f>
        <v>NM_001062</v>
      </c>
      <c r="O141" s="16" t="s">
        <v>173</v>
      </c>
      <c r="P141" s="17" t="str">
        <f>IF(SUM('Control Sample Data'!D$3:D$98)&gt;10,IF(AND(ISNUMBER('Control Sample Data'!D140),'Control Sample Data'!D140&lt;$B$1,'Control Sample Data'!D140&gt;0),'Control Sample Data'!D140,$B$1),"")</f>
        <v/>
      </c>
      <c r="Q141" s="17" t="str">
        <f>IF(SUM('Control Sample Data'!E$3:E$98)&gt;10,IF(AND(ISNUMBER('Control Sample Data'!E140),'Control Sample Data'!E140&lt;$B$1,'Control Sample Data'!E140&gt;0),'Control Sample Data'!E140,$B$1),"")</f>
        <v/>
      </c>
      <c r="R141" s="17" t="str">
        <f>IF(SUM('Control Sample Data'!F$3:F$98)&gt;10,IF(AND(ISNUMBER('Control Sample Data'!F140),'Control Sample Data'!F140&lt;$B$1,'Control Sample Data'!F140&gt;0),'Control Sample Data'!F140,$B$1),"")</f>
        <v/>
      </c>
      <c r="S141" s="17" t="str">
        <f>IF(SUM('Control Sample Data'!G$3:G$98)&gt;10,IF(AND(ISNUMBER('Control Sample Data'!G140),'Control Sample Data'!G140&lt;$B$1,'Control Sample Data'!G140&gt;0),'Control Sample Data'!G140,$B$1),"")</f>
        <v/>
      </c>
      <c r="T141" s="17" t="str">
        <f>IF(SUM('Control Sample Data'!H$3:H$98)&gt;10,IF(AND(ISNUMBER('Control Sample Data'!H140),'Control Sample Data'!H140&lt;$B$1,'Control Sample Data'!H140&gt;0),'Control Sample Data'!H140,$B$1),"")</f>
        <v/>
      </c>
      <c r="U141" s="17" t="str">
        <f>IF(SUM('Control Sample Data'!I$3:I$98)&gt;10,IF(AND(ISNUMBER('Control Sample Data'!I140),'Control Sample Data'!I140&lt;$B$1,'Control Sample Data'!I140&gt;0),'Control Sample Data'!I140,$B$1),"")</f>
        <v/>
      </c>
      <c r="V141" s="17" t="str">
        <f>IF(SUM('Control Sample Data'!J$3:J$98)&gt;10,IF(AND(ISNUMBER('Control Sample Data'!J140),'Control Sample Data'!J140&lt;$B$1,'Control Sample Data'!J140&gt;0),'Control Sample Data'!J140,$B$1),"")</f>
        <v/>
      </c>
      <c r="W141" s="17" t="str">
        <f>IF(SUM('Control Sample Data'!K$3:K$98)&gt;10,IF(AND(ISNUMBER('Control Sample Data'!K140),'Control Sample Data'!K140&lt;$B$1,'Control Sample Data'!K140&gt;0),'Control Sample Data'!K140,$B$1),"")</f>
        <v/>
      </c>
      <c r="X141" s="17" t="str">
        <f>IF(SUM('Control Sample Data'!L$3:L$98)&gt;10,IF(AND(ISNUMBER('Control Sample Data'!L140),'Control Sample Data'!L140&lt;$B$1,'Control Sample Data'!L140&gt;0),'Control Sample Data'!L140,$B$1),"")</f>
        <v/>
      </c>
      <c r="Y141" s="17" t="str">
        <f>IF(SUM('Control Sample Data'!M$3:M$98)&gt;10,IF(AND(ISNUMBER('Control Sample Data'!M140),'Control Sample Data'!M140&lt;$B$1,'Control Sample Data'!M140&gt;0),'Control Sample Data'!M140,$B$1),"")</f>
        <v/>
      </c>
      <c r="AT141" s="36" t="str">
        <f t="shared" si="130"/>
        <v/>
      </c>
      <c r="AU141" s="36" t="str">
        <f t="shared" si="131"/>
        <v/>
      </c>
      <c r="AV141" s="36" t="str">
        <f t="shared" si="132"/>
        <v/>
      </c>
      <c r="AW141" s="36" t="str">
        <f t="shared" si="133"/>
        <v/>
      </c>
      <c r="AX141" s="36" t="str">
        <f t="shared" si="134"/>
        <v/>
      </c>
      <c r="AY141" s="36" t="str">
        <f t="shared" si="135"/>
        <v/>
      </c>
      <c r="AZ141" s="36" t="str">
        <f t="shared" si="136"/>
        <v/>
      </c>
      <c r="BA141" s="36" t="str">
        <f t="shared" si="137"/>
        <v/>
      </c>
      <c r="BB141" s="36" t="str">
        <f t="shared" si="138"/>
        <v/>
      </c>
      <c r="BC141" s="36" t="str">
        <f t="shared" si="139"/>
        <v/>
      </c>
      <c r="BD141" s="36" t="str">
        <f t="shared" si="117"/>
        <v/>
      </c>
      <c r="BE141" s="36" t="str">
        <f t="shared" si="118"/>
        <v/>
      </c>
      <c r="BF141" s="36" t="str">
        <f t="shared" si="119"/>
        <v/>
      </c>
      <c r="BG141" s="36" t="str">
        <f t="shared" si="120"/>
        <v/>
      </c>
      <c r="BH141" s="36" t="str">
        <f t="shared" si="121"/>
        <v/>
      </c>
      <c r="BI141" s="36" t="str">
        <f t="shared" si="122"/>
        <v/>
      </c>
      <c r="BJ141" s="36" t="str">
        <f t="shared" si="123"/>
        <v/>
      </c>
      <c r="BK141" s="36" t="str">
        <f t="shared" si="124"/>
        <v/>
      </c>
      <c r="BL141" s="36" t="str">
        <f t="shared" si="125"/>
        <v/>
      </c>
      <c r="BM141" s="36" t="str">
        <f t="shared" si="126"/>
        <v/>
      </c>
      <c r="BN141" s="38" t="e">
        <f t="shared" si="127"/>
        <v>#DIV/0!</v>
      </c>
      <c r="BO141" s="38" t="e">
        <f t="shared" si="128"/>
        <v>#DIV/0!</v>
      </c>
      <c r="BP141" s="39" t="str">
        <f t="shared" si="140"/>
        <v/>
      </c>
      <c r="BQ141" s="39" t="str">
        <f t="shared" si="141"/>
        <v/>
      </c>
      <c r="BR141" s="39" t="str">
        <f t="shared" si="142"/>
        <v/>
      </c>
      <c r="BS141" s="39" t="str">
        <f t="shared" si="143"/>
        <v/>
      </c>
      <c r="BT141" s="39" t="str">
        <f t="shared" si="144"/>
        <v/>
      </c>
      <c r="BU141" s="39" t="str">
        <f t="shared" si="145"/>
        <v/>
      </c>
      <c r="BV141" s="39" t="str">
        <f t="shared" si="146"/>
        <v/>
      </c>
      <c r="BW141" s="39" t="str">
        <f t="shared" si="147"/>
        <v/>
      </c>
      <c r="BX141" s="39" t="str">
        <f t="shared" si="148"/>
        <v/>
      </c>
      <c r="BY141" s="39" t="str">
        <f t="shared" si="149"/>
        <v/>
      </c>
      <c r="BZ141" s="39" t="str">
        <f t="shared" si="150"/>
        <v/>
      </c>
      <c r="CA141" s="39" t="str">
        <f t="shared" si="151"/>
        <v/>
      </c>
      <c r="CB141" s="39" t="str">
        <f t="shared" si="152"/>
        <v/>
      </c>
      <c r="CC141" s="39" t="str">
        <f t="shared" si="153"/>
        <v/>
      </c>
      <c r="CD141" s="39" t="str">
        <f t="shared" si="154"/>
        <v/>
      </c>
      <c r="CE141" s="39" t="str">
        <f t="shared" si="155"/>
        <v/>
      </c>
      <c r="CF141" s="39" t="str">
        <f t="shared" si="156"/>
        <v/>
      </c>
      <c r="CG141" s="39" t="str">
        <f t="shared" si="157"/>
        <v/>
      </c>
      <c r="CH141" s="39" t="str">
        <f t="shared" si="158"/>
        <v/>
      </c>
      <c r="CI141" s="39" t="str">
        <f t="shared" si="159"/>
        <v/>
      </c>
    </row>
    <row r="142" spans="1:87" ht="12.75">
      <c r="A142" s="18"/>
      <c r="B142" s="16" t="str">
        <f>'Gene Table'!D141</f>
        <v>NM_003151</v>
      </c>
      <c r="C142" s="16" t="s">
        <v>177</v>
      </c>
      <c r="D142" s="17" t="str">
        <f>IF(SUM('Test Sample Data'!D$3:D$98)&gt;10,IF(AND(ISNUMBER('Test Sample Data'!D141),'Test Sample Data'!D141&lt;$B$1,'Test Sample Data'!D141&gt;0),'Test Sample Data'!D141,$B$1),"")</f>
        <v/>
      </c>
      <c r="E142" s="17" t="str">
        <f>IF(SUM('Test Sample Data'!E$3:E$98)&gt;10,IF(AND(ISNUMBER('Test Sample Data'!E141),'Test Sample Data'!E141&lt;$B$1,'Test Sample Data'!E141&gt;0),'Test Sample Data'!E141,$B$1),"")</f>
        <v/>
      </c>
      <c r="F142" s="17" t="str">
        <f>IF(SUM('Test Sample Data'!F$3:F$98)&gt;10,IF(AND(ISNUMBER('Test Sample Data'!F141),'Test Sample Data'!F141&lt;$B$1,'Test Sample Data'!F141&gt;0),'Test Sample Data'!F141,$B$1),"")</f>
        <v/>
      </c>
      <c r="G142" s="17" t="str">
        <f>IF(SUM('Test Sample Data'!G$3:G$98)&gt;10,IF(AND(ISNUMBER('Test Sample Data'!G141),'Test Sample Data'!G141&lt;$B$1,'Test Sample Data'!G141&gt;0),'Test Sample Data'!G141,$B$1),"")</f>
        <v/>
      </c>
      <c r="H142" s="17" t="str">
        <f>IF(SUM('Test Sample Data'!H$3:H$98)&gt;10,IF(AND(ISNUMBER('Test Sample Data'!H141),'Test Sample Data'!H141&lt;$B$1,'Test Sample Data'!H141&gt;0),'Test Sample Data'!H141,$B$1),"")</f>
        <v/>
      </c>
      <c r="I142" s="17" t="str">
        <f>IF(SUM('Test Sample Data'!I$3:I$98)&gt;10,IF(AND(ISNUMBER('Test Sample Data'!I141),'Test Sample Data'!I141&lt;$B$1,'Test Sample Data'!I141&gt;0),'Test Sample Data'!I141,$B$1),"")</f>
        <v/>
      </c>
      <c r="J142" s="17" t="str">
        <f>IF(SUM('Test Sample Data'!J$3:J$98)&gt;10,IF(AND(ISNUMBER('Test Sample Data'!J141),'Test Sample Data'!J141&lt;$B$1,'Test Sample Data'!J141&gt;0),'Test Sample Data'!J141,$B$1),"")</f>
        <v/>
      </c>
      <c r="K142" s="17" t="str">
        <f>IF(SUM('Test Sample Data'!K$3:K$98)&gt;10,IF(AND(ISNUMBER('Test Sample Data'!K141),'Test Sample Data'!K141&lt;$B$1,'Test Sample Data'!K141&gt;0),'Test Sample Data'!K141,$B$1),"")</f>
        <v/>
      </c>
      <c r="L142" s="17" t="str">
        <f>IF(SUM('Test Sample Data'!L$3:L$98)&gt;10,IF(AND(ISNUMBER('Test Sample Data'!L141),'Test Sample Data'!L141&lt;$B$1,'Test Sample Data'!L141&gt;0),'Test Sample Data'!L141,$B$1),"")</f>
        <v/>
      </c>
      <c r="M142" s="17" t="str">
        <f>IF(SUM('Test Sample Data'!M$3:M$98)&gt;10,IF(AND(ISNUMBER('Test Sample Data'!M141),'Test Sample Data'!M141&lt;$B$1,'Test Sample Data'!M141&gt;0),'Test Sample Data'!M141,$B$1),"")</f>
        <v/>
      </c>
      <c r="N142" s="17" t="str">
        <f>'Gene Table'!D141</f>
        <v>NM_003151</v>
      </c>
      <c r="O142" s="16" t="s">
        <v>177</v>
      </c>
      <c r="P142" s="17" t="str">
        <f>IF(SUM('Control Sample Data'!D$3:D$98)&gt;10,IF(AND(ISNUMBER('Control Sample Data'!D141),'Control Sample Data'!D141&lt;$B$1,'Control Sample Data'!D141&gt;0),'Control Sample Data'!D141,$B$1),"")</f>
        <v/>
      </c>
      <c r="Q142" s="17" t="str">
        <f>IF(SUM('Control Sample Data'!E$3:E$98)&gt;10,IF(AND(ISNUMBER('Control Sample Data'!E141),'Control Sample Data'!E141&lt;$B$1,'Control Sample Data'!E141&gt;0),'Control Sample Data'!E141,$B$1),"")</f>
        <v/>
      </c>
      <c r="R142" s="17" t="str">
        <f>IF(SUM('Control Sample Data'!F$3:F$98)&gt;10,IF(AND(ISNUMBER('Control Sample Data'!F141),'Control Sample Data'!F141&lt;$B$1,'Control Sample Data'!F141&gt;0),'Control Sample Data'!F141,$B$1),"")</f>
        <v/>
      </c>
      <c r="S142" s="17" t="str">
        <f>IF(SUM('Control Sample Data'!G$3:G$98)&gt;10,IF(AND(ISNUMBER('Control Sample Data'!G141),'Control Sample Data'!G141&lt;$B$1,'Control Sample Data'!G141&gt;0),'Control Sample Data'!G141,$B$1),"")</f>
        <v/>
      </c>
      <c r="T142" s="17" t="str">
        <f>IF(SUM('Control Sample Data'!H$3:H$98)&gt;10,IF(AND(ISNUMBER('Control Sample Data'!H141),'Control Sample Data'!H141&lt;$B$1,'Control Sample Data'!H141&gt;0),'Control Sample Data'!H141,$B$1),"")</f>
        <v/>
      </c>
      <c r="U142" s="17" t="str">
        <f>IF(SUM('Control Sample Data'!I$3:I$98)&gt;10,IF(AND(ISNUMBER('Control Sample Data'!I141),'Control Sample Data'!I141&lt;$B$1,'Control Sample Data'!I141&gt;0),'Control Sample Data'!I141,$B$1),"")</f>
        <v/>
      </c>
      <c r="V142" s="17" t="str">
        <f>IF(SUM('Control Sample Data'!J$3:J$98)&gt;10,IF(AND(ISNUMBER('Control Sample Data'!J141),'Control Sample Data'!J141&lt;$B$1,'Control Sample Data'!J141&gt;0),'Control Sample Data'!J141,$B$1),"")</f>
        <v/>
      </c>
      <c r="W142" s="17" t="str">
        <f>IF(SUM('Control Sample Data'!K$3:K$98)&gt;10,IF(AND(ISNUMBER('Control Sample Data'!K141),'Control Sample Data'!K141&lt;$B$1,'Control Sample Data'!K141&gt;0),'Control Sample Data'!K141,$B$1),"")</f>
        <v/>
      </c>
      <c r="X142" s="17" t="str">
        <f>IF(SUM('Control Sample Data'!L$3:L$98)&gt;10,IF(AND(ISNUMBER('Control Sample Data'!L141),'Control Sample Data'!L141&lt;$B$1,'Control Sample Data'!L141&gt;0),'Control Sample Data'!L141,$B$1),"")</f>
        <v/>
      </c>
      <c r="Y142" s="17" t="str">
        <f>IF(SUM('Control Sample Data'!M$3:M$98)&gt;10,IF(AND(ISNUMBER('Control Sample Data'!M141),'Control Sample Data'!M141&lt;$B$1,'Control Sample Data'!M141&gt;0),'Control Sample Data'!M141,$B$1),"")</f>
        <v/>
      </c>
      <c r="AT142" s="36" t="str">
        <f t="shared" si="130"/>
        <v/>
      </c>
      <c r="AU142" s="36" t="str">
        <f t="shared" si="131"/>
        <v/>
      </c>
      <c r="AV142" s="36" t="str">
        <f t="shared" si="132"/>
        <v/>
      </c>
      <c r="AW142" s="36" t="str">
        <f t="shared" si="133"/>
        <v/>
      </c>
      <c r="AX142" s="36" t="str">
        <f t="shared" si="134"/>
        <v/>
      </c>
      <c r="AY142" s="36" t="str">
        <f t="shared" si="135"/>
        <v/>
      </c>
      <c r="AZ142" s="36" t="str">
        <f t="shared" si="136"/>
        <v/>
      </c>
      <c r="BA142" s="36" t="str">
        <f t="shared" si="137"/>
        <v/>
      </c>
      <c r="BB142" s="36" t="str">
        <f t="shared" si="138"/>
        <v/>
      </c>
      <c r="BC142" s="36" t="str">
        <f t="shared" si="139"/>
        <v/>
      </c>
      <c r="BD142" s="36" t="str">
        <f t="shared" si="117"/>
        <v/>
      </c>
      <c r="BE142" s="36" t="str">
        <f t="shared" si="118"/>
        <v/>
      </c>
      <c r="BF142" s="36" t="str">
        <f t="shared" si="119"/>
        <v/>
      </c>
      <c r="BG142" s="36" t="str">
        <f t="shared" si="120"/>
        <v/>
      </c>
      <c r="BH142" s="36" t="str">
        <f t="shared" si="121"/>
        <v/>
      </c>
      <c r="BI142" s="36" t="str">
        <f t="shared" si="122"/>
        <v/>
      </c>
      <c r="BJ142" s="36" t="str">
        <f t="shared" si="123"/>
        <v/>
      </c>
      <c r="BK142" s="36" t="str">
        <f t="shared" si="124"/>
        <v/>
      </c>
      <c r="BL142" s="36" t="str">
        <f t="shared" si="125"/>
        <v/>
      </c>
      <c r="BM142" s="36" t="str">
        <f t="shared" si="126"/>
        <v/>
      </c>
      <c r="BN142" s="38" t="e">
        <f t="shared" si="127"/>
        <v>#DIV/0!</v>
      </c>
      <c r="BO142" s="38" t="e">
        <f t="shared" si="128"/>
        <v>#DIV/0!</v>
      </c>
      <c r="BP142" s="39" t="str">
        <f t="shared" si="140"/>
        <v/>
      </c>
      <c r="BQ142" s="39" t="str">
        <f t="shared" si="141"/>
        <v/>
      </c>
      <c r="BR142" s="39" t="str">
        <f t="shared" si="142"/>
        <v/>
      </c>
      <c r="BS142" s="39" t="str">
        <f t="shared" si="143"/>
        <v/>
      </c>
      <c r="BT142" s="39" t="str">
        <f t="shared" si="144"/>
        <v/>
      </c>
      <c r="BU142" s="39" t="str">
        <f t="shared" si="145"/>
        <v/>
      </c>
      <c r="BV142" s="39" t="str">
        <f t="shared" si="146"/>
        <v/>
      </c>
      <c r="BW142" s="39" t="str">
        <f t="shared" si="147"/>
        <v/>
      </c>
      <c r="BX142" s="39" t="str">
        <f t="shared" si="148"/>
        <v/>
      </c>
      <c r="BY142" s="39" t="str">
        <f t="shared" si="149"/>
        <v/>
      </c>
      <c r="BZ142" s="39" t="str">
        <f t="shared" si="150"/>
        <v/>
      </c>
      <c r="CA142" s="39" t="str">
        <f t="shared" si="151"/>
        <v/>
      </c>
      <c r="CB142" s="39" t="str">
        <f t="shared" si="152"/>
        <v/>
      </c>
      <c r="CC142" s="39" t="str">
        <f t="shared" si="153"/>
        <v/>
      </c>
      <c r="CD142" s="39" t="str">
        <f t="shared" si="154"/>
        <v/>
      </c>
      <c r="CE142" s="39" t="str">
        <f t="shared" si="155"/>
        <v/>
      </c>
      <c r="CF142" s="39" t="str">
        <f t="shared" si="156"/>
        <v/>
      </c>
      <c r="CG142" s="39" t="str">
        <f t="shared" si="157"/>
        <v/>
      </c>
      <c r="CH142" s="39" t="str">
        <f t="shared" si="158"/>
        <v/>
      </c>
      <c r="CI142" s="39" t="str">
        <f t="shared" si="159"/>
        <v/>
      </c>
    </row>
    <row r="143" spans="1:87" ht="12.75">
      <c r="A143" s="18"/>
      <c r="B143" s="16" t="str">
        <f>'Gene Table'!D142</f>
        <v>NM_007315</v>
      </c>
      <c r="C143" s="16" t="s">
        <v>181</v>
      </c>
      <c r="D143" s="17" t="str">
        <f>IF(SUM('Test Sample Data'!D$3:D$98)&gt;10,IF(AND(ISNUMBER('Test Sample Data'!D142),'Test Sample Data'!D142&lt;$B$1,'Test Sample Data'!D142&gt;0),'Test Sample Data'!D142,$B$1),"")</f>
        <v/>
      </c>
      <c r="E143" s="17" t="str">
        <f>IF(SUM('Test Sample Data'!E$3:E$98)&gt;10,IF(AND(ISNUMBER('Test Sample Data'!E142),'Test Sample Data'!E142&lt;$B$1,'Test Sample Data'!E142&gt;0),'Test Sample Data'!E142,$B$1),"")</f>
        <v/>
      </c>
      <c r="F143" s="17" t="str">
        <f>IF(SUM('Test Sample Data'!F$3:F$98)&gt;10,IF(AND(ISNUMBER('Test Sample Data'!F142),'Test Sample Data'!F142&lt;$B$1,'Test Sample Data'!F142&gt;0),'Test Sample Data'!F142,$B$1),"")</f>
        <v/>
      </c>
      <c r="G143" s="17" t="str">
        <f>IF(SUM('Test Sample Data'!G$3:G$98)&gt;10,IF(AND(ISNUMBER('Test Sample Data'!G142),'Test Sample Data'!G142&lt;$B$1,'Test Sample Data'!G142&gt;0),'Test Sample Data'!G142,$B$1),"")</f>
        <v/>
      </c>
      <c r="H143" s="17" t="str">
        <f>IF(SUM('Test Sample Data'!H$3:H$98)&gt;10,IF(AND(ISNUMBER('Test Sample Data'!H142),'Test Sample Data'!H142&lt;$B$1,'Test Sample Data'!H142&gt;0),'Test Sample Data'!H142,$B$1),"")</f>
        <v/>
      </c>
      <c r="I143" s="17" t="str">
        <f>IF(SUM('Test Sample Data'!I$3:I$98)&gt;10,IF(AND(ISNUMBER('Test Sample Data'!I142),'Test Sample Data'!I142&lt;$B$1,'Test Sample Data'!I142&gt;0),'Test Sample Data'!I142,$B$1),"")</f>
        <v/>
      </c>
      <c r="J143" s="17" t="str">
        <f>IF(SUM('Test Sample Data'!J$3:J$98)&gt;10,IF(AND(ISNUMBER('Test Sample Data'!J142),'Test Sample Data'!J142&lt;$B$1,'Test Sample Data'!J142&gt;0),'Test Sample Data'!J142,$B$1),"")</f>
        <v/>
      </c>
      <c r="K143" s="17" t="str">
        <f>IF(SUM('Test Sample Data'!K$3:K$98)&gt;10,IF(AND(ISNUMBER('Test Sample Data'!K142),'Test Sample Data'!K142&lt;$B$1,'Test Sample Data'!K142&gt;0),'Test Sample Data'!K142,$B$1),"")</f>
        <v/>
      </c>
      <c r="L143" s="17" t="str">
        <f>IF(SUM('Test Sample Data'!L$3:L$98)&gt;10,IF(AND(ISNUMBER('Test Sample Data'!L142),'Test Sample Data'!L142&lt;$B$1,'Test Sample Data'!L142&gt;0),'Test Sample Data'!L142,$B$1),"")</f>
        <v/>
      </c>
      <c r="M143" s="17" t="str">
        <f>IF(SUM('Test Sample Data'!M$3:M$98)&gt;10,IF(AND(ISNUMBER('Test Sample Data'!M142),'Test Sample Data'!M142&lt;$B$1,'Test Sample Data'!M142&gt;0),'Test Sample Data'!M142,$B$1),"")</f>
        <v/>
      </c>
      <c r="N143" s="17" t="str">
        <f>'Gene Table'!D142</f>
        <v>NM_007315</v>
      </c>
      <c r="O143" s="16" t="s">
        <v>181</v>
      </c>
      <c r="P143" s="17" t="str">
        <f>IF(SUM('Control Sample Data'!D$3:D$98)&gt;10,IF(AND(ISNUMBER('Control Sample Data'!D142),'Control Sample Data'!D142&lt;$B$1,'Control Sample Data'!D142&gt;0),'Control Sample Data'!D142,$B$1),"")</f>
        <v/>
      </c>
      <c r="Q143" s="17" t="str">
        <f>IF(SUM('Control Sample Data'!E$3:E$98)&gt;10,IF(AND(ISNUMBER('Control Sample Data'!E142),'Control Sample Data'!E142&lt;$B$1,'Control Sample Data'!E142&gt;0),'Control Sample Data'!E142,$B$1),"")</f>
        <v/>
      </c>
      <c r="R143" s="17" t="str">
        <f>IF(SUM('Control Sample Data'!F$3:F$98)&gt;10,IF(AND(ISNUMBER('Control Sample Data'!F142),'Control Sample Data'!F142&lt;$B$1,'Control Sample Data'!F142&gt;0),'Control Sample Data'!F142,$B$1),"")</f>
        <v/>
      </c>
      <c r="S143" s="17" t="str">
        <f>IF(SUM('Control Sample Data'!G$3:G$98)&gt;10,IF(AND(ISNUMBER('Control Sample Data'!G142),'Control Sample Data'!G142&lt;$B$1,'Control Sample Data'!G142&gt;0),'Control Sample Data'!G142,$B$1),"")</f>
        <v/>
      </c>
      <c r="T143" s="17" t="str">
        <f>IF(SUM('Control Sample Data'!H$3:H$98)&gt;10,IF(AND(ISNUMBER('Control Sample Data'!H142),'Control Sample Data'!H142&lt;$B$1,'Control Sample Data'!H142&gt;0),'Control Sample Data'!H142,$B$1),"")</f>
        <v/>
      </c>
      <c r="U143" s="17" t="str">
        <f>IF(SUM('Control Sample Data'!I$3:I$98)&gt;10,IF(AND(ISNUMBER('Control Sample Data'!I142),'Control Sample Data'!I142&lt;$B$1,'Control Sample Data'!I142&gt;0),'Control Sample Data'!I142,$B$1),"")</f>
        <v/>
      </c>
      <c r="V143" s="17" t="str">
        <f>IF(SUM('Control Sample Data'!J$3:J$98)&gt;10,IF(AND(ISNUMBER('Control Sample Data'!J142),'Control Sample Data'!J142&lt;$B$1,'Control Sample Data'!J142&gt;0),'Control Sample Data'!J142,$B$1),"")</f>
        <v/>
      </c>
      <c r="W143" s="17" t="str">
        <f>IF(SUM('Control Sample Data'!K$3:K$98)&gt;10,IF(AND(ISNUMBER('Control Sample Data'!K142),'Control Sample Data'!K142&lt;$B$1,'Control Sample Data'!K142&gt;0),'Control Sample Data'!K142,$B$1),"")</f>
        <v/>
      </c>
      <c r="X143" s="17" t="str">
        <f>IF(SUM('Control Sample Data'!L$3:L$98)&gt;10,IF(AND(ISNUMBER('Control Sample Data'!L142),'Control Sample Data'!L142&lt;$B$1,'Control Sample Data'!L142&gt;0),'Control Sample Data'!L142,$B$1),"")</f>
        <v/>
      </c>
      <c r="Y143" s="17" t="str">
        <f>IF(SUM('Control Sample Data'!M$3:M$98)&gt;10,IF(AND(ISNUMBER('Control Sample Data'!M142),'Control Sample Data'!M142&lt;$B$1,'Control Sample Data'!M142&gt;0),'Control Sample Data'!M142,$B$1),"")</f>
        <v/>
      </c>
      <c r="AT143" s="36" t="str">
        <f t="shared" si="130"/>
        <v/>
      </c>
      <c r="AU143" s="36" t="str">
        <f t="shared" si="131"/>
        <v/>
      </c>
      <c r="AV143" s="36" t="str">
        <f t="shared" si="132"/>
        <v/>
      </c>
      <c r="AW143" s="36" t="str">
        <f t="shared" si="133"/>
        <v/>
      </c>
      <c r="AX143" s="36" t="str">
        <f t="shared" si="134"/>
        <v/>
      </c>
      <c r="AY143" s="36" t="str">
        <f t="shared" si="135"/>
        <v/>
      </c>
      <c r="AZ143" s="36" t="str">
        <f t="shared" si="136"/>
        <v/>
      </c>
      <c r="BA143" s="36" t="str">
        <f t="shared" si="137"/>
        <v/>
      </c>
      <c r="BB143" s="36" t="str">
        <f t="shared" si="138"/>
        <v/>
      </c>
      <c r="BC143" s="36" t="str">
        <f t="shared" si="139"/>
        <v/>
      </c>
      <c r="BD143" s="36" t="str">
        <f t="shared" si="117"/>
        <v/>
      </c>
      <c r="BE143" s="36" t="str">
        <f t="shared" si="118"/>
        <v/>
      </c>
      <c r="BF143" s="36" t="str">
        <f t="shared" si="119"/>
        <v/>
      </c>
      <c r="BG143" s="36" t="str">
        <f t="shared" si="120"/>
        <v/>
      </c>
      <c r="BH143" s="36" t="str">
        <f t="shared" si="121"/>
        <v/>
      </c>
      <c r="BI143" s="36" t="str">
        <f t="shared" si="122"/>
        <v/>
      </c>
      <c r="BJ143" s="36" t="str">
        <f t="shared" si="123"/>
        <v/>
      </c>
      <c r="BK143" s="36" t="str">
        <f t="shared" si="124"/>
        <v/>
      </c>
      <c r="BL143" s="36" t="str">
        <f t="shared" si="125"/>
        <v/>
      </c>
      <c r="BM143" s="36" t="str">
        <f t="shared" si="126"/>
        <v/>
      </c>
      <c r="BN143" s="38" t="e">
        <f t="shared" si="127"/>
        <v>#DIV/0!</v>
      </c>
      <c r="BO143" s="38" t="e">
        <f t="shared" si="128"/>
        <v>#DIV/0!</v>
      </c>
      <c r="BP143" s="39" t="str">
        <f t="shared" si="140"/>
        <v/>
      </c>
      <c r="BQ143" s="39" t="str">
        <f t="shared" si="141"/>
        <v/>
      </c>
      <c r="BR143" s="39" t="str">
        <f t="shared" si="142"/>
        <v/>
      </c>
      <c r="BS143" s="39" t="str">
        <f t="shared" si="143"/>
        <v/>
      </c>
      <c r="BT143" s="39" t="str">
        <f t="shared" si="144"/>
        <v/>
      </c>
      <c r="BU143" s="39" t="str">
        <f t="shared" si="145"/>
        <v/>
      </c>
      <c r="BV143" s="39" t="str">
        <f t="shared" si="146"/>
        <v/>
      </c>
      <c r="BW143" s="39" t="str">
        <f t="shared" si="147"/>
        <v/>
      </c>
      <c r="BX143" s="39" t="str">
        <f t="shared" si="148"/>
        <v/>
      </c>
      <c r="BY143" s="39" t="str">
        <f t="shared" si="149"/>
        <v/>
      </c>
      <c r="BZ143" s="39" t="str">
        <f t="shared" si="150"/>
        <v/>
      </c>
      <c r="CA143" s="39" t="str">
        <f t="shared" si="151"/>
        <v/>
      </c>
      <c r="CB143" s="39" t="str">
        <f t="shared" si="152"/>
        <v/>
      </c>
      <c r="CC143" s="39" t="str">
        <f t="shared" si="153"/>
        <v/>
      </c>
      <c r="CD143" s="39" t="str">
        <f t="shared" si="154"/>
        <v/>
      </c>
      <c r="CE143" s="39" t="str">
        <f t="shared" si="155"/>
        <v/>
      </c>
      <c r="CF143" s="39" t="str">
        <f t="shared" si="156"/>
        <v/>
      </c>
      <c r="CG143" s="39" t="str">
        <f t="shared" si="157"/>
        <v/>
      </c>
      <c r="CH143" s="39" t="str">
        <f t="shared" si="158"/>
        <v/>
      </c>
      <c r="CI143" s="39" t="str">
        <f t="shared" si="159"/>
        <v/>
      </c>
    </row>
    <row r="144" spans="1:87" ht="12.75">
      <c r="A144" s="18"/>
      <c r="B144" s="16" t="str">
        <f>'Gene Table'!D143</f>
        <v>NM_000057</v>
      </c>
      <c r="C144" s="16" t="s">
        <v>185</v>
      </c>
      <c r="D144" s="17" t="str">
        <f>IF(SUM('Test Sample Data'!D$3:D$98)&gt;10,IF(AND(ISNUMBER('Test Sample Data'!D143),'Test Sample Data'!D143&lt;$B$1,'Test Sample Data'!D143&gt;0),'Test Sample Data'!D143,$B$1),"")</f>
        <v/>
      </c>
      <c r="E144" s="17" t="str">
        <f>IF(SUM('Test Sample Data'!E$3:E$98)&gt;10,IF(AND(ISNUMBER('Test Sample Data'!E143),'Test Sample Data'!E143&lt;$B$1,'Test Sample Data'!E143&gt;0),'Test Sample Data'!E143,$B$1),"")</f>
        <v/>
      </c>
      <c r="F144" s="17" t="str">
        <f>IF(SUM('Test Sample Data'!F$3:F$98)&gt;10,IF(AND(ISNUMBER('Test Sample Data'!F143),'Test Sample Data'!F143&lt;$B$1,'Test Sample Data'!F143&gt;0),'Test Sample Data'!F143,$B$1),"")</f>
        <v/>
      </c>
      <c r="G144" s="17" t="str">
        <f>IF(SUM('Test Sample Data'!G$3:G$98)&gt;10,IF(AND(ISNUMBER('Test Sample Data'!G143),'Test Sample Data'!G143&lt;$B$1,'Test Sample Data'!G143&gt;0),'Test Sample Data'!G143,$B$1),"")</f>
        <v/>
      </c>
      <c r="H144" s="17" t="str">
        <f>IF(SUM('Test Sample Data'!H$3:H$98)&gt;10,IF(AND(ISNUMBER('Test Sample Data'!H143),'Test Sample Data'!H143&lt;$B$1,'Test Sample Data'!H143&gt;0),'Test Sample Data'!H143,$B$1),"")</f>
        <v/>
      </c>
      <c r="I144" s="17" t="str">
        <f>IF(SUM('Test Sample Data'!I$3:I$98)&gt;10,IF(AND(ISNUMBER('Test Sample Data'!I143),'Test Sample Data'!I143&lt;$B$1,'Test Sample Data'!I143&gt;0),'Test Sample Data'!I143,$B$1),"")</f>
        <v/>
      </c>
      <c r="J144" s="17" t="str">
        <f>IF(SUM('Test Sample Data'!J$3:J$98)&gt;10,IF(AND(ISNUMBER('Test Sample Data'!J143),'Test Sample Data'!J143&lt;$B$1,'Test Sample Data'!J143&gt;0),'Test Sample Data'!J143,$B$1),"")</f>
        <v/>
      </c>
      <c r="K144" s="17" t="str">
        <f>IF(SUM('Test Sample Data'!K$3:K$98)&gt;10,IF(AND(ISNUMBER('Test Sample Data'!K143),'Test Sample Data'!K143&lt;$B$1,'Test Sample Data'!K143&gt;0),'Test Sample Data'!K143,$B$1),"")</f>
        <v/>
      </c>
      <c r="L144" s="17" t="str">
        <f>IF(SUM('Test Sample Data'!L$3:L$98)&gt;10,IF(AND(ISNUMBER('Test Sample Data'!L143),'Test Sample Data'!L143&lt;$B$1,'Test Sample Data'!L143&gt;0),'Test Sample Data'!L143,$B$1),"")</f>
        <v/>
      </c>
      <c r="M144" s="17" t="str">
        <f>IF(SUM('Test Sample Data'!M$3:M$98)&gt;10,IF(AND(ISNUMBER('Test Sample Data'!M143),'Test Sample Data'!M143&lt;$B$1,'Test Sample Data'!M143&gt;0),'Test Sample Data'!M143,$B$1),"")</f>
        <v/>
      </c>
      <c r="N144" s="17" t="str">
        <f>'Gene Table'!D143</f>
        <v>NM_000057</v>
      </c>
      <c r="O144" s="16" t="s">
        <v>185</v>
      </c>
      <c r="P144" s="17" t="str">
        <f>IF(SUM('Control Sample Data'!D$3:D$98)&gt;10,IF(AND(ISNUMBER('Control Sample Data'!D143),'Control Sample Data'!D143&lt;$B$1,'Control Sample Data'!D143&gt;0),'Control Sample Data'!D143,$B$1),"")</f>
        <v/>
      </c>
      <c r="Q144" s="17" t="str">
        <f>IF(SUM('Control Sample Data'!E$3:E$98)&gt;10,IF(AND(ISNUMBER('Control Sample Data'!E143),'Control Sample Data'!E143&lt;$B$1,'Control Sample Data'!E143&gt;0),'Control Sample Data'!E143,$B$1),"")</f>
        <v/>
      </c>
      <c r="R144" s="17" t="str">
        <f>IF(SUM('Control Sample Data'!F$3:F$98)&gt;10,IF(AND(ISNUMBER('Control Sample Data'!F143),'Control Sample Data'!F143&lt;$B$1,'Control Sample Data'!F143&gt;0),'Control Sample Data'!F143,$B$1),"")</f>
        <v/>
      </c>
      <c r="S144" s="17" t="str">
        <f>IF(SUM('Control Sample Data'!G$3:G$98)&gt;10,IF(AND(ISNUMBER('Control Sample Data'!G143),'Control Sample Data'!G143&lt;$B$1,'Control Sample Data'!G143&gt;0),'Control Sample Data'!G143,$B$1),"")</f>
        <v/>
      </c>
      <c r="T144" s="17" t="str">
        <f>IF(SUM('Control Sample Data'!H$3:H$98)&gt;10,IF(AND(ISNUMBER('Control Sample Data'!H143),'Control Sample Data'!H143&lt;$B$1,'Control Sample Data'!H143&gt;0),'Control Sample Data'!H143,$B$1),"")</f>
        <v/>
      </c>
      <c r="U144" s="17" t="str">
        <f>IF(SUM('Control Sample Data'!I$3:I$98)&gt;10,IF(AND(ISNUMBER('Control Sample Data'!I143),'Control Sample Data'!I143&lt;$B$1,'Control Sample Data'!I143&gt;0),'Control Sample Data'!I143,$B$1),"")</f>
        <v/>
      </c>
      <c r="V144" s="17" t="str">
        <f>IF(SUM('Control Sample Data'!J$3:J$98)&gt;10,IF(AND(ISNUMBER('Control Sample Data'!J143),'Control Sample Data'!J143&lt;$B$1,'Control Sample Data'!J143&gt;0),'Control Sample Data'!J143,$B$1),"")</f>
        <v/>
      </c>
      <c r="W144" s="17" t="str">
        <f>IF(SUM('Control Sample Data'!K$3:K$98)&gt;10,IF(AND(ISNUMBER('Control Sample Data'!K143),'Control Sample Data'!K143&lt;$B$1,'Control Sample Data'!K143&gt;0),'Control Sample Data'!K143,$B$1),"")</f>
        <v/>
      </c>
      <c r="X144" s="17" t="str">
        <f>IF(SUM('Control Sample Data'!L$3:L$98)&gt;10,IF(AND(ISNUMBER('Control Sample Data'!L143),'Control Sample Data'!L143&lt;$B$1,'Control Sample Data'!L143&gt;0),'Control Sample Data'!L143,$B$1),"")</f>
        <v/>
      </c>
      <c r="Y144" s="17" t="str">
        <f>IF(SUM('Control Sample Data'!M$3:M$98)&gt;10,IF(AND(ISNUMBER('Control Sample Data'!M143),'Control Sample Data'!M143&lt;$B$1,'Control Sample Data'!M143&gt;0),'Control Sample Data'!M143,$B$1),"")</f>
        <v/>
      </c>
      <c r="AT144" s="36" t="str">
        <f t="shared" si="130"/>
        <v/>
      </c>
      <c r="AU144" s="36" t="str">
        <f t="shared" si="131"/>
        <v/>
      </c>
      <c r="AV144" s="36" t="str">
        <f t="shared" si="132"/>
        <v/>
      </c>
      <c r="AW144" s="36" t="str">
        <f t="shared" si="133"/>
        <v/>
      </c>
      <c r="AX144" s="36" t="str">
        <f t="shared" si="134"/>
        <v/>
      </c>
      <c r="AY144" s="36" t="str">
        <f t="shared" si="135"/>
        <v/>
      </c>
      <c r="AZ144" s="36" t="str">
        <f t="shared" si="136"/>
        <v/>
      </c>
      <c r="BA144" s="36" t="str">
        <f t="shared" si="137"/>
        <v/>
      </c>
      <c r="BB144" s="36" t="str">
        <f t="shared" si="138"/>
        <v/>
      </c>
      <c r="BC144" s="36" t="str">
        <f t="shared" si="139"/>
        <v/>
      </c>
      <c r="BD144" s="36" t="str">
        <f t="shared" si="117"/>
        <v/>
      </c>
      <c r="BE144" s="36" t="str">
        <f t="shared" si="118"/>
        <v/>
      </c>
      <c r="BF144" s="36" t="str">
        <f t="shared" si="119"/>
        <v/>
      </c>
      <c r="BG144" s="36" t="str">
        <f t="shared" si="120"/>
        <v/>
      </c>
      <c r="BH144" s="36" t="str">
        <f t="shared" si="121"/>
        <v/>
      </c>
      <c r="BI144" s="36" t="str">
        <f t="shared" si="122"/>
        <v/>
      </c>
      <c r="BJ144" s="36" t="str">
        <f t="shared" si="123"/>
        <v/>
      </c>
      <c r="BK144" s="36" t="str">
        <f t="shared" si="124"/>
        <v/>
      </c>
      <c r="BL144" s="36" t="str">
        <f t="shared" si="125"/>
        <v/>
      </c>
      <c r="BM144" s="36" t="str">
        <f t="shared" si="126"/>
        <v/>
      </c>
      <c r="BN144" s="38" t="e">
        <f t="shared" si="127"/>
        <v>#DIV/0!</v>
      </c>
      <c r="BO144" s="38" t="e">
        <f t="shared" si="128"/>
        <v>#DIV/0!</v>
      </c>
      <c r="BP144" s="39" t="str">
        <f t="shared" si="140"/>
        <v/>
      </c>
      <c r="BQ144" s="39" t="str">
        <f t="shared" si="141"/>
        <v/>
      </c>
      <c r="BR144" s="39" t="str">
        <f t="shared" si="142"/>
        <v/>
      </c>
      <c r="BS144" s="39" t="str">
        <f t="shared" si="143"/>
        <v/>
      </c>
      <c r="BT144" s="39" t="str">
        <f t="shared" si="144"/>
        <v/>
      </c>
      <c r="BU144" s="39" t="str">
        <f t="shared" si="145"/>
        <v/>
      </c>
      <c r="BV144" s="39" t="str">
        <f t="shared" si="146"/>
        <v/>
      </c>
      <c r="BW144" s="39" t="str">
        <f t="shared" si="147"/>
        <v/>
      </c>
      <c r="BX144" s="39" t="str">
        <f t="shared" si="148"/>
        <v/>
      </c>
      <c r="BY144" s="39" t="str">
        <f t="shared" si="149"/>
        <v/>
      </c>
      <c r="BZ144" s="39" t="str">
        <f t="shared" si="150"/>
        <v/>
      </c>
      <c r="CA144" s="39" t="str">
        <f t="shared" si="151"/>
        <v/>
      </c>
      <c r="CB144" s="39" t="str">
        <f t="shared" si="152"/>
        <v/>
      </c>
      <c r="CC144" s="39" t="str">
        <f t="shared" si="153"/>
        <v/>
      </c>
      <c r="CD144" s="39" t="str">
        <f t="shared" si="154"/>
        <v/>
      </c>
      <c r="CE144" s="39" t="str">
        <f t="shared" si="155"/>
        <v/>
      </c>
      <c r="CF144" s="39" t="str">
        <f t="shared" si="156"/>
        <v/>
      </c>
      <c r="CG144" s="39" t="str">
        <f t="shared" si="157"/>
        <v/>
      </c>
      <c r="CH144" s="39" t="str">
        <f t="shared" si="158"/>
        <v/>
      </c>
      <c r="CI144" s="39" t="str">
        <f t="shared" si="159"/>
        <v/>
      </c>
    </row>
    <row r="145" spans="1:87" ht="12.75">
      <c r="A145" s="18"/>
      <c r="B145" s="16" t="str">
        <f>'Gene Table'!D144</f>
        <v>NM_000450</v>
      </c>
      <c r="C145" s="16" t="s">
        <v>189</v>
      </c>
      <c r="D145" s="17" t="str">
        <f>IF(SUM('Test Sample Data'!D$3:D$98)&gt;10,IF(AND(ISNUMBER('Test Sample Data'!D144),'Test Sample Data'!D144&lt;$B$1,'Test Sample Data'!D144&gt;0),'Test Sample Data'!D144,$B$1),"")</f>
        <v/>
      </c>
      <c r="E145" s="17" t="str">
        <f>IF(SUM('Test Sample Data'!E$3:E$98)&gt;10,IF(AND(ISNUMBER('Test Sample Data'!E144),'Test Sample Data'!E144&lt;$B$1,'Test Sample Data'!E144&gt;0),'Test Sample Data'!E144,$B$1),"")</f>
        <v/>
      </c>
      <c r="F145" s="17" t="str">
        <f>IF(SUM('Test Sample Data'!F$3:F$98)&gt;10,IF(AND(ISNUMBER('Test Sample Data'!F144),'Test Sample Data'!F144&lt;$B$1,'Test Sample Data'!F144&gt;0),'Test Sample Data'!F144,$B$1),"")</f>
        <v/>
      </c>
      <c r="G145" s="17" t="str">
        <f>IF(SUM('Test Sample Data'!G$3:G$98)&gt;10,IF(AND(ISNUMBER('Test Sample Data'!G144),'Test Sample Data'!G144&lt;$B$1,'Test Sample Data'!G144&gt;0),'Test Sample Data'!G144,$B$1),"")</f>
        <v/>
      </c>
      <c r="H145" s="17" t="str">
        <f>IF(SUM('Test Sample Data'!H$3:H$98)&gt;10,IF(AND(ISNUMBER('Test Sample Data'!H144),'Test Sample Data'!H144&lt;$B$1,'Test Sample Data'!H144&gt;0),'Test Sample Data'!H144,$B$1),"")</f>
        <v/>
      </c>
      <c r="I145" s="17" t="str">
        <f>IF(SUM('Test Sample Data'!I$3:I$98)&gt;10,IF(AND(ISNUMBER('Test Sample Data'!I144),'Test Sample Data'!I144&lt;$B$1,'Test Sample Data'!I144&gt;0),'Test Sample Data'!I144,$B$1),"")</f>
        <v/>
      </c>
      <c r="J145" s="17" t="str">
        <f>IF(SUM('Test Sample Data'!J$3:J$98)&gt;10,IF(AND(ISNUMBER('Test Sample Data'!J144),'Test Sample Data'!J144&lt;$B$1,'Test Sample Data'!J144&gt;0),'Test Sample Data'!J144,$B$1),"")</f>
        <v/>
      </c>
      <c r="K145" s="17" t="str">
        <f>IF(SUM('Test Sample Data'!K$3:K$98)&gt;10,IF(AND(ISNUMBER('Test Sample Data'!K144),'Test Sample Data'!K144&lt;$B$1,'Test Sample Data'!K144&gt;0),'Test Sample Data'!K144,$B$1),"")</f>
        <v/>
      </c>
      <c r="L145" s="17" t="str">
        <f>IF(SUM('Test Sample Data'!L$3:L$98)&gt;10,IF(AND(ISNUMBER('Test Sample Data'!L144),'Test Sample Data'!L144&lt;$B$1,'Test Sample Data'!L144&gt;0),'Test Sample Data'!L144,$B$1),"")</f>
        <v/>
      </c>
      <c r="M145" s="17" t="str">
        <f>IF(SUM('Test Sample Data'!M$3:M$98)&gt;10,IF(AND(ISNUMBER('Test Sample Data'!M144),'Test Sample Data'!M144&lt;$B$1,'Test Sample Data'!M144&gt;0),'Test Sample Data'!M144,$B$1),"")</f>
        <v/>
      </c>
      <c r="N145" s="17" t="str">
        <f>'Gene Table'!D144</f>
        <v>NM_000450</v>
      </c>
      <c r="O145" s="16" t="s">
        <v>189</v>
      </c>
      <c r="P145" s="17" t="str">
        <f>IF(SUM('Control Sample Data'!D$3:D$98)&gt;10,IF(AND(ISNUMBER('Control Sample Data'!D144),'Control Sample Data'!D144&lt;$B$1,'Control Sample Data'!D144&gt;0),'Control Sample Data'!D144,$B$1),"")</f>
        <v/>
      </c>
      <c r="Q145" s="17" t="str">
        <f>IF(SUM('Control Sample Data'!E$3:E$98)&gt;10,IF(AND(ISNUMBER('Control Sample Data'!E144),'Control Sample Data'!E144&lt;$B$1,'Control Sample Data'!E144&gt;0),'Control Sample Data'!E144,$B$1),"")</f>
        <v/>
      </c>
      <c r="R145" s="17" t="str">
        <f>IF(SUM('Control Sample Data'!F$3:F$98)&gt;10,IF(AND(ISNUMBER('Control Sample Data'!F144),'Control Sample Data'!F144&lt;$B$1,'Control Sample Data'!F144&gt;0),'Control Sample Data'!F144,$B$1),"")</f>
        <v/>
      </c>
      <c r="S145" s="17" t="str">
        <f>IF(SUM('Control Sample Data'!G$3:G$98)&gt;10,IF(AND(ISNUMBER('Control Sample Data'!G144),'Control Sample Data'!G144&lt;$B$1,'Control Sample Data'!G144&gt;0),'Control Sample Data'!G144,$B$1),"")</f>
        <v/>
      </c>
      <c r="T145" s="17" t="str">
        <f>IF(SUM('Control Sample Data'!H$3:H$98)&gt;10,IF(AND(ISNUMBER('Control Sample Data'!H144),'Control Sample Data'!H144&lt;$B$1,'Control Sample Data'!H144&gt;0),'Control Sample Data'!H144,$B$1),"")</f>
        <v/>
      </c>
      <c r="U145" s="17" t="str">
        <f>IF(SUM('Control Sample Data'!I$3:I$98)&gt;10,IF(AND(ISNUMBER('Control Sample Data'!I144),'Control Sample Data'!I144&lt;$B$1,'Control Sample Data'!I144&gt;0),'Control Sample Data'!I144,$B$1),"")</f>
        <v/>
      </c>
      <c r="V145" s="17" t="str">
        <f>IF(SUM('Control Sample Data'!J$3:J$98)&gt;10,IF(AND(ISNUMBER('Control Sample Data'!J144),'Control Sample Data'!J144&lt;$B$1,'Control Sample Data'!J144&gt;0),'Control Sample Data'!J144,$B$1),"")</f>
        <v/>
      </c>
      <c r="W145" s="17" t="str">
        <f>IF(SUM('Control Sample Data'!K$3:K$98)&gt;10,IF(AND(ISNUMBER('Control Sample Data'!K144),'Control Sample Data'!K144&lt;$B$1,'Control Sample Data'!K144&gt;0),'Control Sample Data'!K144,$B$1),"")</f>
        <v/>
      </c>
      <c r="X145" s="17" t="str">
        <f>IF(SUM('Control Sample Data'!L$3:L$98)&gt;10,IF(AND(ISNUMBER('Control Sample Data'!L144),'Control Sample Data'!L144&lt;$B$1,'Control Sample Data'!L144&gt;0),'Control Sample Data'!L144,$B$1),"")</f>
        <v/>
      </c>
      <c r="Y145" s="17" t="str">
        <f>IF(SUM('Control Sample Data'!M$3:M$98)&gt;10,IF(AND(ISNUMBER('Control Sample Data'!M144),'Control Sample Data'!M144&lt;$B$1,'Control Sample Data'!M144&gt;0),'Control Sample Data'!M144,$B$1),"")</f>
        <v/>
      </c>
      <c r="AT145" s="36" t="str">
        <f t="shared" si="130"/>
        <v/>
      </c>
      <c r="AU145" s="36" t="str">
        <f t="shared" si="131"/>
        <v/>
      </c>
      <c r="AV145" s="36" t="str">
        <f t="shared" si="132"/>
        <v/>
      </c>
      <c r="AW145" s="36" t="str">
        <f t="shared" si="133"/>
        <v/>
      </c>
      <c r="AX145" s="36" t="str">
        <f t="shared" si="134"/>
        <v/>
      </c>
      <c r="AY145" s="36" t="str">
        <f t="shared" si="135"/>
        <v/>
      </c>
      <c r="AZ145" s="36" t="str">
        <f t="shared" si="136"/>
        <v/>
      </c>
      <c r="BA145" s="36" t="str">
        <f t="shared" si="137"/>
        <v/>
      </c>
      <c r="BB145" s="36" t="str">
        <f t="shared" si="138"/>
        <v/>
      </c>
      <c r="BC145" s="36" t="str">
        <f t="shared" si="139"/>
        <v/>
      </c>
      <c r="BD145" s="36" t="str">
        <f t="shared" si="117"/>
        <v/>
      </c>
      <c r="BE145" s="36" t="str">
        <f t="shared" si="118"/>
        <v/>
      </c>
      <c r="BF145" s="36" t="str">
        <f t="shared" si="119"/>
        <v/>
      </c>
      <c r="BG145" s="36" t="str">
        <f t="shared" si="120"/>
        <v/>
      </c>
      <c r="BH145" s="36" t="str">
        <f t="shared" si="121"/>
        <v/>
      </c>
      <c r="BI145" s="36" t="str">
        <f t="shared" si="122"/>
        <v/>
      </c>
      <c r="BJ145" s="36" t="str">
        <f t="shared" si="123"/>
        <v/>
      </c>
      <c r="BK145" s="36" t="str">
        <f t="shared" si="124"/>
        <v/>
      </c>
      <c r="BL145" s="36" t="str">
        <f t="shared" si="125"/>
        <v/>
      </c>
      <c r="BM145" s="36" t="str">
        <f t="shared" si="126"/>
        <v/>
      </c>
      <c r="BN145" s="38" t="e">
        <f t="shared" si="127"/>
        <v>#DIV/0!</v>
      </c>
      <c r="BO145" s="38" t="e">
        <f t="shared" si="128"/>
        <v>#DIV/0!</v>
      </c>
      <c r="BP145" s="39" t="str">
        <f t="shared" si="140"/>
        <v/>
      </c>
      <c r="BQ145" s="39" t="str">
        <f t="shared" si="141"/>
        <v/>
      </c>
      <c r="BR145" s="39" t="str">
        <f t="shared" si="142"/>
        <v/>
      </c>
      <c r="BS145" s="39" t="str">
        <f t="shared" si="143"/>
        <v/>
      </c>
      <c r="BT145" s="39" t="str">
        <f t="shared" si="144"/>
        <v/>
      </c>
      <c r="BU145" s="39" t="str">
        <f t="shared" si="145"/>
        <v/>
      </c>
      <c r="BV145" s="39" t="str">
        <f t="shared" si="146"/>
        <v/>
      </c>
      <c r="BW145" s="39" t="str">
        <f t="shared" si="147"/>
        <v/>
      </c>
      <c r="BX145" s="39" t="str">
        <f t="shared" si="148"/>
        <v/>
      </c>
      <c r="BY145" s="39" t="str">
        <f t="shared" si="149"/>
        <v/>
      </c>
      <c r="BZ145" s="39" t="str">
        <f t="shared" si="150"/>
        <v/>
      </c>
      <c r="CA145" s="39" t="str">
        <f t="shared" si="151"/>
        <v/>
      </c>
      <c r="CB145" s="39" t="str">
        <f t="shared" si="152"/>
        <v/>
      </c>
      <c r="CC145" s="39" t="str">
        <f t="shared" si="153"/>
        <v/>
      </c>
      <c r="CD145" s="39" t="str">
        <f t="shared" si="154"/>
        <v/>
      </c>
      <c r="CE145" s="39" t="str">
        <f t="shared" si="155"/>
        <v/>
      </c>
      <c r="CF145" s="39" t="str">
        <f t="shared" si="156"/>
        <v/>
      </c>
      <c r="CG145" s="39" t="str">
        <f t="shared" si="157"/>
        <v/>
      </c>
      <c r="CH145" s="39" t="str">
        <f t="shared" si="158"/>
        <v/>
      </c>
      <c r="CI145" s="39" t="str">
        <f t="shared" si="159"/>
        <v/>
      </c>
    </row>
    <row r="146" spans="1:87" ht="12.75">
      <c r="A146" s="18"/>
      <c r="B146" s="16" t="str">
        <f>'Gene Table'!D145</f>
        <v>NM_001713</v>
      </c>
      <c r="C146" s="16" t="s">
        <v>193</v>
      </c>
      <c r="D146" s="17" t="str">
        <f>IF(SUM('Test Sample Data'!D$3:D$98)&gt;10,IF(AND(ISNUMBER('Test Sample Data'!D145),'Test Sample Data'!D145&lt;$B$1,'Test Sample Data'!D145&gt;0),'Test Sample Data'!D145,$B$1),"")</f>
        <v/>
      </c>
      <c r="E146" s="17" t="str">
        <f>IF(SUM('Test Sample Data'!E$3:E$98)&gt;10,IF(AND(ISNUMBER('Test Sample Data'!E145),'Test Sample Data'!E145&lt;$B$1,'Test Sample Data'!E145&gt;0),'Test Sample Data'!E145,$B$1),"")</f>
        <v/>
      </c>
      <c r="F146" s="17" t="str">
        <f>IF(SUM('Test Sample Data'!F$3:F$98)&gt;10,IF(AND(ISNUMBER('Test Sample Data'!F145),'Test Sample Data'!F145&lt;$B$1,'Test Sample Data'!F145&gt;0),'Test Sample Data'!F145,$B$1),"")</f>
        <v/>
      </c>
      <c r="G146" s="17" t="str">
        <f>IF(SUM('Test Sample Data'!G$3:G$98)&gt;10,IF(AND(ISNUMBER('Test Sample Data'!G145),'Test Sample Data'!G145&lt;$B$1,'Test Sample Data'!G145&gt;0),'Test Sample Data'!G145,$B$1),"")</f>
        <v/>
      </c>
      <c r="H146" s="17" t="str">
        <f>IF(SUM('Test Sample Data'!H$3:H$98)&gt;10,IF(AND(ISNUMBER('Test Sample Data'!H145),'Test Sample Data'!H145&lt;$B$1,'Test Sample Data'!H145&gt;0),'Test Sample Data'!H145,$B$1),"")</f>
        <v/>
      </c>
      <c r="I146" s="17" t="str">
        <f>IF(SUM('Test Sample Data'!I$3:I$98)&gt;10,IF(AND(ISNUMBER('Test Sample Data'!I145),'Test Sample Data'!I145&lt;$B$1,'Test Sample Data'!I145&gt;0),'Test Sample Data'!I145,$B$1),"")</f>
        <v/>
      </c>
      <c r="J146" s="17" t="str">
        <f>IF(SUM('Test Sample Data'!J$3:J$98)&gt;10,IF(AND(ISNUMBER('Test Sample Data'!J145),'Test Sample Data'!J145&lt;$B$1,'Test Sample Data'!J145&gt;0),'Test Sample Data'!J145,$B$1),"")</f>
        <v/>
      </c>
      <c r="K146" s="17" t="str">
        <f>IF(SUM('Test Sample Data'!K$3:K$98)&gt;10,IF(AND(ISNUMBER('Test Sample Data'!K145),'Test Sample Data'!K145&lt;$B$1,'Test Sample Data'!K145&gt;0),'Test Sample Data'!K145,$B$1),"")</f>
        <v/>
      </c>
      <c r="L146" s="17" t="str">
        <f>IF(SUM('Test Sample Data'!L$3:L$98)&gt;10,IF(AND(ISNUMBER('Test Sample Data'!L145),'Test Sample Data'!L145&lt;$B$1,'Test Sample Data'!L145&gt;0),'Test Sample Data'!L145,$B$1),"")</f>
        <v/>
      </c>
      <c r="M146" s="17" t="str">
        <f>IF(SUM('Test Sample Data'!M$3:M$98)&gt;10,IF(AND(ISNUMBER('Test Sample Data'!M145),'Test Sample Data'!M145&lt;$B$1,'Test Sample Data'!M145&gt;0),'Test Sample Data'!M145,$B$1),"")</f>
        <v/>
      </c>
      <c r="N146" s="17" t="str">
        <f>'Gene Table'!D145</f>
        <v>NM_001713</v>
      </c>
      <c r="O146" s="16" t="s">
        <v>193</v>
      </c>
      <c r="P146" s="17" t="str">
        <f>IF(SUM('Control Sample Data'!D$3:D$98)&gt;10,IF(AND(ISNUMBER('Control Sample Data'!D145),'Control Sample Data'!D145&lt;$B$1,'Control Sample Data'!D145&gt;0),'Control Sample Data'!D145,$B$1),"")</f>
        <v/>
      </c>
      <c r="Q146" s="17" t="str">
        <f>IF(SUM('Control Sample Data'!E$3:E$98)&gt;10,IF(AND(ISNUMBER('Control Sample Data'!E145),'Control Sample Data'!E145&lt;$B$1,'Control Sample Data'!E145&gt;0),'Control Sample Data'!E145,$B$1),"")</f>
        <v/>
      </c>
      <c r="R146" s="17" t="str">
        <f>IF(SUM('Control Sample Data'!F$3:F$98)&gt;10,IF(AND(ISNUMBER('Control Sample Data'!F145),'Control Sample Data'!F145&lt;$B$1,'Control Sample Data'!F145&gt;0),'Control Sample Data'!F145,$B$1),"")</f>
        <v/>
      </c>
      <c r="S146" s="17" t="str">
        <f>IF(SUM('Control Sample Data'!G$3:G$98)&gt;10,IF(AND(ISNUMBER('Control Sample Data'!G145),'Control Sample Data'!G145&lt;$B$1,'Control Sample Data'!G145&gt;0),'Control Sample Data'!G145,$B$1),"")</f>
        <v/>
      </c>
      <c r="T146" s="17" t="str">
        <f>IF(SUM('Control Sample Data'!H$3:H$98)&gt;10,IF(AND(ISNUMBER('Control Sample Data'!H145),'Control Sample Data'!H145&lt;$B$1,'Control Sample Data'!H145&gt;0),'Control Sample Data'!H145,$B$1),"")</f>
        <v/>
      </c>
      <c r="U146" s="17" t="str">
        <f>IF(SUM('Control Sample Data'!I$3:I$98)&gt;10,IF(AND(ISNUMBER('Control Sample Data'!I145),'Control Sample Data'!I145&lt;$B$1,'Control Sample Data'!I145&gt;0),'Control Sample Data'!I145,$B$1),"")</f>
        <v/>
      </c>
      <c r="V146" s="17" t="str">
        <f>IF(SUM('Control Sample Data'!J$3:J$98)&gt;10,IF(AND(ISNUMBER('Control Sample Data'!J145),'Control Sample Data'!J145&lt;$B$1,'Control Sample Data'!J145&gt;0),'Control Sample Data'!J145,$B$1),"")</f>
        <v/>
      </c>
      <c r="W146" s="17" t="str">
        <f>IF(SUM('Control Sample Data'!K$3:K$98)&gt;10,IF(AND(ISNUMBER('Control Sample Data'!K145),'Control Sample Data'!K145&lt;$B$1,'Control Sample Data'!K145&gt;0),'Control Sample Data'!K145,$B$1),"")</f>
        <v/>
      </c>
      <c r="X146" s="17" t="str">
        <f>IF(SUM('Control Sample Data'!L$3:L$98)&gt;10,IF(AND(ISNUMBER('Control Sample Data'!L145),'Control Sample Data'!L145&lt;$B$1,'Control Sample Data'!L145&gt;0),'Control Sample Data'!L145,$B$1),"")</f>
        <v/>
      </c>
      <c r="Y146" s="17" t="str">
        <f>IF(SUM('Control Sample Data'!M$3:M$98)&gt;10,IF(AND(ISNUMBER('Control Sample Data'!M145),'Control Sample Data'!M145&lt;$B$1,'Control Sample Data'!M145&gt;0),'Control Sample Data'!M145,$B$1),"")</f>
        <v/>
      </c>
      <c r="AT146" s="36" t="str">
        <f t="shared" si="130"/>
        <v/>
      </c>
      <c r="AU146" s="36" t="str">
        <f t="shared" si="131"/>
        <v/>
      </c>
      <c r="AV146" s="36" t="str">
        <f t="shared" si="132"/>
        <v/>
      </c>
      <c r="AW146" s="36" t="str">
        <f t="shared" si="133"/>
        <v/>
      </c>
      <c r="AX146" s="36" t="str">
        <f t="shared" si="134"/>
        <v/>
      </c>
      <c r="AY146" s="36" t="str">
        <f t="shared" si="135"/>
        <v/>
      </c>
      <c r="AZ146" s="36" t="str">
        <f t="shared" si="136"/>
        <v/>
      </c>
      <c r="BA146" s="36" t="str">
        <f t="shared" si="137"/>
        <v/>
      </c>
      <c r="BB146" s="36" t="str">
        <f t="shared" si="138"/>
        <v/>
      </c>
      <c r="BC146" s="36" t="str">
        <f t="shared" si="139"/>
        <v/>
      </c>
      <c r="BD146" s="36" t="str">
        <f t="shared" si="117"/>
        <v/>
      </c>
      <c r="BE146" s="36" t="str">
        <f t="shared" si="118"/>
        <v/>
      </c>
      <c r="BF146" s="36" t="str">
        <f t="shared" si="119"/>
        <v/>
      </c>
      <c r="BG146" s="36" t="str">
        <f t="shared" si="120"/>
        <v/>
      </c>
      <c r="BH146" s="36" t="str">
        <f t="shared" si="121"/>
        <v/>
      </c>
      <c r="BI146" s="36" t="str">
        <f t="shared" si="122"/>
        <v/>
      </c>
      <c r="BJ146" s="36" t="str">
        <f t="shared" si="123"/>
        <v/>
      </c>
      <c r="BK146" s="36" t="str">
        <f t="shared" si="124"/>
        <v/>
      </c>
      <c r="BL146" s="36" t="str">
        <f t="shared" si="125"/>
        <v/>
      </c>
      <c r="BM146" s="36" t="str">
        <f t="shared" si="126"/>
        <v/>
      </c>
      <c r="BN146" s="38" t="e">
        <f t="shared" si="127"/>
        <v>#DIV/0!</v>
      </c>
      <c r="BO146" s="38" t="e">
        <f t="shared" si="128"/>
        <v>#DIV/0!</v>
      </c>
      <c r="BP146" s="39" t="str">
        <f t="shared" si="140"/>
        <v/>
      </c>
      <c r="BQ146" s="39" t="str">
        <f t="shared" si="141"/>
        <v/>
      </c>
      <c r="BR146" s="39" t="str">
        <f t="shared" si="142"/>
        <v/>
      </c>
      <c r="BS146" s="39" t="str">
        <f t="shared" si="143"/>
        <v/>
      </c>
      <c r="BT146" s="39" t="str">
        <f t="shared" si="144"/>
        <v/>
      </c>
      <c r="BU146" s="39" t="str">
        <f t="shared" si="145"/>
        <v/>
      </c>
      <c r="BV146" s="39" t="str">
        <f t="shared" si="146"/>
        <v/>
      </c>
      <c r="BW146" s="39" t="str">
        <f t="shared" si="147"/>
        <v/>
      </c>
      <c r="BX146" s="39" t="str">
        <f t="shared" si="148"/>
        <v/>
      </c>
      <c r="BY146" s="39" t="str">
        <f t="shared" si="149"/>
        <v/>
      </c>
      <c r="BZ146" s="39" t="str">
        <f t="shared" si="150"/>
        <v/>
      </c>
      <c r="CA146" s="39" t="str">
        <f t="shared" si="151"/>
        <v/>
      </c>
      <c r="CB146" s="39" t="str">
        <f t="shared" si="152"/>
        <v/>
      </c>
      <c r="CC146" s="39" t="str">
        <f t="shared" si="153"/>
        <v/>
      </c>
      <c r="CD146" s="39" t="str">
        <f t="shared" si="154"/>
        <v/>
      </c>
      <c r="CE146" s="39" t="str">
        <f t="shared" si="155"/>
        <v/>
      </c>
      <c r="CF146" s="39" t="str">
        <f t="shared" si="156"/>
        <v/>
      </c>
      <c r="CG146" s="39" t="str">
        <f t="shared" si="157"/>
        <v/>
      </c>
      <c r="CH146" s="39" t="str">
        <f t="shared" si="158"/>
        <v/>
      </c>
      <c r="CI146" s="39" t="str">
        <f t="shared" si="159"/>
        <v/>
      </c>
    </row>
    <row r="147" spans="1:87" ht="12.75">
      <c r="A147" s="18"/>
      <c r="B147" s="16" t="str">
        <f>'Gene Table'!D146</f>
        <v>NM_002982</v>
      </c>
      <c r="C147" s="16" t="s">
        <v>197</v>
      </c>
      <c r="D147" s="17" t="str">
        <f>IF(SUM('Test Sample Data'!D$3:D$98)&gt;10,IF(AND(ISNUMBER('Test Sample Data'!D146),'Test Sample Data'!D146&lt;$B$1,'Test Sample Data'!D146&gt;0),'Test Sample Data'!D146,$B$1),"")</f>
        <v/>
      </c>
      <c r="E147" s="17" t="str">
        <f>IF(SUM('Test Sample Data'!E$3:E$98)&gt;10,IF(AND(ISNUMBER('Test Sample Data'!E146),'Test Sample Data'!E146&lt;$B$1,'Test Sample Data'!E146&gt;0),'Test Sample Data'!E146,$B$1),"")</f>
        <v/>
      </c>
      <c r="F147" s="17" t="str">
        <f>IF(SUM('Test Sample Data'!F$3:F$98)&gt;10,IF(AND(ISNUMBER('Test Sample Data'!F146),'Test Sample Data'!F146&lt;$B$1,'Test Sample Data'!F146&gt;0),'Test Sample Data'!F146,$B$1),"")</f>
        <v/>
      </c>
      <c r="G147" s="17" t="str">
        <f>IF(SUM('Test Sample Data'!G$3:G$98)&gt;10,IF(AND(ISNUMBER('Test Sample Data'!G146),'Test Sample Data'!G146&lt;$B$1,'Test Sample Data'!G146&gt;0),'Test Sample Data'!G146,$B$1),"")</f>
        <v/>
      </c>
      <c r="H147" s="17" t="str">
        <f>IF(SUM('Test Sample Data'!H$3:H$98)&gt;10,IF(AND(ISNUMBER('Test Sample Data'!H146),'Test Sample Data'!H146&lt;$B$1,'Test Sample Data'!H146&gt;0),'Test Sample Data'!H146,$B$1),"")</f>
        <v/>
      </c>
      <c r="I147" s="17" t="str">
        <f>IF(SUM('Test Sample Data'!I$3:I$98)&gt;10,IF(AND(ISNUMBER('Test Sample Data'!I146),'Test Sample Data'!I146&lt;$B$1,'Test Sample Data'!I146&gt;0),'Test Sample Data'!I146,$B$1),"")</f>
        <v/>
      </c>
      <c r="J147" s="17" t="str">
        <f>IF(SUM('Test Sample Data'!J$3:J$98)&gt;10,IF(AND(ISNUMBER('Test Sample Data'!J146),'Test Sample Data'!J146&lt;$B$1,'Test Sample Data'!J146&gt;0),'Test Sample Data'!J146,$B$1),"")</f>
        <v/>
      </c>
      <c r="K147" s="17" t="str">
        <f>IF(SUM('Test Sample Data'!K$3:K$98)&gt;10,IF(AND(ISNUMBER('Test Sample Data'!K146),'Test Sample Data'!K146&lt;$B$1,'Test Sample Data'!K146&gt;0),'Test Sample Data'!K146,$B$1),"")</f>
        <v/>
      </c>
      <c r="L147" s="17" t="str">
        <f>IF(SUM('Test Sample Data'!L$3:L$98)&gt;10,IF(AND(ISNUMBER('Test Sample Data'!L146),'Test Sample Data'!L146&lt;$B$1,'Test Sample Data'!L146&gt;0),'Test Sample Data'!L146,$B$1),"")</f>
        <v/>
      </c>
      <c r="M147" s="17" t="str">
        <f>IF(SUM('Test Sample Data'!M$3:M$98)&gt;10,IF(AND(ISNUMBER('Test Sample Data'!M146),'Test Sample Data'!M146&lt;$B$1,'Test Sample Data'!M146&gt;0),'Test Sample Data'!M146,$B$1),"")</f>
        <v/>
      </c>
      <c r="N147" s="17" t="str">
        <f>'Gene Table'!D146</f>
        <v>NM_002982</v>
      </c>
      <c r="O147" s="16" t="s">
        <v>197</v>
      </c>
      <c r="P147" s="17" t="str">
        <f>IF(SUM('Control Sample Data'!D$3:D$98)&gt;10,IF(AND(ISNUMBER('Control Sample Data'!D146),'Control Sample Data'!D146&lt;$B$1,'Control Sample Data'!D146&gt;0),'Control Sample Data'!D146,$B$1),"")</f>
        <v/>
      </c>
      <c r="Q147" s="17" t="str">
        <f>IF(SUM('Control Sample Data'!E$3:E$98)&gt;10,IF(AND(ISNUMBER('Control Sample Data'!E146),'Control Sample Data'!E146&lt;$B$1,'Control Sample Data'!E146&gt;0),'Control Sample Data'!E146,$B$1),"")</f>
        <v/>
      </c>
      <c r="R147" s="17" t="str">
        <f>IF(SUM('Control Sample Data'!F$3:F$98)&gt;10,IF(AND(ISNUMBER('Control Sample Data'!F146),'Control Sample Data'!F146&lt;$B$1,'Control Sample Data'!F146&gt;0),'Control Sample Data'!F146,$B$1),"")</f>
        <v/>
      </c>
      <c r="S147" s="17" t="str">
        <f>IF(SUM('Control Sample Data'!G$3:G$98)&gt;10,IF(AND(ISNUMBER('Control Sample Data'!G146),'Control Sample Data'!G146&lt;$B$1,'Control Sample Data'!G146&gt;0),'Control Sample Data'!G146,$B$1),"")</f>
        <v/>
      </c>
      <c r="T147" s="17" t="str">
        <f>IF(SUM('Control Sample Data'!H$3:H$98)&gt;10,IF(AND(ISNUMBER('Control Sample Data'!H146),'Control Sample Data'!H146&lt;$B$1,'Control Sample Data'!H146&gt;0),'Control Sample Data'!H146,$B$1),"")</f>
        <v/>
      </c>
      <c r="U147" s="17" t="str">
        <f>IF(SUM('Control Sample Data'!I$3:I$98)&gt;10,IF(AND(ISNUMBER('Control Sample Data'!I146),'Control Sample Data'!I146&lt;$B$1,'Control Sample Data'!I146&gt;0),'Control Sample Data'!I146,$B$1),"")</f>
        <v/>
      </c>
      <c r="V147" s="17" t="str">
        <f>IF(SUM('Control Sample Data'!J$3:J$98)&gt;10,IF(AND(ISNUMBER('Control Sample Data'!J146),'Control Sample Data'!J146&lt;$B$1,'Control Sample Data'!J146&gt;0),'Control Sample Data'!J146,$B$1),"")</f>
        <v/>
      </c>
      <c r="W147" s="17" t="str">
        <f>IF(SUM('Control Sample Data'!K$3:K$98)&gt;10,IF(AND(ISNUMBER('Control Sample Data'!K146),'Control Sample Data'!K146&lt;$B$1,'Control Sample Data'!K146&gt;0),'Control Sample Data'!K146,$B$1),"")</f>
        <v/>
      </c>
      <c r="X147" s="17" t="str">
        <f>IF(SUM('Control Sample Data'!L$3:L$98)&gt;10,IF(AND(ISNUMBER('Control Sample Data'!L146),'Control Sample Data'!L146&lt;$B$1,'Control Sample Data'!L146&gt;0),'Control Sample Data'!L146,$B$1),"")</f>
        <v/>
      </c>
      <c r="Y147" s="17" t="str">
        <f>IF(SUM('Control Sample Data'!M$3:M$98)&gt;10,IF(AND(ISNUMBER('Control Sample Data'!M146),'Control Sample Data'!M146&lt;$B$1,'Control Sample Data'!M146&gt;0),'Control Sample Data'!M146,$B$1),"")</f>
        <v/>
      </c>
      <c r="AT147" s="36" t="str">
        <f t="shared" si="130"/>
        <v/>
      </c>
      <c r="AU147" s="36" t="str">
        <f t="shared" si="131"/>
        <v/>
      </c>
      <c r="AV147" s="36" t="str">
        <f t="shared" si="132"/>
        <v/>
      </c>
      <c r="AW147" s="36" t="str">
        <f t="shared" si="133"/>
        <v/>
      </c>
      <c r="AX147" s="36" t="str">
        <f t="shared" si="134"/>
        <v/>
      </c>
      <c r="AY147" s="36" t="str">
        <f t="shared" si="135"/>
        <v/>
      </c>
      <c r="AZ147" s="36" t="str">
        <f t="shared" si="136"/>
        <v/>
      </c>
      <c r="BA147" s="36" t="str">
        <f t="shared" si="137"/>
        <v/>
      </c>
      <c r="BB147" s="36" t="str">
        <f t="shared" si="138"/>
        <v/>
      </c>
      <c r="BC147" s="36" t="str">
        <f t="shared" si="139"/>
        <v/>
      </c>
      <c r="BD147" s="36" t="str">
        <f t="shared" si="117"/>
        <v/>
      </c>
      <c r="BE147" s="36" t="str">
        <f t="shared" si="118"/>
        <v/>
      </c>
      <c r="BF147" s="36" t="str">
        <f t="shared" si="119"/>
        <v/>
      </c>
      <c r="BG147" s="36" t="str">
        <f t="shared" si="120"/>
        <v/>
      </c>
      <c r="BH147" s="36" t="str">
        <f t="shared" si="121"/>
        <v/>
      </c>
      <c r="BI147" s="36" t="str">
        <f t="shared" si="122"/>
        <v/>
      </c>
      <c r="BJ147" s="36" t="str">
        <f t="shared" si="123"/>
        <v/>
      </c>
      <c r="BK147" s="36" t="str">
        <f t="shared" si="124"/>
        <v/>
      </c>
      <c r="BL147" s="36" t="str">
        <f t="shared" si="125"/>
        <v/>
      </c>
      <c r="BM147" s="36" t="str">
        <f t="shared" si="126"/>
        <v/>
      </c>
      <c r="BN147" s="38" t="e">
        <f t="shared" si="127"/>
        <v>#DIV/0!</v>
      </c>
      <c r="BO147" s="38" t="e">
        <f t="shared" si="128"/>
        <v>#DIV/0!</v>
      </c>
      <c r="BP147" s="39" t="str">
        <f t="shared" si="140"/>
        <v/>
      </c>
      <c r="BQ147" s="39" t="str">
        <f t="shared" si="141"/>
        <v/>
      </c>
      <c r="BR147" s="39" t="str">
        <f t="shared" si="142"/>
        <v/>
      </c>
      <c r="BS147" s="39" t="str">
        <f t="shared" si="143"/>
        <v/>
      </c>
      <c r="BT147" s="39" t="str">
        <f t="shared" si="144"/>
        <v/>
      </c>
      <c r="BU147" s="39" t="str">
        <f t="shared" si="145"/>
        <v/>
      </c>
      <c r="BV147" s="39" t="str">
        <f t="shared" si="146"/>
        <v/>
      </c>
      <c r="BW147" s="39" t="str">
        <f t="shared" si="147"/>
        <v/>
      </c>
      <c r="BX147" s="39" t="str">
        <f t="shared" si="148"/>
        <v/>
      </c>
      <c r="BY147" s="39" t="str">
        <f t="shared" si="149"/>
        <v/>
      </c>
      <c r="BZ147" s="39" t="str">
        <f t="shared" si="150"/>
        <v/>
      </c>
      <c r="CA147" s="39" t="str">
        <f t="shared" si="151"/>
        <v/>
      </c>
      <c r="CB147" s="39" t="str">
        <f t="shared" si="152"/>
        <v/>
      </c>
      <c r="CC147" s="39" t="str">
        <f t="shared" si="153"/>
        <v/>
      </c>
      <c r="CD147" s="39" t="str">
        <f t="shared" si="154"/>
        <v/>
      </c>
      <c r="CE147" s="39" t="str">
        <f t="shared" si="155"/>
        <v/>
      </c>
      <c r="CF147" s="39" t="str">
        <f t="shared" si="156"/>
        <v/>
      </c>
      <c r="CG147" s="39" t="str">
        <f t="shared" si="157"/>
        <v/>
      </c>
      <c r="CH147" s="39" t="str">
        <f t="shared" si="158"/>
        <v/>
      </c>
      <c r="CI147" s="39" t="str">
        <f t="shared" si="159"/>
        <v/>
      </c>
    </row>
    <row r="148" spans="1:87" ht="12.75">
      <c r="A148" s="18"/>
      <c r="B148" s="16" t="str">
        <f>'Gene Table'!D147</f>
        <v>NM_001710</v>
      </c>
      <c r="C148" s="16" t="s">
        <v>201</v>
      </c>
      <c r="D148" s="17" t="str">
        <f>IF(SUM('Test Sample Data'!D$3:D$98)&gt;10,IF(AND(ISNUMBER('Test Sample Data'!D147),'Test Sample Data'!D147&lt;$B$1,'Test Sample Data'!D147&gt;0),'Test Sample Data'!D147,$B$1),"")</f>
        <v/>
      </c>
      <c r="E148" s="17" t="str">
        <f>IF(SUM('Test Sample Data'!E$3:E$98)&gt;10,IF(AND(ISNUMBER('Test Sample Data'!E147),'Test Sample Data'!E147&lt;$B$1,'Test Sample Data'!E147&gt;0),'Test Sample Data'!E147,$B$1),"")</f>
        <v/>
      </c>
      <c r="F148" s="17" t="str">
        <f>IF(SUM('Test Sample Data'!F$3:F$98)&gt;10,IF(AND(ISNUMBER('Test Sample Data'!F147),'Test Sample Data'!F147&lt;$B$1,'Test Sample Data'!F147&gt;0),'Test Sample Data'!F147,$B$1),"")</f>
        <v/>
      </c>
      <c r="G148" s="17" t="str">
        <f>IF(SUM('Test Sample Data'!G$3:G$98)&gt;10,IF(AND(ISNUMBER('Test Sample Data'!G147),'Test Sample Data'!G147&lt;$B$1,'Test Sample Data'!G147&gt;0),'Test Sample Data'!G147,$B$1),"")</f>
        <v/>
      </c>
      <c r="H148" s="17" t="str">
        <f>IF(SUM('Test Sample Data'!H$3:H$98)&gt;10,IF(AND(ISNUMBER('Test Sample Data'!H147),'Test Sample Data'!H147&lt;$B$1,'Test Sample Data'!H147&gt;0),'Test Sample Data'!H147,$B$1),"")</f>
        <v/>
      </c>
      <c r="I148" s="17" t="str">
        <f>IF(SUM('Test Sample Data'!I$3:I$98)&gt;10,IF(AND(ISNUMBER('Test Sample Data'!I147),'Test Sample Data'!I147&lt;$B$1,'Test Sample Data'!I147&gt;0),'Test Sample Data'!I147,$B$1),"")</f>
        <v/>
      </c>
      <c r="J148" s="17" t="str">
        <f>IF(SUM('Test Sample Data'!J$3:J$98)&gt;10,IF(AND(ISNUMBER('Test Sample Data'!J147),'Test Sample Data'!J147&lt;$B$1,'Test Sample Data'!J147&gt;0),'Test Sample Data'!J147,$B$1),"")</f>
        <v/>
      </c>
      <c r="K148" s="17" t="str">
        <f>IF(SUM('Test Sample Data'!K$3:K$98)&gt;10,IF(AND(ISNUMBER('Test Sample Data'!K147),'Test Sample Data'!K147&lt;$B$1,'Test Sample Data'!K147&gt;0),'Test Sample Data'!K147,$B$1),"")</f>
        <v/>
      </c>
      <c r="L148" s="17" t="str">
        <f>IF(SUM('Test Sample Data'!L$3:L$98)&gt;10,IF(AND(ISNUMBER('Test Sample Data'!L147),'Test Sample Data'!L147&lt;$B$1,'Test Sample Data'!L147&gt;0),'Test Sample Data'!L147,$B$1),"")</f>
        <v/>
      </c>
      <c r="M148" s="17" t="str">
        <f>IF(SUM('Test Sample Data'!M$3:M$98)&gt;10,IF(AND(ISNUMBER('Test Sample Data'!M147),'Test Sample Data'!M147&lt;$B$1,'Test Sample Data'!M147&gt;0),'Test Sample Data'!M147,$B$1),"")</f>
        <v/>
      </c>
      <c r="N148" s="17" t="str">
        <f>'Gene Table'!D147</f>
        <v>NM_001710</v>
      </c>
      <c r="O148" s="16" t="s">
        <v>201</v>
      </c>
      <c r="P148" s="17" t="str">
        <f>IF(SUM('Control Sample Data'!D$3:D$98)&gt;10,IF(AND(ISNUMBER('Control Sample Data'!D147),'Control Sample Data'!D147&lt;$B$1,'Control Sample Data'!D147&gt;0),'Control Sample Data'!D147,$B$1),"")</f>
        <v/>
      </c>
      <c r="Q148" s="17" t="str">
        <f>IF(SUM('Control Sample Data'!E$3:E$98)&gt;10,IF(AND(ISNUMBER('Control Sample Data'!E147),'Control Sample Data'!E147&lt;$B$1,'Control Sample Data'!E147&gt;0),'Control Sample Data'!E147,$B$1),"")</f>
        <v/>
      </c>
      <c r="R148" s="17" t="str">
        <f>IF(SUM('Control Sample Data'!F$3:F$98)&gt;10,IF(AND(ISNUMBER('Control Sample Data'!F147),'Control Sample Data'!F147&lt;$B$1,'Control Sample Data'!F147&gt;0),'Control Sample Data'!F147,$B$1),"")</f>
        <v/>
      </c>
      <c r="S148" s="17" t="str">
        <f>IF(SUM('Control Sample Data'!G$3:G$98)&gt;10,IF(AND(ISNUMBER('Control Sample Data'!G147),'Control Sample Data'!G147&lt;$B$1,'Control Sample Data'!G147&gt;0),'Control Sample Data'!G147,$B$1),"")</f>
        <v/>
      </c>
      <c r="T148" s="17" t="str">
        <f>IF(SUM('Control Sample Data'!H$3:H$98)&gt;10,IF(AND(ISNUMBER('Control Sample Data'!H147),'Control Sample Data'!H147&lt;$B$1,'Control Sample Data'!H147&gt;0),'Control Sample Data'!H147,$B$1),"")</f>
        <v/>
      </c>
      <c r="U148" s="17" t="str">
        <f>IF(SUM('Control Sample Data'!I$3:I$98)&gt;10,IF(AND(ISNUMBER('Control Sample Data'!I147),'Control Sample Data'!I147&lt;$B$1,'Control Sample Data'!I147&gt;0),'Control Sample Data'!I147,$B$1),"")</f>
        <v/>
      </c>
      <c r="V148" s="17" t="str">
        <f>IF(SUM('Control Sample Data'!J$3:J$98)&gt;10,IF(AND(ISNUMBER('Control Sample Data'!J147),'Control Sample Data'!J147&lt;$B$1,'Control Sample Data'!J147&gt;0),'Control Sample Data'!J147,$B$1),"")</f>
        <v/>
      </c>
      <c r="W148" s="17" t="str">
        <f>IF(SUM('Control Sample Data'!K$3:K$98)&gt;10,IF(AND(ISNUMBER('Control Sample Data'!K147),'Control Sample Data'!K147&lt;$B$1,'Control Sample Data'!K147&gt;0),'Control Sample Data'!K147,$B$1),"")</f>
        <v/>
      </c>
      <c r="X148" s="17" t="str">
        <f>IF(SUM('Control Sample Data'!L$3:L$98)&gt;10,IF(AND(ISNUMBER('Control Sample Data'!L147),'Control Sample Data'!L147&lt;$B$1,'Control Sample Data'!L147&gt;0),'Control Sample Data'!L147,$B$1),"")</f>
        <v/>
      </c>
      <c r="Y148" s="17" t="str">
        <f>IF(SUM('Control Sample Data'!M$3:M$98)&gt;10,IF(AND(ISNUMBER('Control Sample Data'!M147),'Control Sample Data'!M147&lt;$B$1,'Control Sample Data'!M147&gt;0),'Control Sample Data'!M147,$B$1),"")</f>
        <v/>
      </c>
      <c r="AT148" s="36" t="str">
        <f t="shared" si="130"/>
        <v/>
      </c>
      <c r="AU148" s="36" t="str">
        <f t="shared" si="131"/>
        <v/>
      </c>
      <c r="AV148" s="36" t="str">
        <f t="shared" si="132"/>
        <v/>
      </c>
      <c r="AW148" s="36" t="str">
        <f t="shared" si="133"/>
        <v/>
      </c>
      <c r="AX148" s="36" t="str">
        <f t="shared" si="134"/>
        <v/>
      </c>
      <c r="AY148" s="36" t="str">
        <f t="shared" si="135"/>
        <v/>
      </c>
      <c r="AZ148" s="36" t="str">
        <f t="shared" si="136"/>
        <v/>
      </c>
      <c r="BA148" s="36" t="str">
        <f t="shared" si="137"/>
        <v/>
      </c>
      <c r="BB148" s="36" t="str">
        <f t="shared" si="138"/>
        <v/>
      </c>
      <c r="BC148" s="36" t="str">
        <f t="shared" si="139"/>
        <v/>
      </c>
      <c r="BD148" s="36" t="str">
        <f t="shared" si="117"/>
        <v/>
      </c>
      <c r="BE148" s="36" t="str">
        <f t="shared" si="118"/>
        <v/>
      </c>
      <c r="BF148" s="36" t="str">
        <f t="shared" si="119"/>
        <v/>
      </c>
      <c r="BG148" s="36" t="str">
        <f t="shared" si="120"/>
        <v/>
      </c>
      <c r="BH148" s="36" t="str">
        <f t="shared" si="121"/>
        <v/>
      </c>
      <c r="BI148" s="36" t="str">
        <f t="shared" si="122"/>
        <v/>
      </c>
      <c r="BJ148" s="36" t="str">
        <f t="shared" si="123"/>
        <v/>
      </c>
      <c r="BK148" s="36" t="str">
        <f t="shared" si="124"/>
        <v/>
      </c>
      <c r="BL148" s="36" t="str">
        <f t="shared" si="125"/>
        <v/>
      </c>
      <c r="BM148" s="36" t="str">
        <f t="shared" si="126"/>
        <v/>
      </c>
      <c r="BN148" s="38" t="e">
        <f t="shared" si="127"/>
        <v>#DIV/0!</v>
      </c>
      <c r="BO148" s="38" t="e">
        <f t="shared" si="128"/>
        <v>#DIV/0!</v>
      </c>
      <c r="BP148" s="39" t="str">
        <f t="shared" si="140"/>
        <v/>
      </c>
      <c r="BQ148" s="39" t="str">
        <f t="shared" si="141"/>
        <v/>
      </c>
      <c r="BR148" s="39" t="str">
        <f t="shared" si="142"/>
        <v/>
      </c>
      <c r="BS148" s="39" t="str">
        <f t="shared" si="143"/>
        <v/>
      </c>
      <c r="BT148" s="39" t="str">
        <f t="shared" si="144"/>
        <v/>
      </c>
      <c r="BU148" s="39" t="str">
        <f t="shared" si="145"/>
        <v/>
      </c>
      <c r="BV148" s="39" t="str">
        <f t="shared" si="146"/>
        <v/>
      </c>
      <c r="BW148" s="39" t="str">
        <f t="shared" si="147"/>
        <v/>
      </c>
      <c r="BX148" s="39" t="str">
        <f t="shared" si="148"/>
        <v/>
      </c>
      <c r="BY148" s="39" t="str">
        <f t="shared" si="149"/>
        <v/>
      </c>
      <c r="BZ148" s="39" t="str">
        <f t="shared" si="150"/>
        <v/>
      </c>
      <c r="CA148" s="39" t="str">
        <f t="shared" si="151"/>
        <v/>
      </c>
      <c r="CB148" s="39" t="str">
        <f t="shared" si="152"/>
        <v/>
      </c>
      <c r="CC148" s="39" t="str">
        <f t="shared" si="153"/>
        <v/>
      </c>
      <c r="CD148" s="39" t="str">
        <f t="shared" si="154"/>
        <v/>
      </c>
      <c r="CE148" s="39" t="str">
        <f t="shared" si="155"/>
        <v/>
      </c>
      <c r="CF148" s="39" t="str">
        <f t="shared" si="156"/>
        <v/>
      </c>
      <c r="CG148" s="39" t="str">
        <f t="shared" si="157"/>
        <v/>
      </c>
      <c r="CH148" s="39" t="str">
        <f t="shared" si="158"/>
        <v/>
      </c>
      <c r="CI148" s="39" t="str">
        <f t="shared" si="159"/>
        <v/>
      </c>
    </row>
    <row r="149" spans="1:87" ht="12.75">
      <c r="A149" s="18"/>
      <c r="B149" s="16" t="str">
        <f>'Gene Table'!D148</f>
        <v>NM_001032295</v>
      </c>
      <c r="C149" s="16" t="s">
        <v>205</v>
      </c>
      <c r="D149" s="17" t="str">
        <f>IF(SUM('Test Sample Data'!D$3:D$98)&gt;10,IF(AND(ISNUMBER('Test Sample Data'!D148),'Test Sample Data'!D148&lt;$B$1,'Test Sample Data'!D148&gt;0),'Test Sample Data'!D148,$B$1),"")</f>
        <v/>
      </c>
      <c r="E149" s="17" t="str">
        <f>IF(SUM('Test Sample Data'!E$3:E$98)&gt;10,IF(AND(ISNUMBER('Test Sample Data'!E148),'Test Sample Data'!E148&lt;$B$1,'Test Sample Data'!E148&gt;0),'Test Sample Data'!E148,$B$1),"")</f>
        <v/>
      </c>
      <c r="F149" s="17" t="str">
        <f>IF(SUM('Test Sample Data'!F$3:F$98)&gt;10,IF(AND(ISNUMBER('Test Sample Data'!F148),'Test Sample Data'!F148&lt;$B$1,'Test Sample Data'!F148&gt;0),'Test Sample Data'!F148,$B$1),"")</f>
        <v/>
      </c>
      <c r="G149" s="17" t="str">
        <f>IF(SUM('Test Sample Data'!G$3:G$98)&gt;10,IF(AND(ISNUMBER('Test Sample Data'!G148),'Test Sample Data'!G148&lt;$B$1,'Test Sample Data'!G148&gt;0),'Test Sample Data'!G148,$B$1),"")</f>
        <v/>
      </c>
      <c r="H149" s="17" t="str">
        <f>IF(SUM('Test Sample Data'!H$3:H$98)&gt;10,IF(AND(ISNUMBER('Test Sample Data'!H148),'Test Sample Data'!H148&lt;$B$1,'Test Sample Data'!H148&gt;0),'Test Sample Data'!H148,$B$1),"")</f>
        <v/>
      </c>
      <c r="I149" s="17" t="str">
        <f>IF(SUM('Test Sample Data'!I$3:I$98)&gt;10,IF(AND(ISNUMBER('Test Sample Data'!I148),'Test Sample Data'!I148&lt;$B$1,'Test Sample Data'!I148&gt;0),'Test Sample Data'!I148,$B$1),"")</f>
        <v/>
      </c>
      <c r="J149" s="17" t="str">
        <f>IF(SUM('Test Sample Data'!J$3:J$98)&gt;10,IF(AND(ISNUMBER('Test Sample Data'!J148),'Test Sample Data'!J148&lt;$B$1,'Test Sample Data'!J148&gt;0),'Test Sample Data'!J148,$B$1),"")</f>
        <v/>
      </c>
      <c r="K149" s="17" t="str">
        <f>IF(SUM('Test Sample Data'!K$3:K$98)&gt;10,IF(AND(ISNUMBER('Test Sample Data'!K148),'Test Sample Data'!K148&lt;$B$1,'Test Sample Data'!K148&gt;0),'Test Sample Data'!K148,$B$1),"")</f>
        <v/>
      </c>
      <c r="L149" s="17" t="str">
        <f>IF(SUM('Test Sample Data'!L$3:L$98)&gt;10,IF(AND(ISNUMBER('Test Sample Data'!L148),'Test Sample Data'!L148&lt;$B$1,'Test Sample Data'!L148&gt;0),'Test Sample Data'!L148,$B$1),"")</f>
        <v/>
      </c>
      <c r="M149" s="17" t="str">
        <f>IF(SUM('Test Sample Data'!M$3:M$98)&gt;10,IF(AND(ISNUMBER('Test Sample Data'!M148),'Test Sample Data'!M148&lt;$B$1,'Test Sample Data'!M148&gt;0),'Test Sample Data'!M148,$B$1),"")</f>
        <v/>
      </c>
      <c r="N149" s="17" t="str">
        <f>'Gene Table'!D148</f>
        <v>NM_001032295</v>
      </c>
      <c r="O149" s="16" t="s">
        <v>205</v>
      </c>
      <c r="P149" s="17" t="str">
        <f>IF(SUM('Control Sample Data'!D$3:D$98)&gt;10,IF(AND(ISNUMBER('Control Sample Data'!D148),'Control Sample Data'!D148&lt;$B$1,'Control Sample Data'!D148&gt;0),'Control Sample Data'!D148,$B$1),"")</f>
        <v/>
      </c>
      <c r="Q149" s="17" t="str">
        <f>IF(SUM('Control Sample Data'!E$3:E$98)&gt;10,IF(AND(ISNUMBER('Control Sample Data'!E148),'Control Sample Data'!E148&lt;$B$1,'Control Sample Data'!E148&gt;0),'Control Sample Data'!E148,$B$1),"")</f>
        <v/>
      </c>
      <c r="R149" s="17" t="str">
        <f>IF(SUM('Control Sample Data'!F$3:F$98)&gt;10,IF(AND(ISNUMBER('Control Sample Data'!F148),'Control Sample Data'!F148&lt;$B$1,'Control Sample Data'!F148&gt;0),'Control Sample Data'!F148,$B$1),"")</f>
        <v/>
      </c>
      <c r="S149" s="17" t="str">
        <f>IF(SUM('Control Sample Data'!G$3:G$98)&gt;10,IF(AND(ISNUMBER('Control Sample Data'!G148),'Control Sample Data'!G148&lt;$B$1,'Control Sample Data'!G148&gt;0),'Control Sample Data'!G148,$B$1),"")</f>
        <v/>
      </c>
      <c r="T149" s="17" t="str">
        <f>IF(SUM('Control Sample Data'!H$3:H$98)&gt;10,IF(AND(ISNUMBER('Control Sample Data'!H148),'Control Sample Data'!H148&lt;$B$1,'Control Sample Data'!H148&gt;0),'Control Sample Data'!H148,$B$1),"")</f>
        <v/>
      </c>
      <c r="U149" s="17" t="str">
        <f>IF(SUM('Control Sample Data'!I$3:I$98)&gt;10,IF(AND(ISNUMBER('Control Sample Data'!I148),'Control Sample Data'!I148&lt;$B$1,'Control Sample Data'!I148&gt;0),'Control Sample Data'!I148,$B$1),"")</f>
        <v/>
      </c>
      <c r="V149" s="17" t="str">
        <f>IF(SUM('Control Sample Data'!J$3:J$98)&gt;10,IF(AND(ISNUMBER('Control Sample Data'!J148),'Control Sample Data'!J148&lt;$B$1,'Control Sample Data'!J148&gt;0),'Control Sample Data'!J148,$B$1),"")</f>
        <v/>
      </c>
      <c r="W149" s="17" t="str">
        <f>IF(SUM('Control Sample Data'!K$3:K$98)&gt;10,IF(AND(ISNUMBER('Control Sample Data'!K148),'Control Sample Data'!K148&lt;$B$1,'Control Sample Data'!K148&gt;0),'Control Sample Data'!K148,$B$1),"")</f>
        <v/>
      </c>
      <c r="X149" s="17" t="str">
        <f>IF(SUM('Control Sample Data'!L$3:L$98)&gt;10,IF(AND(ISNUMBER('Control Sample Data'!L148),'Control Sample Data'!L148&lt;$B$1,'Control Sample Data'!L148&gt;0),'Control Sample Data'!L148,$B$1),"")</f>
        <v/>
      </c>
      <c r="Y149" s="17" t="str">
        <f>IF(SUM('Control Sample Data'!M$3:M$98)&gt;10,IF(AND(ISNUMBER('Control Sample Data'!M148),'Control Sample Data'!M148&lt;$B$1,'Control Sample Data'!M148&gt;0),'Control Sample Data'!M148,$B$1),"")</f>
        <v/>
      </c>
      <c r="AT149" s="36" t="str">
        <f t="shared" si="130"/>
        <v/>
      </c>
      <c r="AU149" s="36" t="str">
        <f t="shared" si="131"/>
        <v/>
      </c>
      <c r="AV149" s="36" t="str">
        <f t="shared" si="132"/>
        <v/>
      </c>
      <c r="AW149" s="36" t="str">
        <f t="shared" si="133"/>
        <v/>
      </c>
      <c r="AX149" s="36" t="str">
        <f t="shared" si="134"/>
        <v/>
      </c>
      <c r="AY149" s="36" t="str">
        <f t="shared" si="135"/>
        <v/>
      </c>
      <c r="AZ149" s="36" t="str">
        <f t="shared" si="136"/>
        <v/>
      </c>
      <c r="BA149" s="36" t="str">
        <f t="shared" si="137"/>
        <v/>
      </c>
      <c r="BB149" s="36" t="str">
        <f t="shared" si="138"/>
        <v/>
      </c>
      <c r="BC149" s="36" t="str">
        <f t="shared" si="139"/>
        <v/>
      </c>
      <c r="BD149" s="36" t="str">
        <f t="shared" si="117"/>
        <v/>
      </c>
      <c r="BE149" s="36" t="str">
        <f t="shared" si="118"/>
        <v/>
      </c>
      <c r="BF149" s="36" t="str">
        <f t="shared" si="119"/>
        <v/>
      </c>
      <c r="BG149" s="36" t="str">
        <f t="shared" si="120"/>
        <v/>
      </c>
      <c r="BH149" s="36" t="str">
        <f t="shared" si="121"/>
        <v/>
      </c>
      <c r="BI149" s="36" t="str">
        <f t="shared" si="122"/>
        <v/>
      </c>
      <c r="BJ149" s="36" t="str">
        <f t="shared" si="123"/>
        <v/>
      </c>
      <c r="BK149" s="36" t="str">
        <f t="shared" si="124"/>
        <v/>
      </c>
      <c r="BL149" s="36" t="str">
        <f t="shared" si="125"/>
        <v/>
      </c>
      <c r="BM149" s="36" t="str">
        <f t="shared" si="126"/>
        <v/>
      </c>
      <c r="BN149" s="38" t="e">
        <f t="shared" si="127"/>
        <v>#DIV/0!</v>
      </c>
      <c r="BO149" s="38" t="e">
        <f t="shared" si="128"/>
        <v>#DIV/0!</v>
      </c>
      <c r="BP149" s="39" t="str">
        <f t="shared" si="140"/>
        <v/>
      </c>
      <c r="BQ149" s="39" t="str">
        <f t="shared" si="141"/>
        <v/>
      </c>
      <c r="BR149" s="39" t="str">
        <f t="shared" si="142"/>
        <v/>
      </c>
      <c r="BS149" s="39" t="str">
        <f t="shared" si="143"/>
        <v/>
      </c>
      <c r="BT149" s="39" t="str">
        <f t="shared" si="144"/>
        <v/>
      </c>
      <c r="BU149" s="39" t="str">
        <f t="shared" si="145"/>
        <v/>
      </c>
      <c r="BV149" s="39" t="str">
        <f t="shared" si="146"/>
        <v/>
      </c>
      <c r="BW149" s="39" t="str">
        <f t="shared" si="147"/>
        <v/>
      </c>
      <c r="BX149" s="39" t="str">
        <f t="shared" si="148"/>
        <v/>
      </c>
      <c r="BY149" s="39" t="str">
        <f t="shared" si="149"/>
        <v/>
      </c>
      <c r="BZ149" s="39" t="str">
        <f t="shared" si="150"/>
        <v/>
      </c>
      <c r="CA149" s="39" t="str">
        <f t="shared" si="151"/>
        <v/>
      </c>
      <c r="CB149" s="39" t="str">
        <f t="shared" si="152"/>
        <v/>
      </c>
      <c r="CC149" s="39" t="str">
        <f t="shared" si="153"/>
        <v/>
      </c>
      <c r="CD149" s="39" t="str">
        <f t="shared" si="154"/>
        <v/>
      </c>
      <c r="CE149" s="39" t="str">
        <f t="shared" si="155"/>
        <v/>
      </c>
      <c r="CF149" s="39" t="str">
        <f t="shared" si="156"/>
        <v/>
      </c>
      <c r="CG149" s="39" t="str">
        <f t="shared" si="157"/>
        <v/>
      </c>
      <c r="CH149" s="39" t="str">
        <f t="shared" si="158"/>
        <v/>
      </c>
      <c r="CI149" s="39" t="str">
        <f t="shared" si="159"/>
        <v/>
      </c>
    </row>
    <row r="150" spans="1:87" ht="12.75">
      <c r="A150" s="18"/>
      <c r="B150" s="16" t="str">
        <f>'Gene Table'!D149</f>
        <v>NM_004050</v>
      </c>
      <c r="C150" s="16" t="s">
        <v>209</v>
      </c>
      <c r="D150" s="17" t="str">
        <f>IF(SUM('Test Sample Data'!D$3:D$98)&gt;10,IF(AND(ISNUMBER('Test Sample Data'!D149),'Test Sample Data'!D149&lt;$B$1,'Test Sample Data'!D149&gt;0),'Test Sample Data'!D149,$B$1),"")</f>
        <v/>
      </c>
      <c r="E150" s="17" t="str">
        <f>IF(SUM('Test Sample Data'!E$3:E$98)&gt;10,IF(AND(ISNUMBER('Test Sample Data'!E149),'Test Sample Data'!E149&lt;$B$1,'Test Sample Data'!E149&gt;0),'Test Sample Data'!E149,$B$1),"")</f>
        <v/>
      </c>
      <c r="F150" s="17" t="str">
        <f>IF(SUM('Test Sample Data'!F$3:F$98)&gt;10,IF(AND(ISNUMBER('Test Sample Data'!F149),'Test Sample Data'!F149&lt;$B$1,'Test Sample Data'!F149&gt;0),'Test Sample Data'!F149,$B$1),"")</f>
        <v/>
      </c>
      <c r="G150" s="17" t="str">
        <f>IF(SUM('Test Sample Data'!G$3:G$98)&gt;10,IF(AND(ISNUMBER('Test Sample Data'!G149),'Test Sample Data'!G149&lt;$B$1,'Test Sample Data'!G149&gt;0),'Test Sample Data'!G149,$B$1),"")</f>
        <v/>
      </c>
      <c r="H150" s="17" t="str">
        <f>IF(SUM('Test Sample Data'!H$3:H$98)&gt;10,IF(AND(ISNUMBER('Test Sample Data'!H149),'Test Sample Data'!H149&lt;$B$1,'Test Sample Data'!H149&gt;0),'Test Sample Data'!H149,$B$1),"")</f>
        <v/>
      </c>
      <c r="I150" s="17" t="str">
        <f>IF(SUM('Test Sample Data'!I$3:I$98)&gt;10,IF(AND(ISNUMBER('Test Sample Data'!I149),'Test Sample Data'!I149&lt;$B$1,'Test Sample Data'!I149&gt;0),'Test Sample Data'!I149,$B$1),"")</f>
        <v/>
      </c>
      <c r="J150" s="17" t="str">
        <f>IF(SUM('Test Sample Data'!J$3:J$98)&gt;10,IF(AND(ISNUMBER('Test Sample Data'!J149),'Test Sample Data'!J149&lt;$B$1,'Test Sample Data'!J149&gt;0),'Test Sample Data'!J149,$B$1),"")</f>
        <v/>
      </c>
      <c r="K150" s="17" t="str">
        <f>IF(SUM('Test Sample Data'!K$3:K$98)&gt;10,IF(AND(ISNUMBER('Test Sample Data'!K149),'Test Sample Data'!K149&lt;$B$1,'Test Sample Data'!K149&gt;0),'Test Sample Data'!K149,$B$1),"")</f>
        <v/>
      </c>
      <c r="L150" s="17" t="str">
        <f>IF(SUM('Test Sample Data'!L$3:L$98)&gt;10,IF(AND(ISNUMBER('Test Sample Data'!L149),'Test Sample Data'!L149&lt;$B$1,'Test Sample Data'!L149&gt;0),'Test Sample Data'!L149,$B$1),"")</f>
        <v/>
      </c>
      <c r="M150" s="17" t="str">
        <f>IF(SUM('Test Sample Data'!M$3:M$98)&gt;10,IF(AND(ISNUMBER('Test Sample Data'!M149),'Test Sample Data'!M149&lt;$B$1,'Test Sample Data'!M149&gt;0),'Test Sample Data'!M149,$B$1),"")</f>
        <v/>
      </c>
      <c r="N150" s="17" t="str">
        <f>'Gene Table'!D149</f>
        <v>NM_004050</v>
      </c>
      <c r="O150" s="16" t="s">
        <v>209</v>
      </c>
      <c r="P150" s="17" t="str">
        <f>IF(SUM('Control Sample Data'!D$3:D$98)&gt;10,IF(AND(ISNUMBER('Control Sample Data'!D149),'Control Sample Data'!D149&lt;$B$1,'Control Sample Data'!D149&gt;0),'Control Sample Data'!D149,$B$1),"")</f>
        <v/>
      </c>
      <c r="Q150" s="17" t="str">
        <f>IF(SUM('Control Sample Data'!E$3:E$98)&gt;10,IF(AND(ISNUMBER('Control Sample Data'!E149),'Control Sample Data'!E149&lt;$B$1,'Control Sample Data'!E149&gt;0),'Control Sample Data'!E149,$B$1),"")</f>
        <v/>
      </c>
      <c r="R150" s="17" t="str">
        <f>IF(SUM('Control Sample Data'!F$3:F$98)&gt;10,IF(AND(ISNUMBER('Control Sample Data'!F149),'Control Sample Data'!F149&lt;$B$1,'Control Sample Data'!F149&gt;0),'Control Sample Data'!F149,$B$1),"")</f>
        <v/>
      </c>
      <c r="S150" s="17" t="str">
        <f>IF(SUM('Control Sample Data'!G$3:G$98)&gt;10,IF(AND(ISNUMBER('Control Sample Data'!G149),'Control Sample Data'!G149&lt;$B$1,'Control Sample Data'!G149&gt;0),'Control Sample Data'!G149,$B$1),"")</f>
        <v/>
      </c>
      <c r="T150" s="17" t="str">
        <f>IF(SUM('Control Sample Data'!H$3:H$98)&gt;10,IF(AND(ISNUMBER('Control Sample Data'!H149),'Control Sample Data'!H149&lt;$B$1,'Control Sample Data'!H149&gt;0),'Control Sample Data'!H149,$B$1),"")</f>
        <v/>
      </c>
      <c r="U150" s="17" t="str">
        <f>IF(SUM('Control Sample Data'!I$3:I$98)&gt;10,IF(AND(ISNUMBER('Control Sample Data'!I149),'Control Sample Data'!I149&lt;$B$1,'Control Sample Data'!I149&gt;0),'Control Sample Data'!I149,$B$1),"")</f>
        <v/>
      </c>
      <c r="V150" s="17" t="str">
        <f>IF(SUM('Control Sample Data'!J$3:J$98)&gt;10,IF(AND(ISNUMBER('Control Sample Data'!J149),'Control Sample Data'!J149&lt;$B$1,'Control Sample Data'!J149&gt;0),'Control Sample Data'!J149,$B$1),"")</f>
        <v/>
      </c>
      <c r="W150" s="17" t="str">
        <f>IF(SUM('Control Sample Data'!K$3:K$98)&gt;10,IF(AND(ISNUMBER('Control Sample Data'!K149),'Control Sample Data'!K149&lt;$B$1,'Control Sample Data'!K149&gt;0),'Control Sample Data'!K149,$B$1),"")</f>
        <v/>
      </c>
      <c r="X150" s="17" t="str">
        <f>IF(SUM('Control Sample Data'!L$3:L$98)&gt;10,IF(AND(ISNUMBER('Control Sample Data'!L149),'Control Sample Data'!L149&lt;$B$1,'Control Sample Data'!L149&gt;0),'Control Sample Data'!L149,$B$1),"")</f>
        <v/>
      </c>
      <c r="Y150" s="17" t="str">
        <f>IF(SUM('Control Sample Data'!M$3:M$98)&gt;10,IF(AND(ISNUMBER('Control Sample Data'!M149),'Control Sample Data'!M149&lt;$B$1,'Control Sample Data'!M149&gt;0),'Control Sample Data'!M149,$B$1),"")</f>
        <v/>
      </c>
      <c r="AT150" s="36" t="str">
        <f t="shared" si="130"/>
        <v/>
      </c>
      <c r="AU150" s="36" t="str">
        <f t="shared" si="131"/>
        <v/>
      </c>
      <c r="AV150" s="36" t="str">
        <f t="shared" si="132"/>
        <v/>
      </c>
      <c r="AW150" s="36" t="str">
        <f t="shared" si="133"/>
        <v/>
      </c>
      <c r="AX150" s="36" t="str">
        <f t="shared" si="134"/>
        <v/>
      </c>
      <c r="AY150" s="36" t="str">
        <f t="shared" si="135"/>
        <v/>
      </c>
      <c r="AZ150" s="36" t="str">
        <f t="shared" si="136"/>
        <v/>
      </c>
      <c r="BA150" s="36" t="str">
        <f t="shared" si="137"/>
        <v/>
      </c>
      <c r="BB150" s="36" t="str">
        <f t="shared" si="138"/>
        <v/>
      </c>
      <c r="BC150" s="36" t="str">
        <f t="shared" si="139"/>
        <v/>
      </c>
      <c r="BD150" s="36" t="str">
        <f t="shared" si="117"/>
        <v/>
      </c>
      <c r="BE150" s="36" t="str">
        <f t="shared" si="118"/>
        <v/>
      </c>
      <c r="BF150" s="36" t="str">
        <f t="shared" si="119"/>
        <v/>
      </c>
      <c r="BG150" s="36" t="str">
        <f t="shared" si="120"/>
        <v/>
      </c>
      <c r="BH150" s="36" t="str">
        <f t="shared" si="121"/>
        <v/>
      </c>
      <c r="BI150" s="36" t="str">
        <f t="shared" si="122"/>
        <v/>
      </c>
      <c r="BJ150" s="36" t="str">
        <f t="shared" si="123"/>
        <v/>
      </c>
      <c r="BK150" s="36" t="str">
        <f t="shared" si="124"/>
        <v/>
      </c>
      <c r="BL150" s="36" t="str">
        <f t="shared" si="125"/>
        <v/>
      </c>
      <c r="BM150" s="36" t="str">
        <f t="shared" si="126"/>
        <v/>
      </c>
      <c r="BN150" s="38" t="e">
        <f t="shared" si="127"/>
        <v>#DIV/0!</v>
      </c>
      <c r="BO150" s="38" t="e">
        <f t="shared" si="128"/>
        <v>#DIV/0!</v>
      </c>
      <c r="BP150" s="39" t="str">
        <f t="shared" si="140"/>
        <v/>
      </c>
      <c r="BQ150" s="39" t="str">
        <f t="shared" si="141"/>
        <v/>
      </c>
      <c r="BR150" s="39" t="str">
        <f t="shared" si="142"/>
        <v/>
      </c>
      <c r="BS150" s="39" t="str">
        <f t="shared" si="143"/>
        <v/>
      </c>
      <c r="BT150" s="39" t="str">
        <f t="shared" si="144"/>
        <v/>
      </c>
      <c r="BU150" s="39" t="str">
        <f t="shared" si="145"/>
        <v/>
      </c>
      <c r="BV150" s="39" t="str">
        <f t="shared" si="146"/>
        <v/>
      </c>
      <c r="BW150" s="39" t="str">
        <f t="shared" si="147"/>
        <v/>
      </c>
      <c r="BX150" s="39" t="str">
        <f t="shared" si="148"/>
        <v/>
      </c>
      <c r="BY150" s="39" t="str">
        <f t="shared" si="149"/>
        <v/>
      </c>
      <c r="BZ150" s="39" t="str">
        <f t="shared" si="150"/>
        <v/>
      </c>
      <c r="CA150" s="39" t="str">
        <f t="shared" si="151"/>
        <v/>
      </c>
      <c r="CB150" s="39" t="str">
        <f t="shared" si="152"/>
        <v/>
      </c>
      <c r="CC150" s="39" t="str">
        <f t="shared" si="153"/>
        <v/>
      </c>
      <c r="CD150" s="39" t="str">
        <f t="shared" si="154"/>
        <v/>
      </c>
      <c r="CE150" s="39" t="str">
        <f t="shared" si="155"/>
        <v/>
      </c>
      <c r="CF150" s="39" t="str">
        <f t="shared" si="156"/>
        <v/>
      </c>
      <c r="CG150" s="39" t="str">
        <f t="shared" si="157"/>
        <v/>
      </c>
      <c r="CH150" s="39" t="str">
        <f t="shared" si="158"/>
        <v/>
      </c>
      <c r="CI150" s="39" t="str">
        <f t="shared" si="159"/>
        <v/>
      </c>
    </row>
    <row r="151" spans="1:87" ht="12.75">
      <c r="A151" s="18"/>
      <c r="B151" s="16" t="str">
        <f>'Gene Table'!D150</f>
        <v>NM_018890</v>
      </c>
      <c r="C151" s="16" t="s">
        <v>213</v>
      </c>
      <c r="D151" s="17" t="str">
        <f>IF(SUM('Test Sample Data'!D$3:D$98)&gt;10,IF(AND(ISNUMBER('Test Sample Data'!D150),'Test Sample Data'!D150&lt;$B$1,'Test Sample Data'!D150&gt;0),'Test Sample Data'!D150,$B$1),"")</f>
        <v/>
      </c>
      <c r="E151" s="17" t="str">
        <f>IF(SUM('Test Sample Data'!E$3:E$98)&gt;10,IF(AND(ISNUMBER('Test Sample Data'!E150),'Test Sample Data'!E150&lt;$B$1,'Test Sample Data'!E150&gt;0),'Test Sample Data'!E150,$B$1),"")</f>
        <v/>
      </c>
      <c r="F151" s="17" t="str">
        <f>IF(SUM('Test Sample Data'!F$3:F$98)&gt;10,IF(AND(ISNUMBER('Test Sample Data'!F150),'Test Sample Data'!F150&lt;$B$1,'Test Sample Data'!F150&gt;0),'Test Sample Data'!F150,$B$1),"")</f>
        <v/>
      </c>
      <c r="G151" s="17" t="str">
        <f>IF(SUM('Test Sample Data'!G$3:G$98)&gt;10,IF(AND(ISNUMBER('Test Sample Data'!G150),'Test Sample Data'!G150&lt;$B$1,'Test Sample Data'!G150&gt;0),'Test Sample Data'!G150,$B$1),"")</f>
        <v/>
      </c>
      <c r="H151" s="17" t="str">
        <f>IF(SUM('Test Sample Data'!H$3:H$98)&gt;10,IF(AND(ISNUMBER('Test Sample Data'!H150),'Test Sample Data'!H150&lt;$B$1,'Test Sample Data'!H150&gt;0),'Test Sample Data'!H150,$B$1),"")</f>
        <v/>
      </c>
      <c r="I151" s="17" t="str">
        <f>IF(SUM('Test Sample Data'!I$3:I$98)&gt;10,IF(AND(ISNUMBER('Test Sample Data'!I150),'Test Sample Data'!I150&lt;$B$1,'Test Sample Data'!I150&gt;0),'Test Sample Data'!I150,$B$1),"")</f>
        <v/>
      </c>
      <c r="J151" s="17" t="str">
        <f>IF(SUM('Test Sample Data'!J$3:J$98)&gt;10,IF(AND(ISNUMBER('Test Sample Data'!J150),'Test Sample Data'!J150&lt;$B$1,'Test Sample Data'!J150&gt;0),'Test Sample Data'!J150,$B$1),"")</f>
        <v/>
      </c>
      <c r="K151" s="17" t="str">
        <f>IF(SUM('Test Sample Data'!K$3:K$98)&gt;10,IF(AND(ISNUMBER('Test Sample Data'!K150),'Test Sample Data'!K150&lt;$B$1,'Test Sample Data'!K150&gt;0),'Test Sample Data'!K150,$B$1),"")</f>
        <v/>
      </c>
      <c r="L151" s="17" t="str">
        <f>IF(SUM('Test Sample Data'!L$3:L$98)&gt;10,IF(AND(ISNUMBER('Test Sample Data'!L150),'Test Sample Data'!L150&lt;$B$1,'Test Sample Data'!L150&gt;0),'Test Sample Data'!L150,$B$1),"")</f>
        <v/>
      </c>
      <c r="M151" s="17" t="str">
        <f>IF(SUM('Test Sample Data'!M$3:M$98)&gt;10,IF(AND(ISNUMBER('Test Sample Data'!M150),'Test Sample Data'!M150&lt;$B$1,'Test Sample Data'!M150&gt;0),'Test Sample Data'!M150,$B$1),"")</f>
        <v/>
      </c>
      <c r="N151" s="17" t="str">
        <f>'Gene Table'!D150</f>
        <v>NM_018890</v>
      </c>
      <c r="O151" s="16" t="s">
        <v>213</v>
      </c>
      <c r="P151" s="17" t="str">
        <f>IF(SUM('Control Sample Data'!D$3:D$98)&gt;10,IF(AND(ISNUMBER('Control Sample Data'!D150),'Control Sample Data'!D150&lt;$B$1,'Control Sample Data'!D150&gt;0),'Control Sample Data'!D150,$B$1),"")</f>
        <v/>
      </c>
      <c r="Q151" s="17" t="str">
        <f>IF(SUM('Control Sample Data'!E$3:E$98)&gt;10,IF(AND(ISNUMBER('Control Sample Data'!E150),'Control Sample Data'!E150&lt;$B$1,'Control Sample Data'!E150&gt;0),'Control Sample Data'!E150,$B$1),"")</f>
        <v/>
      </c>
      <c r="R151" s="17" t="str">
        <f>IF(SUM('Control Sample Data'!F$3:F$98)&gt;10,IF(AND(ISNUMBER('Control Sample Data'!F150),'Control Sample Data'!F150&lt;$B$1,'Control Sample Data'!F150&gt;0),'Control Sample Data'!F150,$B$1),"")</f>
        <v/>
      </c>
      <c r="S151" s="17" t="str">
        <f>IF(SUM('Control Sample Data'!G$3:G$98)&gt;10,IF(AND(ISNUMBER('Control Sample Data'!G150),'Control Sample Data'!G150&lt;$B$1,'Control Sample Data'!G150&gt;0),'Control Sample Data'!G150,$B$1),"")</f>
        <v/>
      </c>
      <c r="T151" s="17" t="str">
        <f>IF(SUM('Control Sample Data'!H$3:H$98)&gt;10,IF(AND(ISNUMBER('Control Sample Data'!H150),'Control Sample Data'!H150&lt;$B$1,'Control Sample Data'!H150&gt;0),'Control Sample Data'!H150,$B$1),"")</f>
        <v/>
      </c>
      <c r="U151" s="17" t="str">
        <f>IF(SUM('Control Sample Data'!I$3:I$98)&gt;10,IF(AND(ISNUMBER('Control Sample Data'!I150),'Control Sample Data'!I150&lt;$B$1,'Control Sample Data'!I150&gt;0),'Control Sample Data'!I150,$B$1),"")</f>
        <v/>
      </c>
      <c r="V151" s="17" t="str">
        <f>IF(SUM('Control Sample Data'!J$3:J$98)&gt;10,IF(AND(ISNUMBER('Control Sample Data'!J150),'Control Sample Data'!J150&lt;$B$1,'Control Sample Data'!J150&gt;0),'Control Sample Data'!J150,$B$1),"")</f>
        <v/>
      </c>
      <c r="W151" s="17" t="str">
        <f>IF(SUM('Control Sample Data'!K$3:K$98)&gt;10,IF(AND(ISNUMBER('Control Sample Data'!K150),'Control Sample Data'!K150&lt;$B$1,'Control Sample Data'!K150&gt;0),'Control Sample Data'!K150,$B$1),"")</f>
        <v/>
      </c>
      <c r="X151" s="17" t="str">
        <f>IF(SUM('Control Sample Data'!L$3:L$98)&gt;10,IF(AND(ISNUMBER('Control Sample Data'!L150),'Control Sample Data'!L150&lt;$B$1,'Control Sample Data'!L150&gt;0),'Control Sample Data'!L150,$B$1),"")</f>
        <v/>
      </c>
      <c r="Y151" s="17" t="str">
        <f>IF(SUM('Control Sample Data'!M$3:M$98)&gt;10,IF(AND(ISNUMBER('Control Sample Data'!M150),'Control Sample Data'!M150&lt;$B$1,'Control Sample Data'!M150&gt;0),'Control Sample Data'!M150,$B$1),"")</f>
        <v/>
      </c>
      <c r="AT151" s="36" t="str">
        <f t="shared" si="130"/>
        <v/>
      </c>
      <c r="AU151" s="36" t="str">
        <f t="shared" si="131"/>
        <v/>
      </c>
      <c r="AV151" s="36" t="str">
        <f t="shared" si="132"/>
        <v/>
      </c>
      <c r="AW151" s="36" t="str">
        <f t="shared" si="133"/>
        <v/>
      </c>
      <c r="AX151" s="36" t="str">
        <f t="shared" si="134"/>
        <v/>
      </c>
      <c r="AY151" s="36" t="str">
        <f t="shared" si="135"/>
        <v/>
      </c>
      <c r="AZ151" s="36" t="str">
        <f t="shared" si="136"/>
        <v/>
      </c>
      <c r="BA151" s="36" t="str">
        <f t="shared" si="137"/>
        <v/>
      </c>
      <c r="BB151" s="36" t="str">
        <f t="shared" si="138"/>
        <v/>
      </c>
      <c r="BC151" s="36" t="str">
        <f t="shared" si="139"/>
        <v/>
      </c>
      <c r="BD151" s="36" t="str">
        <f t="shared" si="117"/>
        <v/>
      </c>
      <c r="BE151" s="36" t="str">
        <f t="shared" si="118"/>
        <v/>
      </c>
      <c r="BF151" s="36" t="str">
        <f t="shared" si="119"/>
        <v/>
      </c>
      <c r="BG151" s="36" t="str">
        <f t="shared" si="120"/>
        <v/>
      </c>
      <c r="BH151" s="36" t="str">
        <f t="shared" si="121"/>
        <v/>
      </c>
      <c r="BI151" s="36" t="str">
        <f t="shared" si="122"/>
        <v/>
      </c>
      <c r="BJ151" s="36" t="str">
        <f t="shared" si="123"/>
        <v/>
      </c>
      <c r="BK151" s="36" t="str">
        <f t="shared" si="124"/>
        <v/>
      </c>
      <c r="BL151" s="36" t="str">
        <f t="shared" si="125"/>
        <v/>
      </c>
      <c r="BM151" s="36" t="str">
        <f t="shared" si="126"/>
        <v/>
      </c>
      <c r="BN151" s="38" t="e">
        <f t="shared" si="127"/>
        <v>#DIV/0!</v>
      </c>
      <c r="BO151" s="38" t="e">
        <f t="shared" si="128"/>
        <v>#DIV/0!</v>
      </c>
      <c r="BP151" s="39" t="str">
        <f t="shared" si="140"/>
        <v/>
      </c>
      <c r="BQ151" s="39" t="str">
        <f t="shared" si="141"/>
        <v/>
      </c>
      <c r="BR151" s="39" t="str">
        <f t="shared" si="142"/>
        <v/>
      </c>
      <c r="BS151" s="39" t="str">
        <f t="shared" si="143"/>
        <v/>
      </c>
      <c r="BT151" s="39" t="str">
        <f t="shared" si="144"/>
        <v/>
      </c>
      <c r="BU151" s="39" t="str">
        <f t="shared" si="145"/>
        <v/>
      </c>
      <c r="BV151" s="39" t="str">
        <f t="shared" si="146"/>
        <v/>
      </c>
      <c r="BW151" s="39" t="str">
        <f t="shared" si="147"/>
        <v/>
      </c>
      <c r="BX151" s="39" t="str">
        <f t="shared" si="148"/>
        <v/>
      </c>
      <c r="BY151" s="39" t="str">
        <f t="shared" si="149"/>
        <v/>
      </c>
      <c r="BZ151" s="39" t="str">
        <f t="shared" si="150"/>
        <v/>
      </c>
      <c r="CA151" s="39" t="str">
        <f t="shared" si="151"/>
        <v/>
      </c>
      <c r="CB151" s="39" t="str">
        <f t="shared" si="152"/>
        <v/>
      </c>
      <c r="CC151" s="39" t="str">
        <f t="shared" si="153"/>
        <v/>
      </c>
      <c r="CD151" s="39" t="str">
        <f t="shared" si="154"/>
        <v/>
      </c>
      <c r="CE151" s="39" t="str">
        <f t="shared" si="155"/>
        <v/>
      </c>
      <c r="CF151" s="39" t="str">
        <f t="shared" si="156"/>
        <v/>
      </c>
      <c r="CG151" s="39" t="str">
        <f t="shared" si="157"/>
        <v/>
      </c>
      <c r="CH151" s="39" t="str">
        <f t="shared" si="158"/>
        <v/>
      </c>
      <c r="CI151" s="39" t="str">
        <f t="shared" si="159"/>
        <v/>
      </c>
    </row>
    <row r="152" spans="1:87" ht="12.75">
      <c r="A152" s="18"/>
      <c r="B152" s="16" t="str">
        <f>'Gene Table'!D151</f>
        <v>NM_001188</v>
      </c>
      <c r="C152" s="16" t="s">
        <v>217</v>
      </c>
      <c r="D152" s="17" t="str">
        <f>IF(SUM('Test Sample Data'!D$3:D$98)&gt;10,IF(AND(ISNUMBER('Test Sample Data'!D151),'Test Sample Data'!D151&lt;$B$1,'Test Sample Data'!D151&gt;0),'Test Sample Data'!D151,$B$1),"")</f>
        <v/>
      </c>
      <c r="E152" s="17" t="str">
        <f>IF(SUM('Test Sample Data'!E$3:E$98)&gt;10,IF(AND(ISNUMBER('Test Sample Data'!E151),'Test Sample Data'!E151&lt;$B$1,'Test Sample Data'!E151&gt;0),'Test Sample Data'!E151,$B$1),"")</f>
        <v/>
      </c>
      <c r="F152" s="17" t="str">
        <f>IF(SUM('Test Sample Data'!F$3:F$98)&gt;10,IF(AND(ISNUMBER('Test Sample Data'!F151),'Test Sample Data'!F151&lt;$B$1,'Test Sample Data'!F151&gt;0),'Test Sample Data'!F151,$B$1),"")</f>
        <v/>
      </c>
      <c r="G152" s="17" t="str">
        <f>IF(SUM('Test Sample Data'!G$3:G$98)&gt;10,IF(AND(ISNUMBER('Test Sample Data'!G151),'Test Sample Data'!G151&lt;$B$1,'Test Sample Data'!G151&gt;0),'Test Sample Data'!G151,$B$1),"")</f>
        <v/>
      </c>
      <c r="H152" s="17" t="str">
        <f>IF(SUM('Test Sample Data'!H$3:H$98)&gt;10,IF(AND(ISNUMBER('Test Sample Data'!H151),'Test Sample Data'!H151&lt;$B$1,'Test Sample Data'!H151&gt;0),'Test Sample Data'!H151,$B$1),"")</f>
        <v/>
      </c>
      <c r="I152" s="17" t="str">
        <f>IF(SUM('Test Sample Data'!I$3:I$98)&gt;10,IF(AND(ISNUMBER('Test Sample Data'!I151),'Test Sample Data'!I151&lt;$B$1,'Test Sample Data'!I151&gt;0),'Test Sample Data'!I151,$B$1),"")</f>
        <v/>
      </c>
      <c r="J152" s="17" t="str">
        <f>IF(SUM('Test Sample Data'!J$3:J$98)&gt;10,IF(AND(ISNUMBER('Test Sample Data'!J151),'Test Sample Data'!J151&lt;$B$1,'Test Sample Data'!J151&gt;0),'Test Sample Data'!J151,$B$1),"")</f>
        <v/>
      </c>
      <c r="K152" s="17" t="str">
        <f>IF(SUM('Test Sample Data'!K$3:K$98)&gt;10,IF(AND(ISNUMBER('Test Sample Data'!K151),'Test Sample Data'!K151&lt;$B$1,'Test Sample Data'!K151&gt;0),'Test Sample Data'!K151,$B$1),"")</f>
        <v/>
      </c>
      <c r="L152" s="17" t="str">
        <f>IF(SUM('Test Sample Data'!L$3:L$98)&gt;10,IF(AND(ISNUMBER('Test Sample Data'!L151),'Test Sample Data'!L151&lt;$B$1,'Test Sample Data'!L151&gt;0),'Test Sample Data'!L151,$B$1),"")</f>
        <v/>
      </c>
      <c r="M152" s="17" t="str">
        <f>IF(SUM('Test Sample Data'!M$3:M$98)&gt;10,IF(AND(ISNUMBER('Test Sample Data'!M151),'Test Sample Data'!M151&lt;$B$1,'Test Sample Data'!M151&gt;0),'Test Sample Data'!M151,$B$1),"")</f>
        <v/>
      </c>
      <c r="N152" s="17" t="str">
        <f>'Gene Table'!D151</f>
        <v>NM_001188</v>
      </c>
      <c r="O152" s="16" t="s">
        <v>217</v>
      </c>
      <c r="P152" s="17" t="str">
        <f>IF(SUM('Control Sample Data'!D$3:D$98)&gt;10,IF(AND(ISNUMBER('Control Sample Data'!D151),'Control Sample Data'!D151&lt;$B$1,'Control Sample Data'!D151&gt;0),'Control Sample Data'!D151,$B$1),"")</f>
        <v/>
      </c>
      <c r="Q152" s="17" t="str">
        <f>IF(SUM('Control Sample Data'!E$3:E$98)&gt;10,IF(AND(ISNUMBER('Control Sample Data'!E151),'Control Sample Data'!E151&lt;$B$1,'Control Sample Data'!E151&gt;0),'Control Sample Data'!E151,$B$1),"")</f>
        <v/>
      </c>
      <c r="R152" s="17" t="str">
        <f>IF(SUM('Control Sample Data'!F$3:F$98)&gt;10,IF(AND(ISNUMBER('Control Sample Data'!F151),'Control Sample Data'!F151&lt;$B$1,'Control Sample Data'!F151&gt;0),'Control Sample Data'!F151,$B$1),"")</f>
        <v/>
      </c>
      <c r="S152" s="17" t="str">
        <f>IF(SUM('Control Sample Data'!G$3:G$98)&gt;10,IF(AND(ISNUMBER('Control Sample Data'!G151),'Control Sample Data'!G151&lt;$B$1,'Control Sample Data'!G151&gt;0),'Control Sample Data'!G151,$B$1),"")</f>
        <v/>
      </c>
      <c r="T152" s="17" t="str">
        <f>IF(SUM('Control Sample Data'!H$3:H$98)&gt;10,IF(AND(ISNUMBER('Control Sample Data'!H151),'Control Sample Data'!H151&lt;$B$1,'Control Sample Data'!H151&gt;0),'Control Sample Data'!H151,$B$1),"")</f>
        <v/>
      </c>
      <c r="U152" s="17" t="str">
        <f>IF(SUM('Control Sample Data'!I$3:I$98)&gt;10,IF(AND(ISNUMBER('Control Sample Data'!I151),'Control Sample Data'!I151&lt;$B$1,'Control Sample Data'!I151&gt;0),'Control Sample Data'!I151,$B$1),"")</f>
        <v/>
      </c>
      <c r="V152" s="17" t="str">
        <f>IF(SUM('Control Sample Data'!J$3:J$98)&gt;10,IF(AND(ISNUMBER('Control Sample Data'!J151),'Control Sample Data'!J151&lt;$B$1,'Control Sample Data'!J151&gt;0),'Control Sample Data'!J151,$B$1),"")</f>
        <v/>
      </c>
      <c r="W152" s="17" t="str">
        <f>IF(SUM('Control Sample Data'!K$3:K$98)&gt;10,IF(AND(ISNUMBER('Control Sample Data'!K151),'Control Sample Data'!K151&lt;$B$1,'Control Sample Data'!K151&gt;0),'Control Sample Data'!K151,$B$1),"")</f>
        <v/>
      </c>
      <c r="X152" s="17" t="str">
        <f>IF(SUM('Control Sample Data'!L$3:L$98)&gt;10,IF(AND(ISNUMBER('Control Sample Data'!L151),'Control Sample Data'!L151&lt;$B$1,'Control Sample Data'!L151&gt;0),'Control Sample Data'!L151,$B$1),"")</f>
        <v/>
      </c>
      <c r="Y152" s="17" t="str">
        <f>IF(SUM('Control Sample Data'!M$3:M$98)&gt;10,IF(AND(ISNUMBER('Control Sample Data'!M151),'Control Sample Data'!M151&lt;$B$1,'Control Sample Data'!M151&gt;0),'Control Sample Data'!M151,$B$1),"")</f>
        <v/>
      </c>
      <c r="AT152" s="36" t="str">
        <f t="shared" si="130"/>
        <v/>
      </c>
      <c r="AU152" s="36" t="str">
        <f t="shared" si="131"/>
        <v/>
      </c>
      <c r="AV152" s="36" t="str">
        <f t="shared" si="132"/>
        <v/>
      </c>
      <c r="AW152" s="36" t="str">
        <f t="shared" si="133"/>
        <v/>
      </c>
      <c r="AX152" s="36" t="str">
        <f t="shared" si="134"/>
        <v/>
      </c>
      <c r="AY152" s="36" t="str">
        <f t="shared" si="135"/>
        <v/>
      </c>
      <c r="AZ152" s="36" t="str">
        <f t="shared" si="136"/>
        <v/>
      </c>
      <c r="BA152" s="36" t="str">
        <f t="shared" si="137"/>
        <v/>
      </c>
      <c r="BB152" s="36" t="str">
        <f t="shared" si="138"/>
        <v/>
      </c>
      <c r="BC152" s="36" t="str">
        <f t="shared" si="139"/>
        <v/>
      </c>
      <c r="BD152" s="36" t="str">
        <f t="shared" si="117"/>
        <v/>
      </c>
      <c r="BE152" s="36" t="str">
        <f t="shared" si="118"/>
        <v/>
      </c>
      <c r="BF152" s="36" t="str">
        <f t="shared" si="119"/>
        <v/>
      </c>
      <c r="BG152" s="36" t="str">
        <f t="shared" si="120"/>
        <v/>
      </c>
      <c r="BH152" s="36" t="str">
        <f t="shared" si="121"/>
        <v/>
      </c>
      <c r="BI152" s="36" t="str">
        <f t="shared" si="122"/>
        <v/>
      </c>
      <c r="BJ152" s="36" t="str">
        <f t="shared" si="123"/>
        <v/>
      </c>
      <c r="BK152" s="36" t="str">
        <f t="shared" si="124"/>
        <v/>
      </c>
      <c r="BL152" s="36" t="str">
        <f t="shared" si="125"/>
        <v/>
      </c>
      <c r="BM152" s="36" t="str">
        <f t="shared" si="126"/>
        <v/>
      </c>
      <c r="BN152" s="38" t="e">
        <f t="shared" si="127"/>
        <v>#DIV/0!</v>
      </c>
      <c r="BO152" s="38" t="e">
        <f t="shared" si="128"/>
        <v>#DIV/0!</v>
      </c>
      <c r="BP152" s="39" t="str">
        <f t="shared" si="140"/>
        <v/>
      </c>
      <c r="BQ152" s="39" t="str">
        <f t="shared" si="141"/>
        <v/>
      </c>
      <c r="BR152" s="39" t="str">
        <f t="shared" si="142"/>
        <v/>
      </c>
      <c r="BS152" s="39" t="str">
        <f t="shared" si="143"/>
        <v/>
      </c>
      <c r="BT152" s="39" t="str">
        <f t="shared" si="144"/>
        <v/>
      </c>
      <c r="BU152" s="39" t="str">
        <f t="shared" si="145"/>
        <v/>
      </c>
      <c r="BV152" s="39" t="str">
        <f t="shared" si="146"/>
        <v/>
      </c>
      <c r="BW152" s="39" t="str">
        <f t="shared" si="147"/>
        <v/>
      </c>
      <c r="BX152" s="39" t="str">
        <f t="shared" si="148"/>
        <v/>
      </c>
      <c r="BY152" s="39" t="str">
        <f t="shared" si="149"/>
        <v/>
      </c>
      <c r="BZ152" s="39" t="str">
        <f t="shared" si="150"/>
        <v/>
      </c>
      <c r="CA152" s="39" t="str">
        <f t="shared" si="151"/>
        <v/>
      </c>
      <c r="CB152" s="39" t="str">
        <f t="shared" si="152"/>
        <v/>
      </c>
      <c r="CC152" s="39" t="str">
        <f t="shared" si="153"/>
        <v/>
      </c>
      <c r="CD152" s="39" t="str">
        <f t="shared" si="154"/>
        <v/>
      </c>
      <c r="CE152" s="39" t="str">
        <f t="shared" si="155"/>
        <v/>
      </c>
      <c r="CF152" s="39" t="str">
        <f t="shared" si="156"/>
        <v/>
      </c>
      <c r="CG152" s="39" t="str">
        <f t="shared" si="157"/>
        <v/>
      </c>
      <c r="CH152" s="39" t="str">
        <f t="shared" si="158"/>
        <v/>
      </c>
      <c r="CI152" s="39" t="str">
        <f t="shared" si="159"/>
        <v/>
      </c>
    </row>
    <row r="153" spans="1:87" ht="12.75">
      <c r="A153" s="18"/>
      <c r="B153" s="16" t="str">
        <f>'Gene Table'!D152</f>
        <v>NM_004322</v>
      </c>
      <c r="C153" s="16" t="s">
        <v>221</v>
      </c>
      <c r="D153" s="17" t="str">
        <f>IF(SUM('Test Sample Data'!D$3:D$98)&gt;10,IF(AND(ISNUMBER('Test Sample Data'!D152),'Test Sample Data'!D152&lt;$B$1,'Test Sample Data'!D152&gt;0),'Test Sample Data'!D152,$B$1),"")</f>
        <v/>
      </c>
      <c r="E153" s="17" t="str">
        <f>IF(SUM('Test Sample Data'!E$3:E$98)&gt;10,IF(AND(ISNUMBER('Test Sample Data'!E152),'Test Sample Data'!E152&lt;$B$1,'Test Sample Data'!E152&gt;0),'Test Sample Data'!E152,$B$1),"")</f>
        <v/>
      </c>
      <c r="F153" s="17" t="str">
        <f>IF(SUM('Test Sample Data'!F$3:F$98)&gt;10,IF(AND(ISNUMBER('Test Sample Data'!F152),'Test Sample Data'!F152&lt;$B$1,'Test Sample Data'!F152&gt;0),'Test Sample Data'!F152,$B$1),"")</f>
        <v/>
      </c>
      <c r="G153" s="17" t="str">
        <f>IF(SUM('Test Sample Data'!G$3:G$98)&gt;10,IF(AND(ISNUMBER('Test Sample Data'!G152),'Test Sample Data'!G152&lt;$B$1,'Test Sample Data'!G152&gt;0),'Test Sample Data'!G152,$B$1),"")</f>
        <v/>
      </c>
      <c r="H153" s="17" t="str">
        <f>IF(SUM('Test Sample Data'!H$3:H$98)&gt;10,IF(AND(ISNUMBER('Test Sample Data'!H152),'Test Sample Data'!H152&lt;$B$1,'Test Sample Data'!H152&gt;0),'Test Sample Data'!H152,$B$1),"")</f>
        <v/>
      </c>
      <c r="I153" s="17" t="str">
        <f>IF(SUM('Test Sample Data'!I$3:I$98)&gt;10,IF(AND(ISNUMBER('Test Sample Data'!I152),'Test Sample Data'!I152&lt;$B$1,'Test Sample Data'!I152&gt;0),'Test Sample Data'!I152,$B$1),"")</f>
        <v/>
      </c>
      <c r="J153" s="17" t="str">
        <f>IF(SUM('Test Sample Data'!J$3:J$98)&gt;10,IF(AND(ISNUMBER('Test Sample Data'!J152),'Test Sample Data'!J152&lt;$B$1,'Test Sample Data'!J152&gt;0),'Test Sample Data'!J152,$B$1),"")</f>
        <v/>
      </c>
      <c r="K153" s="17" t="str">
        <f>IF(SUM('Test Sample Data'!K$3:K$98)&gt;10,IF(AND(ISNUMBER('Test Sample Data'!K152),'Test Sample Data'!K152&lt;$B$1,'Test Sample Data'!K152&gt;0),'Test Sample Data'!K152,$B$1),"")</f>
        <v/>
      </c>
      <c r="L153" s="17" t="str">
        <f>IF(SUM('Test Sample Data'!L$3:L$98)&gt;10,IF(AND(ISNUMBER('Test Sample Data'!L152),'Test Sample Data'!L152&lt;$B$1,'Test Sample Data'!L152&gt;0),'Test Sample Data'!L152,$B$1),"")</f>
        <v/>
      </c>
      <c r="M153" s="17" t="str">
        <f>IF(SUM('Test Sample Data'!M$3:M$98)&gt;10,IF(AND(ISNUMBER('Test Sample Data'!M152),'Test Sample Data'!M152&lt;$B$1,'Test Sample Data'!M152&gt;0),'Test Sample Data'!M152,$B$1),"")</f>
        <v/>
      </c>
      <c r="N153" s="17" t="str">
        <f>'Gene Table'!D152</f>
        <v>NM_004322</v>
      </c>
      <c r="O153" s="16" t="s">
        <v>221</v>
      </c>
      <c r="P153" s="17" t="str">
        <f>IF(SUM('Control Sample Data'!D$3:D$98)&gt;10,IF(AND(ISNUMBER('Control Sample Data'!D152),'Control Sample Data'!D152&lt;$B$1,'Control Sample Data'!D152&gt;0),'Control Sample Data'!D152,$B$1),"")</f>
        <v/>
      </c>
      <c r="Q153" s="17" t="str">
        <f>IF(SUM('Control Sample Data'!E$3:E$98)&gt;10,IF(AND(ISNUMBER('Control Sample Data'!E152),'Control Sample Data'!E152&lt;$B$1,'Control Sample Data'!E152&gt;0),'Control Sample Data'!E152,$B$1),"")</f>
        <v/>
      </c>
      <c r="R153" s="17" t="str">
        <f>IF(SUM('Control Sample Data'!F$3:F$98)&gt;10,IF(AND(ISNUMBER('Control Sample Data'!F152),'Control Sample Data'!F152&lt;$B$1,'Control Sample Data'!F152&gt;0),'Control Sample Data'!F152,$B$1),"")</f>
        <v/>
      </c>
      <c r="S153" s="17" t="str">
        <f>IF(SUM('Control Sample Data'!G$3:G$98)&gt;10,IF(AND(ISNUMBER('Control Sample Data'!G152),'Control Sample Data'!G152&lt;$B$1,'Control Sample Data'!G152&gt;0),'Control Sample Data'!G152,$B$1),"")</f>
        <v/>
      </c>
      <c r="T153" s="17" t="str">
        <f>IF(SUM('Control Sample Data'!H$3:H$98)&gt;10,IF(AND(ISNUMBER('Control Sample Data'!H152),'Control Sample Data'!H152&lt;$B$1,'Control Sample Data'!H152&gt;0),'Control Sample Data'!H152,$B$1),"")</f>
        <v/>
      </c>
      <c r="U153" s="17" t="str">
        <f>IF(SUM('Control Sample Data'!I$3:I$98)&gt;10,IF(AND(ISNUMBER('Control Sample Data'!I152),'Control Sample Data'!I152&lt;$B$1,'Control Sample Data'!I152&gt;0),'Control Sample Data'!I152,$B$1),"")</f>
        <v/>
      </c>
      <c r="V153" s="17" t="str">
        <f>IF(SUM('Control Sample Data'!J$3:J$98)&gt;10,IF(AND(ISNUMBER('Control Sample Data'!J152),'Control Sample Data'!J152&lt;$B$1,'Control Sample Data'!J152&gt;0),'Control Sample Data'!J152,$B$1),"")</f>
        <v/>
      </c>
      <c r="W153" s="17" t="str">
        <f>IF(SUM('Control Sample Data'!K$3:K$98)&gt;10,IF(AND(ISNUMBER('Control Sample Data'!K152),'Control Sample Data'!K152&lt;$B$1,'Control Sample Data'!K152&gt;0),'Control Sample Data'!K152,$B$1),"")</f>
        <v/>
      </c>
      <c r="X153" s="17" t="str">
        <f>IF(SUM('Control Sample Data'!L$3:L$98)&gt;10,IF(AND(ISNUMBER('Control Sample Data'!L152),'Control Sample Data'!L152&lt;$B$1,'Control Sample Data'!L152&gt;0),'Control Sample Data'!L152,$B$1),"")</f>
        <v/>
      </c>
      <c r="Y153" s="17" t="str">
        <f>IF(SUM('Control Sample Data'!M$3:M$98)&gt;10,IF(AND(ISNUMBER('Control Sample Data'!M152),'Control Sample Data'!M152&lt;$B$1,'Control Sample Data'!M152&gt;0),'Control Sample Data'!M152,$B$1),"")</f>
        <v/>
      </c>
      <c r="AT153" s="36" t="str">
        <f t="shared" si="130"/>
        <v/>
      </c>
      <c r="AU153" s="36" t="str">
        <f t="shared" si="131"/>
        <v/>
      </c>
      <c r="AV153" s="36" t="str">
        <f t="shared" si="132"/>
        <v/>
      </c>
      <c r="AW153" s="36" t="str">
        <f t="shared" si="133"/>
        <v/>
      </c>
      <c r="AX153" s="36" t="str">
        <f t="shared" si="134"/>
        <v/>
      </c>
      <c r="AY153" s="36" t="str">
        <f t="shared" si="135"/>
        <v/>
      </c>
      <c r="AZ153" s="36" t="str">
        <f t="shared" si="136"/>
        <v/>
      </c>
      <c r="BA153" s="36" t="str">
        <f t="shared" si="137"/>
        <v/>
      </c>
      <c r="BB153" s="36" t="str">
        <f t="shared" si="138"/>
        <v/>
      </c>
      <c r="BC153" s="36" t="str">
        <f t="shared" si="139"/>
        <v/>
      </c>
      <c r="BD153" s="36" t="str">
        <f t="shared" si="117"/>
        <v/>
      </c>
      <c r="BE153" s="36" t="str">
        <f t="shared" si="118"/>
        <v/>
      </c>
      <c r="BF153" s="36" t="str">
        <f t="shared" si="119"/>
        <v/>
      </c>
      <c r="BG153" s="36" t="str">
        <f t="shared" si="120"/>
        <v/>
      </c>
      <c r="BH153" s="36" t="str">
        <f t="shared" si="121"/>
        <v/>
      </c>
      <c r="BI153" s="36" t="str">
        <f t="shared" si="122"/>
        <v/>
      </c>
      <c r="BJ153" s="36" t="str">
        <f t="shared" si="123"/>
        <v/>
      </c>
      <c r="BK153" s="36" t="str">
        <f t="shared" si="124"/>
        <v/>
      </c>
      <c r="BL153" s="36" t="str">
        <f t="shared" si="125"/>
        <v/>
      </c>
      <c r="BM153" s="36" t="str">
        <f t="shared" si="126"/>
        <v/>
      </c>
      <c r="BN153" s="38" t="e">
        <f t="shared" si="127"/>
        <v>#DIV/0!</v>
      </c>
      <c r="BO153" s="38" t="e">
        <f t="shared" si="128"/>
        <v>#DIV/0!</v>
      </c>
      <c r="BP153" s="39" t="str">
        <f t="shared" si="140"/>
        <v/>
      </c>
      <c r="BQ153" s="39" t="str">
        <f t="shared" si="141"/>
        <v/>
      </c>
      <c r="BR153" s="39" t="str">
        <f t="shared" si="142"/>
        <v/>
      </c>
      <c r="BS153" s="39" t="str">
        <f t="shared" si="143"/>
        <v/>
      </c>
      <c r="BT153" s="39" t="str">
        <f t="shared" si="144"/>
        <v/>
      </c>
      <c r="BU153" s="39" t="str">
        <f t="shared" si="145"/>
        <v/>
      </c>
      <c r="BV153" s="39" t="str">
        <f t="shared" si="146"/>
        <v/>
      </c>
      <c r="BW153" s="39" t="str">
        <f t="shared" si="147"/>
        <v/>
      </c>
      <c r="BX153" s="39" t="str">
        <f t="shared" si="148"/>
        <v/>
      </c>
      <c r="BY153" s="39" t="str">
        <f t="shared" si="149"/>
        <v/>
      </c>
      <c r="BZ153" s="39" t="str">
        <f t="shared" si="150"/>
        <v/>
      </c>
      <c r="CA153" s="39" t="str">
        <f t="shared" si="151"/>
        <v/>
      </c>
      <c r="CB153" s="39" t="str">
        <f t="shared" si="152"/>
        <v/>
      </c>
      <c r="CC153" s="39" t="str">
        <f t="shared" si="153"/>
        <v/>
      </c>
      <c r="CD153" s="39" t="str">
        <f t="shared" si="154"/>
        <v/>
      </c>
      <c r="CE153" s="39" t="str">
        <f t="shared" si="155"/>
        <v/>
      </c>
      <c r="CF153" s="39" t="str">
        <f t="shared" si="156"/>
        <v/>
      </c>
      <c r="CG153" s="39" t="str">
        <f t="shared" si="157"/>
        <v/>
      </c>
      <c r="CH153" s="39" t="str">
        <f t="shared" si="158"/>
        <v/>
      </c>
      <c r="CI153" s="39" t="str">
        <f t="shared" si="159"/>
        <v/>
      </c>
    </row>
    <row r="154" spans="1:87" ht="12.75">
      <c r="A154" s="18"/>
      <c r="B154" s="16" t="str">
        <f>'Gene Table'!D153</f>
        <v>NM_000948</v>
      </c>
      <c r="C154" s="16" t="s">
        <v>225</v>
      </c>
      <c r="D154" s="17" t="str">
        <f>IF(SUM('Test Sample Data'!D$3:D$98)&gt;10,IF(AND(ISNUMBER('Test Sample Data'!D153),'Test Sample Data'!D153&lt;$B$1,'Test Sample Data'!D153&gt;0),'Test Sample Data'!D153,$B$1),"")</f>
        <v/>
      </c>
      <c r="E154" s="17" t="str">
        <f>IF(SUM('Test Sample Data'!E$3:E$98)&gt;10,IF(AND(ISNUMBER('Test Sample Data'!E153),'Test Sample Data'!E153&lt;$B$1,'Test Sample Data'!E153&gt;0),'Test Sample Data'!E153,$B$1),"")</f>
        <v/>
      </c>
      <c r="F154" s="17" t="str">
        <f>IF(SUM('Test Sample Data'!F$3:F$98)&gt;10,IF(AND(ISNUMBER('Test Sample Data'!F153),'Test Sample Data'!F153&lt;$B$1,'Test Sample Data'!F153&gt;0),'Test Sample Data'!F153,$B$1),"")</f>
        <v/>
      </c>
      <c r="G154" s="17" t="str">
        <f>IF(SUM('Test Sample Data'!G$3:G$98)&gt;10,IF(AND(ISNUMBER('Test Sample Data'!G153),'Test Sample Data'!G153&lt;$B$1,'Test Sample Data'!G153&gt;0),'Test Sample Data'!G153,$B$1),"")</f>
        <v/>
      </c>
      <c r="H154" s="17" t="str">
        <f>IF(SUM('Test Sample Data'!H$3:H$98)&gt;10,IF(AND(ISNUMBER('Test Sample Data'!H153),'Test Sample Data'!H153&lt;$B$1,'Test Sample Data'!H153&gt;0),'Test Sample Data'!H153,$B$1),"")</f>
        <v/>
      </c>
      <c r="I154" s="17" t="str">
        <f>IF(SUM('Test Sample Data'!I$3:I$98)&gt;10,IF(AND(ISNUMBER('Test Sample Data'!I153),'Test Sample Data'!I153&lt;$B$1,'Test Sample Data'!I153&gt;0),'Test Sample Data'!I153,$B$1),"")</f>
        <v/>
      </c>
      <c r="J154" s="17" t="str">
        <f>IF(SUM('Test Sample Data'!J$3:J$98)&gt;10,IF(AND(ISNUMBER('Test Sample Data'!J153),'Test Sample Data'!J153&lt;$B$1,'Test Sample Data'!J153&gt;0),'Test Sample Data'!J153,$B$1),"")</f>
        <v/>
      </c>
      <c r="K154" s="17" t="str">
        <f>IF(SUM('Test Sample Data'!K$3:K$98)&gt;10,IF(AND(ISNUMBER('Test Sample Data'!K153),'Test Sample Data'!K153&lt;$B$1,'Test Sample Data'!K153&gt;0),'Test Sample Data'!K153,$B$1),"")</f>
        <v/>
      </c>
      <c r="L154" s="17" t="str">
        <f>IF(SUM('Test Sample Data'!L$3:L$98)&gt;10,IF(AND(ISNUMBER('Test Sample Data'!L153),'Test Sample Data'!L153&lt;$B$1,'Test Sample Data'!L153&gt;0),'Test Sample Data'!L153,$B$1),"")</f>
        <v/>
      </c>
      <c r="M154" s="17" t="str">
        <f>IF(SUM('Test Sample Data'!M$3:M$98)&gt;10,IF(AND(ISNUMBER('Test Sample Data'!M153),'Test Sample Data'!M153&lt;$B$1,'Test Sample Data'!M153&gt;0),'Test Sample Data'!M153,$B$1),"")</f>
        <v/>
      </c>
      <c r="N154" s="17" t="str">
        <f>'Gene Table'!D153</f>
        <v>NM_000948</v>
      </c>
      <c r="O154" s="16" t="s">
        <v>225</v>
      </c>
      <c r="P154" s="17" t="str">
        <f>IF(SUM('Control Sample Data'!D$3:D$98)&gt;10,IF(AND(ISNUMBER('Control Sample Data'!D153),'Control Sample Data'!D153&lt;$B$1,'Control Sample Data'!D153&gt;0),'Control Sample Data'!D153,$B$1),"")</f>
        <v/>
      </c>
      <c r="Q154" s="17" t="str">
        <f>IF(SUM('Control Sample Data'!E$3:E$98)&gt;10,IF(AND(ISNUMBER('Control Sample Data'!E153),'Control Sample Data'!E153&lt;$B$1,'Control Sample Data'!E153&gt;0),'Control Sample Data'!E153,$B$1),"")</f>
        <v/>
      </c>
      <c r="R154" s="17" t="str">
        <f>IF(SUM('Control Sample Data'!F$3:F$98)&gt;10,IF(AND(ISNUMBER('Control Sample Data'!F153),'Control Sample Data'!F153&lt;$B$1,'Control Sample Data'!F153&gt;0),'Control Sample Data'!F153,$B$1),"")</f>
        <v/>
      </c>
      <c r="S154" s="17" t="str">
        <f>IF(SUM('Control Sample Data'!G$3:G$98)&gt;10,IF(AND(ISNUMBER('Control Sample Data'!G153),'Control Sample Data'!G153&lt;$B$1,'Control Sample Data'!G153&gt;0),'Control Sample Data'!G153,$B$1),"")</f>
        <v/>
      </c>
      <c r="T154" s="17" t="str">
        <f>IF(SUM('Control Sample Data'!H$3:H$98)&gt;10,IF(AND(ISNUMBER('Control Sample Data'!H153),'Control Sample Data'!H153&lt;$B$1,'Control Sample Data'!H153&gt;0),'Control Sample Data'!H153,$B$1),"")</f>
        <v/>
      </c>
      <c r="U154" s="17" t="str">
        <f>IF(SUM('Control Sample Data'!I$3:I$98)&gt;10,IF(AND(ISNUMBER('Control Sample Data'!I153),'Control Sample Data'!I153&lt;$B$1,'Control Sample Data'!I153&gt;0),'Control Sample Data'!I153,$B$1),"")</f>
        <v/>
      </c>
      <c r="V154" s="17" t="str">
        <f>IF(SUM('Control Sample Data'!J$3:J$98)&gt;10,IF(AND(ISNUMBER('Control Sample Data'!J153),'Control Sample Data'!J153&lt;$B$1,'Control Sample Data'!J153&gt;0),'Control Sample Data'!J153,$B$1),"")</f>
        <v/>
      </c>
      <c r="W154" s="17" t="str">
        <f>IF(SUM('Control Sample Data'!K$3:K$98)&gt;10,IF(AND(ISNUMBER('Control Sample Data'!K153),'Control Sample Data'!K153&lt;$B$1,'Control Sample Data'!K153&gt;0),'Control Sample Data'!K153,$B$1),"")</f>
        <v/>
      </c>
      <c r="X154" s="17" t="str">
        <f>IF(SUM('Control Sample Data'!L$3:L$98)&gt;10,IF(AND(ISNUMBER('Control Sample Data'!L153),'Control Sample Data'!L153&lt;$B$1,'Control Sample Data'!L153&gt;0),'Control Sample Data'!L153,$B$1),"")</f>
        <v/>
      </c>
      <c r="Y154" s="17" t="str">
        <f>IF(SUM('Control Sample Data'!M$3:M$98)&gt;10,IF(AND(ISNUMBER('Control Sample Data'!M153),'Control Sample Data'!M153&lt;$B$1,'Control Sample Data'!M153&gt;0),'Control Sample Data'!M153,$B$1),"")</f>
        <v/>
      </c>
      <c r="AT154" s="36" t="str">
        <f t="shared" si="130"/>
        <v/>
      </c>
      <c r="AU154" s="36" t="str">
        <f t="shared" si="131"/>
        <v/>
      </c>
      <c r="AV154" s="36" t="str">
        <f t="shared" si="132"/>
        <v/>
      </c>
      <c r="AW154" s="36" t="str">
        <f t="shared" si="133"/>
        <v/>
      </c>
      <c r="AX154" s="36" t="str">
        <f t="shared" si="134"/>
        <v/>
      </c>
      <c r="AY154" s="36" t="str">
        <f t="shared" si="135"/>
        <v/>
      </c>
      <c r="AZ154" s="36" t="str">
        <f t="shared" si="136"/>
        <v/>
      </c>
      <c r="BA154" s="36" t="str">
        <f t="shared" si="137"/>
        <v/>
      </c>
      <c r="BB154" s="36" t="str">
        <f t="shared" si="138"/>
        <v/>
      </c>
      <c r="BC154" s="36" t="str">
        <f t="shared" si="139"/>
        <v/>
      </c>
      <c r="BD154" s="36" t="str">
        <f t="shared" si="117"/>
        <v/>
      </c>
      <c r="BE154" s="36" t="str">
        <f t="shared" si="118"/>
        <v/>
      </c>
      <c r="BF154" s="36" t="str">
        <f t="shared" si="119"/>
        <v/>
      </c>
      <c r="BG154" s="36" t="str">
        <f t="shared" si="120"/>
        <v/>
      </c>
      <c r="BH154" s="36" t="str">
        <f t="shared" si="121"/>
        <v/>
      </c>
      <c r="BI154" s="36" t="str">
        <f t="shared" si="122"/>
        <v/>
      </c>
      <c r="BJ154" s="36" t="str">
        <f t="shared" si="123"/>
        <v/>
      </c>
      <c r="BK154" s="36" t="str">
        <f t="shared" si="124"/>
        <v/>
      </c>
      <c r="BL154" s="36" t="str">
        <f t="shared" si="125"/>
        <v/>
      </c>
      <c r="BM154" s="36" t="str">
        <f t="shared" si="126"/>
        <v/>
      </c>
      <c r="BN154" s="38" t="e">
        <f t="shared" si="127"/>
        <v>#DIV/0!</v>
      </c>
      <c r="BO154" s="38" t="e">
        <f t="shared" si="128"/>
        <v>#DIV/0!</v>
      </c>
      <c r="BP154" s="39" t="str">
        <f t="shared" si="140"/>
        <v/>
      </c>
      <c r="BQ154" s="39" t="str">
        <f t="shared" si="141"/>
        <v/>
      </c>
      <c r="BR154" s="39" t="str">
        <f t="shared" si="142"/>
        <v/>
      </c>
      <c r="BS154" s="39" t="str">
        <f t="shared" si="143"/>
        <v/>
      </c>
      <c r="BT154" s="39" t="str">
        <f t="shared" si="144"/>
        <v/>
      </c>
      <c r="BU154" s="39" t="str">
        <f t="shared" si="145"/>
        <v/>
      </c>
      <c r="BV154" s="39" t="str">
        <f t="shared" si="146"/>
        <v/>
      </c>
      <c r="BW154" s="39" t="str">
        <f t="shared" si="147"/>
        <v/>
      </c>
      <c r="BX154" s="39" t="str">
        <f t="shared" si="148"/>
        <v/>
      </c>
      <c r="BY154" s="39" t="str">
        <f t="shared" si="149"/>
        <v/>
      </c>
      <c r="BZ154" s="39" t="str">
        <f t="shared" si="150"/>
        <v/>
      </c>
      <c r="CA154" s="39" t="str">
        <f t="shared" si="151"/>
        <v/>
      </c>
      <c r="CB154" s="39" t="str">
        <f t="shared" si="152"/>
        <v/>
      </c>
      <c r="CC154" s="39" t="str">
        <f t="shared" si="153"/>
        <v/>
      </c>
      <c r="CD154" s="39" t="str">
        <f t="shared" si="154"/>
        <v/>
      </c>
      <c r="CE154" s="39" t="str">
        <f t="shared" si="155"/>
        <v/>
      </c>
      <c r="CF154" s="39" t="str">
        <f t="shared" si="156"/>
        <v/>
      </c>
      <c r="CG154" s="39" t="str">
        <f t="shared" si="157"/>
        <v/>
      </c>
      <c r="CH154" s="39" t="str">
        <f t="shared" si="158"/>
        <v/>
      </c>
      <c r="CI154" s="39" t="str">
        <f t="shared" si="159"/>
        <v/>
      </c>
    </row>
    <row r="155" spans="1:87" ht="12.75">
      <c r="A155" s="18"/>
      <c r="B155" s="16" t="str">
        <f>'Gene Table'!D154</f>
        <v>NM_000446</v>
      </c>
      <c r="C155" s="16" t="s">
        <v>229</v>
      </c>
      <c r="D155" s="17" t="str">
        <f>IF(SUM('Test Sample Data'!D$3:D$98)&gt;10,IF(AND(ISNUMBER('Test Sample Data'!D154),'Test Sample Data'!D154&lt;$B$1,'Test Sample Data'!D154&gt;0),'Test Sample Data'!D154,$B$1),"")</f>
        <v/>
      </c>
      <c r="E155" s="17" t="str">
        <f>IF(SUM('Test Sample Data'!E$3:E$98)&gt;10,IF(AND(ISNUMBER('Test Sample Data'!E154),'Test Sample Data'!E154&lt;$B$1,'Test Sample Data'!E154&gt;0),'Test Sample Data'!E154,$B$1),"")</f>
        <v/>
      </c>
      <c r="F155" s="17" t="str">
        <f>IF(SUM('Test Sample Data'!F$3:F$98)&gt;10,IF(AND(ISNUMBER('Test Sample Data'!F154),'Test Sample Data'!F154&lt;$B$1,'Test Sample Data'!F154&gt;0),'Test Sample Data'!F154,$B$1),"")</f>
        <v/>
      </c>
      <c r="G155" s="17" t="str">
        <f>IF(SUM('Test Sample Data'!G$3:G$98)&gt;10,IF(AND(ISNUMBER('Test Sample Data'!G154),'Test Sample Data'!G154&lt;$B$1,'Test Sample Data'!G154&gt;0),'Test Sample Data'!G154,$B$1),"")</f>
        <v/>
      </c>
      <c r="H155" s="17" t="str">
        <f>IF(SUM('Test Sample Data'!H$3:H$98)&gt;10,IF(AND(ISNUMBER('Test Sample Data'!H154),'Test Sample Data'!H154&lt;$B$1,'Test Sample Data'!H154&gt;0),'Test Sample Data'!H154,$B$1),"")</f>
        <v/>
      </c>
      <c r="I155" s="17" t="str">
        <f>IF(SUM('Test Sample Data'!I$3:I$98)&gt;10,IF(AND(ISNUMBER('Test Sample Data'!I154),'Test Sample Data'!I154&lt;$B$1,'Test Sample Data'!I154&gt;0),'Test Sample Data'!I154,$B$1),"")</f>
        <v/>
      </c>
      <c r="J155" s="17" t="str">
        <f>IF(SUM('Test Sample Data'!J$3:J$98)&gt;10,IF(AND(ISNUMBER('Test Sample Data'!J154),'Test Sample Data'!J154&lt;$B$1,'Test Sample Data'!J154&gt;0),'Test Sample Data'!J154,$B$1),"")</f>
        <v/>
      </c>
      <c r="K155" s="17" t="str">
        <f>IF(SUM('Test Sample Data'!K$3:K$98)&gt;10,IF(AND(ISNUMBER('Test Sample Data'!K154),'Test Sample Data'!K154&lt;$B$1,'Test Sample Data'!K154&gt;0),'Test Sample Data'!K154,$B$1),"")</f>
        <v/>
      </c>
      <c r="L155" s="17" t="str">
        <f>IF(SUM('Test Sample Data'!L$3:L$98)&gt;10,IF(AND(ISNUMBER('Test Sample Data'!L154),'Test Sample Data'!L154&lt;$B$1,'Test Sample Data'!L154&gt;0),'Test Sample Data'!L154,$B$1),"")</f>
        <v/>
      </c>
      <c r="M155" s="17" t="str">
        <f>IF(SUM('Test Sample Data'!M$3:M$98)&gt;10,IF(AND(ISNUMBER('Test Sample Data'!M154),'Test Sample Data'!M154&lt;$B$1,'Test Sample Data'!M154&gt;0),'Test Sample Data'!M154,$B$1),"")</f>
        <v/>
      </c>
      <c r="N155" s="17" t="str">
        <f>'Gene Table'!D154</f>
        <v>NM_000446</v>
      </c>
      <c r="O155" s="16" t="s">
        <v>229</v>
      </c>
      <c r="P155" s="17" t="str">
        <f>IF(SUM('Control Sample Data'!D$3:D$98)&gt;10,IF(AND(ISNUMBER('Control Sample Data'!D154),'Control Sample Data'!D154&lt;$B$1,'Control Sample Data'!D154&gt;0),'Control Sample Data'!D154,$B$1),"")</f>
        <v/>
      </c>
      <c r="Q155" s="17" t="str">
        <f>IF(SUM('Control Sample Data'!E$3:E$98)&gt;10,IF(AND(ISNUMBER('Control Sample Data'!E154),'Control Sample Data'!E154&lt;$B$1,'Control Sample Data'!E154&gt;0),'Control Sample Data'!E154,$B$1),"")</f>
        <v/>
      </c>
      <c r="R155" s="17" t="str">
        <f>IF(SUM('Control Sample Data'!F$3:F$98)&gt;10,IF(AND(ISNUMBER('Control Sample Data'!F154),'Control Sample Data'!F154&lt;$B$1,'Control Sample Data'!F154&gt;0),'Control Sample Data'!F154,$B$1),"")</f>
        <v/>
      </c>
      <c r="S155" s="17" t="str">
        <f>IF(SUM('Control Sample Data'!G$3:G$98)&gt;10,IF(AND(ISNUMBER('Control Sample Data'!G154),'Control Sample Data'!G154&lt;$B$1,'Control Sample Data'!G154&gt;0),'Control Sample Data'!G154,$B$1),"")</f>
        <v/>
      </c>
      <c r="T155" s="17" t="str">
        <f>IF(SUM('Control Sample Data'!H$3:H$98)&gt;10,IF(AND(ISNUMBER('Control Sample Data'!H154),'Control Sample Data'!H154&lt;$B$1,'Control Sample Data'!H154&gt;0),'Control Sample Data'!H154,$B$1),"")</f>
        <v/>
      </c>
      <c r="U155" s="17" t="str">
        <f>IF(SUM('Control Sample Data'!I$3:I$98)&gt;10,IF(AND(ISNUMBER('Control Sample Data'!I154),'Control Sample Data'!I154&lt;$B$1,'Control Sample Data'!I154&gt;0),'Control Sample Data'!I154,$B$1),"")</f>
        <v/>
      </c>
      <c r="V155" s="17" t="str">
        <f>IF(SUM('Control Sample Data'!J$3:J$98)&gt;10,IF(AND(ISNUMBER('Control Sample Data'!J154),'Control Sample Data'!J154&lt;$B$1,'Control Sample Data'!J154&gt;0),'Control Sample Data'!J154,$B$1),"")</f>
        <v/>
      </c>
      <c r="W155" s="17" t="str">
        <f>IF(SUM('Control Sample Data'!K$3:K$98)&gt;10,IF(AND(ISNUMBER('Control Sample Data'!K154),'Control Sample Data'!K154&lt;$B$1,'Control Sample Data'!K154&gt;0),'Control Sample Data'!K154,$B$1),"")</f>
        <v/>
      </c>
      <c r="X155" s="17" t="str">
        <f>IF(SUM('Control Sample Data'!L$3:L$98)&gt;10,IF(AND(ISNUMBER('Control Sample Data'!L154),'Control Sample Data'!L154&lt;$B$1,'Control Sample Data'!L154&gt;0),'Control Sample Data'!L154,$B$1),"")</f>
        <v/>
      </c>
      <c r="Y155" s="17" t="str">
        <f>IF(SUM('Control Sample Data'!M$3:M$98)&gt;10,IF(AND(ISNUMBER('Control Sample Data'!M154),'Control Sample Data'!M154&lt;$B$1,'Control Sample Data'!M154&gt;0),'Control Sample Data'!M154,$B$1),"")</f>
        <v/>
      </c>
      <c r="AT155" s="36" t="str">
        <f t="shared" si="130"/>
        <v/>
      </c>
      <c r="AU155" s="36" t="str">
        <f t="shared" si="131"/>
        <v/>
      </c>
      <c r="AV155" s="36" t="str">
        <f t="shared" si="132"/>
        <v/>
      </c>
      <c r="AW155" s="36" t="str">
        <f t="shared" si="133"/>
        <v/>
      </c>
      <c r="AX155" s="36" t="str">
        <f t="shared" si="134"/>
        <v/>
      </c>
      <c r="AY155" s="36" t="str">
        <f t="shared" si="135"/>
        <v/>
      </c>
      <c r="AZ155" s="36" t="str">
        <f t="shared" si="136"/>
        <v/>
      </c>
      <c r="BA155" s="36" t="str">
        <f t="shared" si="137"/>
        <v/>
      </c>
      <c r="BB155" s="36" t="str">
        <f t="shared" si="138"/>
        <v/>
      </c>
      <c r="BC155" s="36" t="str">
        <f t="shared" si="139"/>
        <v/>
      </c>
      <c r="BD155" s="36" t="str">
        <f t="shared" si="117"/>
        <v/>
      </c>
      <c r="BE155" s="36" t="str">
        <f t="shared" si="118"/>
        <v/>
      </c>
      <c r="BF155" s="36" t="str">
        <f t="shared" si="119"/>
        <v/>
      </c>
      <c r="BG155" s="36" t="str">
        <f t="shared" si="120"/>
        <v/>
      </c>
      <c r="BH155" s="36" t="str">
        <f t="shared" si="121"/>
        <v/>
      </c>
      <c r="BI155" s="36" t="str">
        <f t="shared" si="122"/>
        <v/>
      </c>
      <c r="BJ155" s="36" t="str">
        <f t="shared" si="123"/>
        <v/>
      </c>
      <c r="BK155" s="36" t="str">
        <f t="shared" si="124"/>
        <v/>
      </c>
      <c r="BL155" s="36" t="str">
        <f t="shared" si="125"/>
        <v/>
      </c>
      <c r="BM155" s="36" t="str">
        <f t="shared" si="126"/>
        <v/>
      </c>
      <c r="BN155" s="38" t="e">
        <f t="shared" si="127"/>
        <v>#DIV/0!</v>
      </c>
      <c r="BO155" s="38" t="e">
        <f t="shared" si="128"/>
        <v>#DIV/0!</v>
      </c>
      <c r="BP155" s="39" t="str">
        <f t="shared" si="140"/>
        <v/>
      </c>
      <c r="BQ155" s="39" t="str">
        <f t="shared" si="141"/>
        <v/>
      </c>
      <c r="BR155" s="39" t="str">
        <f t="shared" si="142"/>
        <v/>
      </c>
      <c r="BS155" s="39" t="str">
        <f t="shared" si="143"/>
        <v/>
      </c>
      <c r="BT155" s="39" t="str">
        <f t="shared" si="144"/>
        <v/>
      </c>
      <c r="BU155" s="39" t="str">
        <f t="shared" si="145"/>
        <v/>
      </c>
      <c r="BV155" s="39" t="str">
        <f t="shared" si="146"/>
        <v/>
      </c>
      <c r="BW155" s="39" t="str">
        <f t="shared" si="147"/>
        <v/>
      </c>
      <c r="BX155" s="39" t="str">
        <f t="shared" si="148"/>
        <v/>
      </c>
      <c r="BY155" s="39" t="str">
        <f t="shared" si="149"/>
        <v/>
      </c>
      <c r="BZ155" s="39" t="str">
        <f t="shared" si="150"/>
        <v/>
      </c>
      <c r="CA155" s="39" t="str">
        <f t="shared" si="151"/>
        <v/>
      </c>
      <c r="CB155" s="39" t="str">
        <f t="shared" si="152"/>
        <v/>
      </c>
      <c r="CC155" s="39" t="str">
        <f t="shared" si="153"/>
        <v/>
      </c>
      <c r="CD155" s="39" t="str">
        <f t="shared" si="154"/>
        <v/>
      </c>
      <c r="CE155" s="39" t="str">
        <f t="shared" si="155"/>
        <v/>
      </c>
      <c r="CF155" s="39" t="str">
        <f t="shared" si="156"/>
        <v/>
      </c>
      <c r="CG155" s="39" t="str">
        <f t="shared" si="157"/>
        <v/>
      </c>
      <c r="CH155" s="39" t="str">
        <f t="shared" si="158"/>
        <v/>
      </c>
      <c r="CI155" s="39" t="str">
        <f t="shared" si="159"/>
        <v/>
      </c>
    </row>
    <row r="156" spans="1:87" ht="12.75">
      <c r="A156" s="18"/>
      <c r="B156" s="16" t="str">
        <f>'Gene Table'!D155</f>
        <v>NM_016362</v>
      </c>
      <c r="C156" s="16" t="s">
        <v>233</v>
      </c>
      <c r="D156" s="17" t="str">
        <f>IF(SUM('Test Sample Data'!D$3:D$98)&gt;10,IF(AND(ISNUMBER('Test Sample Data'!D155),'Test Sample Data'!D155&lt;$B$1,'Test Sample Data'!D155&gt;0),'Test Sample Data'!D155,$B$1),"")</f>
        <v/>
      </c>
      <c r="E156" s="17" t="str">
        <f>IF(SUM('Test Sample Data'!E$3:E$98)&gt;10,IF(AND(ISNUMBER('Test Sample Data'!E155),'Test Sample Data'!E155&lt;$B$1,'Test Sample Data'!E155&gt;0),'Test Sample Data'!E155,$B$1),"")</f>
        <v/>
      </c>
      <c r="F156" s="17" t="str">
        <f>IF(SUM('Test Sample Data'!F$3:F$98)&gt;10,IF(AND(ISNUMBER('Test Sample Data'!F155),'Test Sample Data'!F155&lt;$B$1,'Test Sample Data'!F155&gt;0),'Test Sample Data'!F155,$B$1),"")</f>
        <v/>
      </c>
      <c r="G156" s="17" t="str">
        <f>IF(SUM('Test Sample Data'!G$3:G$98)&gt;10,IF(AND(ISNUMBER('Test Sample Data'!G155),'Test Sample Data'!G155&lt;$B$1,'Test Sample Data'!G155&gt;0),'Test Sample Data'!G155,$B$1),"")</f>
        <v/>
      </c>
      <c r="H156" s="17" t="str">
        <f>IF(SUM('Test Sample Data'!H$3:H$98)&gt;10,IF(AND(ISNUMBER('Test Sample Data'!H155),'Test Sample Data'!H155&lt;$B$1,'Test Sample Data'!H155&gt;0),'Test Sample Data'!H155,$B$1),"")</f>
        <v/>
      </c>
      <c r="I156" s="17" t="str">
        <f>IF(SUM('Test Sample Data'!I$3:I$98)&gt;10,IF(AND(ISNUMBER('Test Sample Data'!I155),'Test Sample Data'!I155&lt;$B$1,'Test Sample Data'!I155&gt;0),'Test Sample Data'!I155,$B$1),"")</f>
        <v/>
      </c>
      <c r="J156" s="17" t="str">
        <f>IF(SUM('Test Sample Data'!J$3:J$98)&gt;10,IF(AND(ISNUMBER('Test Sample Data'!J155),'Test Sample Data'!J155&lt;$B$1,'Test Sample Data'!J155&gt;0),'Test Sample Data'!J155,$B$1),"")</f>
        <v/>
      </c>
      <c r="K156" s="17" t="str">
        <f>IF(SUM('Test Sample Data'!K$3:K$98)&gt;10,IF(AND(ISNUMBER('Test Sample Data'!K155),'Test Sample Data'!K155&lt;$B$1,'Test Sample Data'!K155&gt;0),'Test Sample Data'!K155,$B$1),"")</f>
        <v/>
      </c>
      <c r="L156" s="17" t="str">
        <f>IF(SUM('Test Sample Data'!L$3:L$98)&gt;10,IF(AND(ISNUMBER('Test Sample Data'!L155),'Test Sample Data'!L155&lt;$B$1,'Test Sample Data'!L155&gt;0),'Test Sample Data'!L155,$B$1),"")</f>
        <v/>
      </c>
      <c r="M156" s="17" t="str">
        <f>IF(SUM('Test Sample Data'!M$3:M$98)&gt;10,IF(AND(ISNUMBER('Test Sample Data'!M155),'Test Sample Data'!M155&lt;$B$1,'Test Sample Data'!M155&gt;0),'Test Sample Data'!M155,$B$1),"")</f>
        <v/>
      </c>
      <c r="N156" s="17" t="str">
        <f>'Gene Table'!D155</f>
        <v>NM_016362</v>
      </c>
      <c r="O156" s="16" t="s">
        <v>233</v>
      </c>
      <c r="P156" s="17" t="str">
        <f>IF(SUM('Control Sample Data'!D$3:D$98)&gt;10,IF(AND(ISNUMBER('Control Sample Data'!D155),'Control Sample Data'!D155&lt;$B$1,'Control Sample Data'!D155&gt;0),'Control Sample Data'!D155,$B$1),"")</f>
        <v/>
      </c>
      <c r="Q156" s="17" t="str">
        <f>IF(SUM('Control Sample Data'!E$3:E$98)&gt;10,IF(AND(ISNUMBER('Control Sample Data'!E155),'Control Sample Data'!E155&lt;$B$1,'Control Sample Data'!E155&gt;0),'Control Sample Data'!E155,$B$1),"")</f>
        <v/>
      </c>
      <c r="R156" s="17" t="str">
        <f>IF(SUM('Control Sample Data'!F$3:F$98)&gt;10,IF(AND(ISNUMBER('Control Sample Data'!F155),'Control Sample Data'!F155&lt;$B$1,'Control Sample Data'!F155&gt;0),'Control Sample Data'!F155,$B$1),"")</f>
        <v/>
      </c>
      <c r="S156" s="17" t="str">
        <f>IF(SUM('Control Sample Data'!G$3:G$98)&gt;10,IF(AND(ISNUMBER('Control Sample Data'!G155),'Control Sample Data'!G155&lt;$B$1,'Control Sample Data'!G155&gt;0),'Control Sample Data'!G155,$B$1),"")</f>
        <v/>
      </c>
      <c r="T156" s="17" t="str">
        <f>IF(SUM('Control Sample Data'!H$3:H$98)&gt;10,IF(AND(ISNUMBER('Control Sample Data'!H155),'Control Sample Data'!H155&lt;$B$1,'Control Sample Data'!H155&gt;0),'Control Sample Data'!H155,$B$1),"")</f>
        <v/>
      </c>
      <c r="U156" s="17" t="str">
        <f>IF(SUM('Control Sample Data'!I$3:I$98)&gt;10,IF(AND(ISNUMBER('Control Sample Data'!I155),'Control Sample Data'!I155&lt;$B$1,'Control Sample Data'!I155&gt;0),'Control Sample Data'!I155,$B$1),"")</f>
        <v/>
      </c>
      <c r="V156" s="17" t="str">
        <f>IF(SUM('Control Sample Data'!J$3:J$98)&gt;10,IF(AND(ISNUMBER('Control Sample Data'!J155),'Control Sample Data'!J155&lt;$B$1,'Control Sample Data'!J155&gt;0),'Control Sample Data'!J155,$B$1),"")</f>
        <v/>
      </c>
      <c r="W156" s="17" t="str">
        <f>IF(SUM('Control Sample Data'!K$3:K$98)&gt;10,IF(AND(ISNUMBER('Control Sample Data'!K155),'Control Sample Data'!K155&lt;$B$1,'Control Sample Data'!K155&gt;0),'Control Sample Data'!K155,$B$1),"")</f>
        <v/>
      </c>
      <c r="X156" s="17" t="str">
        <f>IF(SUM('Control Sample Data'!L$3:L$98)&gt;10,IF(AND(ISNUMBER('Control Sample Data'!L155),'Control Sample Data'!L155&lt;$B$1,'Control Sample Data'!L155&gt;0),'Control Sample Data'!L155,$B$1),"")</f>
        <v/>
      </c>
      <c r="Y156" s="17" t="str">
        <f>IF(SUM('Control Sample Data'!M$3:M$98)&gt;10,IF(AND(ISNUMBER('Control Sample Data'!M155),'Control Sample Data'!M155&lt;$B$1,'Control Sample Data'!M155&gt;0),'Control Sample Data'!M155,$B$1),"")</f>
        <v/>
      </c>
      <c r="AT156" s="36" t="str">
        <f t="shared" si="130"/>
        <v/>
      </c>
      <c r="AU156" s="36" t="str">
        <f t="shared" si="131"/>
        <v/>
      </c>
      <c r="AV156" s="36" t="str">
        <f t="shared" si="132"/>
        <v/>
      </c>
      <c r="AW156" s="36" t="str">
        <f t="shared" si="133"/>
        <v/>
      </c>
      <c r="AX156" s="36" t="str">
        <f t="shared" si="134"/>
        <v/>
      </c>
      <c r="AY156" s="36" t="str">
        <f t="shared" si="135"/>
        <v/>
      </c>
      <c r="AZ156" s="36" t="str">
        <f t="shared" si="136"/>
        <v/>
      </c>
      <c r="BA156" s="36" t="str">
        <f t="shared" si="137"/>
        <v/>
      </c>
      <c r="BB156" s="36" t="str">
        <f t="shared" si="138"/>
        <v/>
      </c>
      <c r="BC156" s="36" t="str">
        <f t="shared" si="139"/>
        <v/>
      </c>
      <c r="BD156" s="36" t="str">
        <f t="shared" si="117"/>
        <v/>
      </c>
      <c r="BE156" s="36" t="str">
        <f t="shared" si="118"/>
        <v/>
      </c>
      <c r="BF156" s="36" t="str">
        <f t="shared" si="119"/>
        <v/>
      </c>
      <c r="BG156" s="36" t="str">
        <f t="shared" si="120"/>
        <v/>
      </c>
      <c r="BH156" s="36" t="str">
        <f t="shared" si="121"/>
        <v/>
      </c>
      <c r="BI156" s="36" t="str">
        <f t="shared" si="122"/>
        <v/>
      </c>
      <c r="BJ156" s="36" t="str">
        <f t="shared" si="123"/>
        <v/>
      </c>
      <c r="BK156" s="36" t="str">
        <f t="shared" si="124"/>
        <v/>
      </c>
      <c r="BL156" s="36" t="str">
        <f t="shared" si="125"/>
        <v/>
      </c>
      <c r="BM156" s="36" t="str">
        <f t="shared" si="126"/>
        <v/>
      </c>
      <c r="BN156" s="38" t="e">
        <f t="shared" si="127"/>
        <v>#DIV/0!</v>
      </c>
      <c r="BO156" s="38" t="e">
        <f t="shared" si="128"/>
        <v>#DIV/0!</v>
      </c>
      <c r="BP156" s="39" t="str">
        <f t="shared" si="140"/>
        <v/>
      </c>
      <c r="BQ156" s="39" t="str">
        <f t="shared" si="141"/>
        <v/>
      </c>
      <c r="BR156" s="39" t="str">
        <f t="shared" si="142"/>
        <v/>
      </c>
      <c r="BS156" s="39" t="str">
        <f t="shared" si="143"/>
        <v/>
      </c>
      <c r="BT156" s="39" t="str">
        <f t="shared" si="144"/>
        <v/>
      </c>
      <c r="BU156" s="39" t="str">
        <f t="shared" si="145"/>
        <v/>
      </c>
      <c r="BV156" s="39" t="str">
        <f t="shared" si="146"/>
        <v/>
      </c>
      <c r="BW156" s="39" t="str">
        <f t="shared" si="147"/>
        <v/>
      </c>
      <c r="BX156" s="39" t="str">
        <f t="shared" si="148"/>
        <v/>
      </c>
      <c r="BY156" s="39" t="str">
        <f t="shared" si="149"/>
        <v/>
      </c>
      <c r="BZ156" s="39" t="str">
        <f t="shared" si="150"/>
        <v/>
      </c>
      <c r="CA156" s="39" t="str">
        <f t="shared" si="151"/>
        <v/>
      </c>
      <c r="CB156" s="39" t="str">
        <f t="shared" si="152"/>
        <v/>
      </c>
      <c r="CC156" s="39" t="str">
        <f t="shared" si="153"/>
        <v/>
      </c>
      <c r="CD156" s="39" t="str">
        <f t="shared" si="154"/>
        <v/>
      </c>
      <c r="CE156" s="39" t="str">
        <f t="shared" si="155"/>
        <v/>
      </c>
      <c r="CF156" s="39" t="str">
        <f t="shared" si="156"/>
        <v/>
      </c>
      <c r="CG156" s="39" t="str">
        <f t="shared" si="157"/>
        <v/>
      </c>
      <c r="CH156" s="39" t="str">
        <f t="shared" si="158"/>
        <v/>
      </c>
      <c r="CI156" s="39" t="str">
        <f t="shared" si="159"/>
        <v/>
      </c>
    </row>
    <row r="157" spans="1:87" ht="12.75">
      <c r="A157" s="18"/>
      <c r="B157" s="16" t="str">
        <f>'Gene Table'!D156</f>
        <v>NM_016546</v>
      </c>
      <c r="C157" s="16" t="s">
        <v>237</v>
      </c>
      <c r="D157" s="17" t="str">
        <f>IF(SUM('Test Sample Data'!D$3:D$98)&gt;10,IF(AND(ISNUMBER('Test Sample Data'!D156),'Test Sample Data'!D156&lt;$B$1,'Test Sample Data'!D156&gt;0),'Test Sample Data'!D156,$B$1),"")</f>
        <v/>
      </c>
      <c r="E157" s="17" t="str">
        <f>IF(SUM('Test Sample Data'!E$3:E$98)&gt;10,IF(AND(ISNUMBER('Test Sample Data'!E156),'Test Sample Data'!E156&lt;$B$1,'Test Sample Data'!E156&gt;0),'Test Sample Data'!E156,$B$1),"")</f>
        <v/>
      </c>
      <c r="F157" s="17" t="str">
        <f>IF(SUM('Test Sample Data'!F$3:F$98)&gt;10,IF(AND(ISNUMBER('Test Sample Data'!F156),'Test Sample Data'!F156&lt;$B$1,'Test Sample Data'!F156&gt;0),'Test Sample Data'!F156,$B$1),"")</f>
        <v/>
      </c>
      <c r="G157" s="17" t="str">
        <f>IF(SUM('Test Sample Data'!G$3:G$98)&gt;10,IF(AND(ISNUMBER('Test Sample Data'!G156),'Test Sample Data'!G156&lt;$B$1,'Test Sample Data'!G156&gt;0),'Test Sample Data'!G156,$B$1),"")</f>
        <v/>
      </c>
      <c r="H157" s="17" t="str">
        <f>IF(SUM('Test Sample Data'!H$3:H$98)&gt;10,IF(AND(ISNUMBER('Test Sample Data'!H156),'Test Sample Data'!H156&lt;$B$1,'Test Sample Data'!H156&gt;0),'Test Sample Data'!H156,$B$1),"")</f>
        <v/>
      </c>
      <c r="I157" s="17" t="str">
        <f>IF(SUM('Test Sample Data'!I$3:I$98)&gt;10,IF(AND(ISNUMBER('Test Sample Data'!I156),'Test Sample Data'!I156&lt;$B$1,'Test Sample Data'!I156&gt;0),'Test Sample Data'!I156,$B$1),"")</f>
        <v/>
      </c>
      <c r="J157" s="17" t="str">
        <f>IF(SUM('Test Sample Data'!J$3:J$98)&gt;10,IF(AND(ISNUMBER('Test Sample Data'!J156),'Test Sample Data'!J156&lt;$B$1,'Test Sample Data'!J156&gt;0),'Test Sample Data'!J156,$B$1),"")</f>
        <v/>
      </c>
      <c r="K157" s="17" t="str">
        <f>IF(SUM('Test Sample Data'!K$3:K$98)&gt;10,IF(AND(ISNUMBER('Test Sample Data'!K156),'Test Sample Data'!K156&lt;$B$1,'Test Sample Data'!K156&gt;0),'Test Sample Data'!K156,$B$1),"")</f>
        <v/>
      </c>
      <c r="L157" s="17" t="str">
        <f>IF(SUM('Test Sample Data'!L$3:L$98)&gt;10,IF(AND(ISNUMBER('Test Sample Data'!L156),'Test Sample Data'!L156&lt;$B$1,'Test Sample Data'!L156&gt;0),'Test Sample Data'!L156,$B$1),"")</f>
        <v/>
      </c>
      <c r="M157" s="17" t="str">
        <f>IF(SUM('Test Sample Data'!M$3:M$98)&gt;10,IF(AND(ISNUMBER('Test Sample Data'!M156),'Test Sample Data'!M156&lt;$B$1,'Test Sample Data'!M156&gt;0),'Test Sample Data'!M156,$B$1),"")</f>
        <v/>
      </c>
      <c r="N157" s="17" t="str">
        <f>'Gene Table'!D156</f>
        <v>NM_016546</v>
      </c>
      <c r="O157" s="16" t="s">
        <v>237</v>
      </c>
      <c r="P157" s="17" t="str">
        <f>IF(SUM('Control Sample Data'!D$3:D$98)&gt;10,IF(AND(ISNUMBER('Control Sample Data'!D156),'Control Sample Data'!D156&lt;$B$1,'Control Sample Data'!D156&gt;0),'Control Sample Data'!D156,$B$1),"")</f>
        <v/>
      </c>
      <c r="Q157" s="17" t="str">
        <f>IF(SUM('Control Sample Data'!E$3:E$98)&gt;10,IF(AND(ISNUMBER('Control Sample Data'!E156),'Control Sample Data'!E156&lt;$B$1,'Control Sample Data'!E156&gt;0),'Control Sample Data'!E156,$B$1),"")</f>
        <v/>
      </c>
      <c r="R157" s="17" t="str">
        <f>IF(SUM('Control Sample Data'!F$3:F$98)&gt;10,IF(AND(ISNUMBER('Control Sample Data'!F156),'Control Sample Data'!F156&lt;$B$1,'Control Sample Data'!F156&gt;0),'Control Sample Data'!F156,$B$1),"")</f>
        <v/>
      </c>
      <c r="S157" s="17" t="str">
        <f>IF(SUM('Control Sample Data'!G$3:G$98)&gt;10,IF(AND(ISNUMBER('Control Sample Data'!G156),'Control Sample Data'!G156&lt;$B$1,'Control Sample Data'!G156&gt;0),'Control Sample Data'!G156,$B$1),"")</f>
        <v/>
      </c>
      <c r="T157" s="17" t="str">
        <f>IF(SUM('Control Sample Data'!H$3:H$98)&gt;10,IF(AND(ISNUMBER('Control Sample Data'!H156),'Control Sample Data'!H156&lt;$B$1,'Control Sample Data'!H156&gt;0),'Control Sample Data'!H156,$B$1),"")</f>
        <v/>
      </c>
      <c r="U157" s="17" t="str">
        <f>IF(SUM('Control Sample Data'!I$3:I$98)&gt;10,IF(AND(ISNUMBER('Control Sample Data'!I156),'Control Sample Data'!I156&lt;$B$1,'Control Sample Data'!I156&gt;0),'Control Sample Data'!I156,$B$1),"")</f>
        <v/>
      </c>
      <c r="V157" s="17" t="str">
        <f>IF(SUM('Control Sample Data'!J$3:J$98)&gt;10,IF(AND(ISNUMBER('Control Sample Data'!J156),'Control Sample Data'!J156&lt;$B$1,'Control Sample Data'!J156&gt;0),'Control Sample Data'!J156,$B$1),"")</f>
        <v/>
      </c>
      <c r="W157" s="17" t="str">
        <f>IF(SUM('Control Sample Data'!K$3:K$98)&gt;10,IF(AND(ISNUMBER('Control Sample Data'!K156),'Control Sample Data'!K156&lt;$B$1,'Control Sample Data'!K156&gt;0),'Control Sample Data'!K156,$B$1),"")</f>
        <v/>
      </c>
      <c r="X157" s="17" t="str">
        <f>IF(SUM('Control Sample Data'!L$3:L$98)&gt;10,IF(AND(ISNUMBER('Control Sample Data'!L156),'Control Sample Data'!L156&lt;$B$1,'Control Sample Data'!L156&gt;0),'Control Sample Data'!L156,$B$1),"")</f>
        <v/>
      </c>
      <c r="Y157" s="17" t="str">
        <f>IF(SUM('Control Sample Data'!M$3:M$98)&gt;10,IF(AND(ISNUMBER('Control Sample Data'!M156),'Control Sample Data'!M156&lt;$B$1,'Control Sample Data'!M156&gt;0),'Control Sample Data'!M156,$B$1),"")</f>
        <v/>
      </c>
      <c r="AT157" s="36" t="str">
        <f t="shared" si="130"/>
        <v/>
      </c>
      <c r="AU157" s="36" t="str">
        <f t="shared" si="131"/>
        <v/>
      </c>
      <c r="AV157" s="36" t="str">
        <f t="shared" si="132"/>
        <v/>
      </c>
      <c r="AW157" s="36" t="str">
        <f t="shared" si="133"/>
        <v/>
      </c>
      <c r="AX157" s="36" t="str">
        <f t="shared" si="134"/>
        <v/>
      </c>
      <c r="AY157" s="36" t="str">
        <f t="shared" si="135"/>
        <v/>
      </c>
      <c r="AZ157" s="36" t="str">
        <f t="shared" si="136"/>
        <v/>
      </c>
      <c r="BA157" s="36" t="str">
        <f t="shared" si="137"/>
        <v/>
      </c>
      <c r="BB157" s="36" t="str">
        <f t="shared" si="138"/>
        <v/>
      </c>
      <c r="BC157" s="36" t="str">
        <f t="shared" si="139"/>
        <v/>
      </c>
      <c r="BD157" s="36" t="str">
        <f t="shared" si="117"/>
        <v/>
      </c>
      <c r="BE157" s="36" t="str">
        <f t="shared" si="118"/>
        <v/>
      </c>
      <c r="BF157" s="36" t="str">
        <f t="shared" si="119"/>
        <v/>
      </c>
      <c r="BG157" s="36" t="str">
        <f t="shared" si="120"/>
        <v/>
      </c>
      <c r="BH157" s="36" t="str">
        <f t="shared" si="121"/>
        <v/>
      </c>
      <c r="BI157" s="36" t="str">
        <f t="shared" si="122"/>
        <v/>
      </c>
      <c r="BJ157" s="36" t="str">
        <f t="shared" si="123"/>
        <v/>
      </c>
      <c r="BK157" s="36" t="str">
        <f t="shared" si="124"/>
        <v/>
      </c>
      <c r="BL157" s="36" t="str">
        <f t="shared" si="125"/>
        <v/>
      </c>
      <c r="BM157" s="36" t="str">
        <f t="shared" si="126"/>
        <v/>
      </c>
      <c r="BN157" s="38" t="e">
        <f t="shared" si="127"/>
        <v>#DIV/0!</v>
      </c>
      <c r="BO157" s="38" t="e">
        <f t="shared" si="128"/>
        <v>#DIV/0!</v>
      </c>
      <c r="BP157" s="39" t="str">
        <f t="shared" si="140"/>
        <v/>
      </c>
      <c r="BQ157" s="39" t="str">
        <f t="shared" si="141"/>
        <v/>
      </c>
      <c r="BR157" s="39" t="str">
        <f t="shared" si="142"/>
        <v/>
      </c>
      <c r="BS157" s="39" t="str">
        <f t="shared" si="143"/>
        <v/>
      </c>
      <c r="BT157" s="39" t="str">
        <f t="shared" si="144"/>
        <v/>
      </c>
      <c r="BU157" s="39" t="str">
        <f t="shared" si="145"/>
        <v/>
      </c>
      <c r="BV157" s="39" t="str">
        <f t="shared" si="146"/>
        <v/>
      </c>
      <c r="BW157" s="39" t="str">
        <f t="shared" si="147"/>
        <v/>
      </c>
      <c r="BX157" s="39" t="str">
        <f t="shared" si="148"/>
        <v/>
      </c>
      <c r="BY157" s="39" t="str">
        <f t="shared" si="149"/>
        <v/>
      </c>
      <c r="BZ157" s="39" t="str">
        <f t="shared" si="150"/>
        <v/>
      </c>
      <c r="CA157" s="39" t="str">
        <f t="shared" si="151"/>
        <v/>
      </c>
      <c r="CB157" s="39" t="str">
        <f t="shared" si="152"/>
        <v/>
      </c>
      <c r="CC157" s="39" t="str">
        <f t="shared" si="153"/>
        <v/>
      </c>
      <c r="CD157" s="39" t="str">
        <f t="shared" si="154"/>
        <v/>
      </c>
      <c r="CE157" s="39" t="str">
        <f t="shared" si="155"/>
        <v/>
      </c>
      <c r="CF157" s="39" t="str">
        <f t="shared" si="156"/>
        <v/>
      </c>
      <c r="CG157" s="39" t="str">
        <f t="shared" si="157"/>
        <v/>
      </c>
      <c r="CH157" s="39" t="str">
        <f t="shared" si="158"/>
        <v/>
      </c>
      <c r="CI157" s="39" t="str">
        <f t="shared" si="159"/>
        <v/>
      </c>
    </row>
    <row r="158" spans="1:87" ht="12.75">
      <c r="A158" s="18"/>
      <c r="B158" s="16" t="str">
        <f>'Gene Table'!D157</f>
        <v>NM_000602</v>
      </c>
      <c r="C158" s="16" t="s">
        <v>241</v>
      </c>
      <c r="D158" s="17" t="str">
        <f>IF(SUM('Test Sample Data'!D$3:D$98)&gt;10,IF(AND(ISNUMBER('Test Sample Data'!D157),'Test Sample Data'!D157&lt;$B$1,'Test Sample Data'!D157&gt;0),'Test Sample Data'!D157,$B$1),"")</f>
        <v/>
      </c>
      <c r="E158" s="17" t="str">
        <f>IF(SUM('Test Sample Data'!E$3:E$98)&gt;10,IF(AND(ISNUMBER('Test Sample Data'!E157),'Test Sample Data'!E157&lt;$B$1,'Test Sample Data'!E157&gt;0),'Test Sample Data'!E157,$B$1),"")</f>
        <v/>
      </c>
      <c r="F158" s="17" t="str">
        <f>IF(SUM('Test Sample Data'!F$3:F$98)&gt;10,IF(AND(ISNUMBER('Test Sample Data'!F157),'Test Sample Data'!F157&lt;$B$1,'Test Sample Data'!F157&gt;0),'Test Sample Data'!F157,$B$1),"")</f>
        <v/>
      </c>
      <c r="G158" s="17" t="str">
        <f>IF(SUM('Test Sample Data'!G$3:G$98)&gt;10,IF(AND(ISNUMBER('Test Sample Data'!G157),'Test Sample Data'!G157&lt;$B$1,'Test Sample Data'!G157&gt;0),'Test Sample Data'!G157,$B$1),"")</f>
        <v/>
      </c>
      <c r="H158" s="17" t="str">
        <f>IF(SUM('Test Sample Data'!H$3:H$98)&gt;10,IF(AND(ISNUMBER('Test Sample Data'!H157),'Test Sample Data'!H157&lt;$B$1,'Test Sample Data'!H157&gt;0),'Test Sample Data'!H157,$B$1),"")</f>
        <v/>
      </c>
      <c r="I158" s="17" t="str">
        <f>IF(SUM('Test Sample Data'!I$3:I$98)&gt;10,IF(AND(ISNUMBER('Test Sample Data'!I157),'Test Sample Data'!I157&lt;$B$1,'Test Sample Data'!I157&gt;0),'Test Sample Data'!I157,$B$1),"")</f>
        <v/>
      </c>
      <c r="J158" s="17" t="str">
        <f>IF(SUM('Test Sample Data'!J$3:J$98)&gt;10,IF(AND(ISNUMBER('Test Sample Data'!J157),'Test Sample Data'!J157&lt;$B$1,'Test Sample Data'!J157&gt;0),'Test Sample Data'!J157,$B$1),"")</f>
        <v/>
      </c>
      <c r="K158" s="17" t="str">
        <f>IF(SUM('Test Sample Data'!K$3:K$98)&gt;10,IF(AND(ISNUMBER('Test Sample Data'!K157),'Test Sample Data'!K157&lt;$B$1,'Test Sample Data'!K157&gt;0),'Test Sample Data'!K157,$B$1),"")</f>
        <v/>
      </c>
      <c r="L158" s="17" t="str">
        <f>IF(SUM('Test Sample Data'!L$3:L$98)&gt;10,IF(AND(ISNUMBER('Test Sample Data'!L157),'Test Sample Data'!L157&lt;$B$1,'Test Sample Data'!L157&gt;0),'Test Sample Data'!L157,$B$1),"")</f>
        <v/>
      </c>
      <c r="M158" s="17" t="str">
        <f>IF(SUM('Test Sample Data'!M$3:M$98)&gt;10,IF(AND(ISNUMBER('Test Sample Data'!M157),'Test Sample Data'!M157&lt;$B$1,'Test Sample Data'!M157&gt;0),'Test Sample Data'!M157,$B$1),"")</f>
        <v/>
      </c>
      <c r="N158" s="17" t="str">
        <f>'Gene Table'!D157</f>
        <v>NM_000602</v>
      </c>
      <c r="O158" s="16" t="s">
        <v>241</v>
      </c>
      <c r="P158" s="17" t="str">
        <f>IF(SUM('Control Sample Data'!D$3:D$98)&gt;10,IF(AND(ISNUMBER('Control Sample Data'!D157),'Control Sample Data'!D157&lt;$B$1,'Control Sample Data'!D157&gt;0),'Control Sample Data'!D157,$B$1),"")</f>
        <v/>
      </c>
      <c r="Q158" s="17" t="str">
        <f>IF(SUM('Control Sample Data'!E$3:E$98)&gt;10,IF(AND(ISNUMBER('Control Sample Data'!E157),'Control Sample Data'!E157&lt;$B$1,'Control Sample Data'!E157&gt;0),'Control Sample Data'!E157,$B$1),"")</f>
        <v/>
      </c>
      <c r="R158" s="17" t="str">
        <f>IF(SUM('Control Sample Data'!F$3:F$98)&gt;10,IF(AND(ISNUMBER('Control Sample Data'!F157),'Control Sample Data'!F157&lt;$B$1,'Control Sample Data'!F157&gt;0),'Control Sample Data'!F157,$B$1),"")</f>
        <v/>
      </c>
      <c r="S158" s="17" t="str">
        <f>IF(SUM('Control Sample Data'!G$3:G$98)&gt;10,IF(AND(ISNUMBER('Control Sample Data'!G157),'Control Sample Data'!G157&lt;$B$1,'Control Sample Data'!G157&gt;0),'Control Sample Data'!G157,$B$1),"")</f>
        <v/>
      </c>
      <c r="T158" s="17" t="str">
        <f>IF(SUM('Control Sample Data'!H$3:H$98)&gt;10,IF(AND(ISNUMBER('Control Sample Data'!H157),'Control Sample Data'!H157&lt;$B$1,'Control Sample Data'!H157&gt;0),'Control Sample Data'!H157,$B$1),"")</f>
        <v/>
      </c>
      <c r="U158" s="17" t="str">
        <f>IF(SUM('Control Sample Data'!I$3:I$98)&gt;10,IF(AND(ISNUMBER('Control Sample Data'!I157),'Control Sample Data'!I157&lt;$B$1,'Control Sample Data'!I157&gt;0),'Control Sample Data'!I157,$B$1),"")</f>
        <v/>
      </c>
      <c r="V158" s="17" t="str">
        <f>IF(SUM('Control Sample Data'!J$3:J$98)&gt;10,IF(AND(ISNUMBER('Control Sample Data'!J157),'Control Sample Data'!J157&lt;$B$1,'Control Sample Data'!J157&gt;0),'Control Sample Data'!J157,$B$1),"")</f>
        <v/>
      </c>
      <c r="W158" s="17" t="str">
        <f>IF(SUM('Control Sample Data'!K$3:K$98)&gt;10,IF(AND(ISNUMBER('Control Sample Data'!K157),'Control Sample Data'!K157&lt;$B$1,'Control Sample Data'!K157&gt;0),'Control Sample Data'!K157,$B$1),"")</f>
        <v/>
      </c>
      <c r="X158" s="17" t="str">
        <f>IF(SUM('Control Sample Data'!L$3:L$98)&gt;10,IF(AND(ISNUMBER('Control Sample Data'!L157),'Control Sample Data'!L157&lt;$B$1,'Control Sample Data'!L157&gt;0),'Control Sample Data'!L157,$B$1),"")</f>
        <v/>
      </c>
      <c r="Y158" s="17" t="str">
        <f>IF(SUM('Control Sample Data'!M$3:M$98)&gt;10,IF(AND(ISNUMBER('Control Sample Data'!M157),'Control Sample Data'!M157&lt;$B$1,'Control Sample Data'!M157&gt;0),'Control Sample Data'!M157,$B$1),"")</f>
        <v/>
      </c>
      <c r="AT158" s="36" t="str">
        <f t="shared" si="130"/>
        <v/>
      </c>
      <c r="AU158" s="36" t="str">
        <f t="shared" si="131"/>
        <v/>
      </c>
      <c r="AV158" s="36" t="str">
        <f t="shared" si="132"/>
        <v/>
      </c>
      <c r="AW158" s="36" t="str">
        <f t="shared" si="133"/>
        <v/>
      </c>
      <c r="AX158" s="36" t="str">
        <f t="shared" si="134"/>
        <v/>
      </c>
      <c r="AY158" s="36" t="str">
        <f t="shared" si="135"/>
        <v/>
      </c>
      <c r="AZ158" s="36" t="str">
        <f t="shared" si="136"/>
        <v/>
      </c>
      <c r="BA158" s="36" t="str">
        <f t="shared" si="137"/>
        <v/>
      </c>
      <c r="BB158" s="36" t="str">
        <f t="shared" si="138"/>
        <v/>
      </c>
      <c r="BC158" s="36" t="str">
        <f t="shared" si="139"/>
        <v/>
      </c>
      <c r="BD158" s="36" t="str">
        <f t="shared" si="117"/>
        <v/>
      </c>
      <c r="BE158" s="36" t="str">
        <f t="shared" si="118"/>
        <v/>
      </c>
      <c r="BF158" s="36" t="str">
        <f t="shared" si="119"/>
        <v/>
      </c>
      <c r="BG158" s="36" t="str">
        <f t="shared" si="120"/>
        <v/>
      </c>
      <c r="BH158" s="36" t="str">
        <f t="shared" si="121"/>
        <v/>
      </c>
      <c r="BI158" s="36" t="str">
        <f t="shared" si="122"/>
        <v/>
      </c>
      <c r="BJ158" s="36" t="str">
        <f t="shared" si="123"/>
        <v/>
      </c>
      <c r="BK158" s="36" t="str">
        <f t="shared" si="124"/>
        <v/>
      </c>
      <c r="BL158" s="36" t="str">
        <f t="shared" si="125"/>
        <v/>
      </c>
      <c r="BM158" s="36" t="str">
        <f t="shared" si="126"/>
        <v/>
      </c>
      <c r="BN158" s="38" t="e">
        <f t="shared" si="127"/>
        <v>#DIV/0!</v>
      </c>
      <c r="BO158" s="38" t="e">
        <f t="shared" si="128"/>
        <v>#DIV/0!</v>
      </c>
      <c r="BP158" s="39" t="str">
        <f t="shared" si="140"/>
        <v/>
      </c>
      <c r="BQ158" s="39" t="str">
        <f t="shared" si="141"/>
        <v/>
      </c>
      <c r="BR158" s="39" t="str">
        <f t="shared" si="142"/>
        <v/>
      </c>
      <c r="BS158" s="39" t="str">
        <f t="shared" si="143"/>
        <v/>
      </c>
      <c r="BT158" s="39" t="str">
        <f t="shared" si="144"/>
        <v/>
      </c>
      <c r="BU158" s="39" t="str">
        <f t="shared" si="145"/>
        <v/>
      </c>
      <c r="BV158" s="39" t="str">
        <f t="shared" si="146"/>
        <v/>
      </c>
      <c r="BW158" s="39" t="str">
        <f t="shared" si="147"/>
        <v/>
      </c>
      <c r="BX158" s="39" t="str">
        <f t="shared" si="148"/>
        <v/>
      </c>
      <c r="BY158" s="39" t="str">
        <f t="shared" si="149"/>
        <v/>
      </c>
      <c r="BZ158" s="39" t="str">
        <f t="shared" si="150"/>
        <v/>
      </c>
      <c r="CA158" s="39" t="str">
        <f t="shared" si="151"/>
        <v/>
      </c>
      <c r="CB158" s="39" t="str">
        <f t="shared" si="152"/>
        <v/>
      </c>
      <c r="CC158" s="39" t="str">
        <f t="shared" si="153"/>
        <v/>
      </c>
      <c r="CD158" s="39" t="str">
        <f t="shared" si="154"/>
        <v/>
      </c>
      <c r="CE158" s="39" t="str">
        <f t="shared" si="155"/>
        <v/>
      </c>
      <c r="CF158" s="39" t="str">
        <f t="shared" si="156"/>
        <v/>
      </c>
      <c r="CG158" s="39" t="str">
        <f t="shared" si="157"/>
        <v/>
      </c>
      <c r="CH158" s="39" t="str">
        <f t="shared" si="158"/>
        <v/>
      </c>
      <c r="CI158" s="39" t="str">
        <f t="shared" si="159"/>
        <v/>
      </c>
    </row>
    <row r="159" spans="1:87" ht="12.75">
      <c r="A159" s="18"/>
      <c r="B159" s="16" t="str">
        <f>'Gene Table'!D158</f>
        <v>NM_000905</v>
      </c>
      <c r="C159" s="16" t="s">
        <v>245</v>
      </c>
      <c r="D159" s="17" t="str">
        <f>IF(SUM('Test Sample Data'!D$3:D$98)&gt;10,IF(AND(ISNUMBER('Test Sample Data'!D158),'Test Sample Data'!D158&lt;$B$1,'Test Sample Data'!D158&gt;0),'Test Sample Data'!D158,$B$1),"")</f>
        <v/>
      </c>
      <c r="E159" s="17" t="str">
        <f>IF(SUM('Test Sample Data'!E$3:E$98)&gt;10,IF(AND(ISNUMBER('Test Sample Data'!E158),'Test Sample Data'!E158&lt;$B$1,'Test Sample Data'!E158&gt;0),'Test Sample Data'!E158,$B$1),"")</f>
        <v/>
      </c>
      <c r="F159" s="17" t="str">
        <f>IF(SUM('Test Sample Data'!F$3:F$98)&gt;10,IF(AND(ISNUMBER('Test Sample Data'!F158),'Test Sample Data'!F158&lt;$B$1,'Test Sample Data'!F158&gt;0),'Test Sample Data'!F158,$B$1),"")</f>
        <v/>
      </c>
      <c r="G159" s="17" t="str">
        <f>IF(SUM('Test Sample Data'!G$3:G$98)&gt;10,IF(AND(ISNUMBER('Test Sample Data'!G158),'Test Sample Data'!G158&lt;$B$1,'Test Sample Data'!G158&gt;0),'Test Sample Data'!G158,$B$1),"")</f>
        <v/>
      </c>
      <c r="H159" s="17" t="str">
        <f>IF(SUM('Test Sample Data'!H$3:H$98)&gt;10,IF(AND(ISNUMBER('Test Sample Data'!H158),'Test Sample Data'!H158&lt;$B$1,'Test Sample Data'!H158&gt;0),'Test Sample Data'!H158,$B$1),"")</f>
        <v/>
      </c>
      <c r="I159" s="17" t="str">
        <f>IF(SUM('Test Sample Data'!I$3:I$98)&gt;10,IF(AND(ISNUMBER('Test Sample Data'!I158),'Test Sample Data'!I158&lt;$B$1,'Test Sample Data'!I158&gt;0),'Test Sample Data'!I158,$B$1),"")</f>
        <v/>
      </c>
      <c r="J159" s="17" t="str">
        <f>IF(SUM('Test Sample Data'!J$3:J$98)&gt;10,IF(AND(ISNUMBER('Test Sample Data'!J158),'Test Sample Data'!J158&lt;$B$1,'Test Sample Data'!J158&gt;0),'Test Sample Data'!J158,$B$1),"")</f>
        <v/>
      </c>
      <c r="K159" s="17" t="str">
        <f>IF(SUM('Test Sample Data'!K$3:K$98)&gt;10,IF(AND(ISNUMBER('Test Sample Data'!K158),'Test Sample Data'!K158&lt;$B$1,'Test Sample Data'!K158&gt;0),'Test Sample Data'!K158,$B$1),"")</f>
        <v/>
      </c>
      <c r="L159" s="17" t="str">
        <f>IF(SUM('Test Sample Data'!L$3:L$98)&gt;10,IF(AND(ISNUMBER('Test Sample Data'!L158),'Test Sample Data'!L158&lt;$B$1,'Test Sample Data'!L158&gt;0),'Test Sample Data'!L158,$B$1),"")</f>
        <v/>
      </c>
      <c r="M159" s="17" t="str">
        <f>IF(SUM('Test Sample Data'!M$3:M$98)&gt;10,IF(AND(ISNUMBER('Test Sample Data'!M158),'Test Sample Data'!M158&lt;$B$1,'Test Sample Data'!M158&gt;0),'Test Sample Data'!M158,$B$1),"")</f>
        <v/>
      </c>
      <c r="N159" s="17" t="str">
        <f>'Gene Table'!D158</f>
        <v>NM_000905</v>
      </c>
      <c r="O159" s="16" t="s">
        <v>245</v>
      </c>
      <c r="P159" s="17" t="str">
        <f>IF(SUM('Control Sample Data'!D$3:D$98)&gt;10,IF(AND(ISNUMBER('Control Sample Data'!D158),'Control Sample Data'!D158&lt;$B$1,'Control Sample Data'!D158&gt;0),'Control Sample Data'!D158,$B$1),"")</f>
        <v/>
      </c>
      <c r="Q159" s="17" t="str">
        <f>IF(SUM('Control Sample Data'!E$3:E$98)&gt;10,IF(AND(ISNUMBER('Control Sample Data'!E158),'Control Sample Data'!E158&lt;$B$1,'Control Sample Data'!E158&gt;0),'Control Sample Data'!E158,$B$1),"")</f>
        <v/>
      </c>
      <c r="R159" s="17" t="str">
        <f>IF(SUM('Control Sample Data'!F$3:F$98)&gt;10,IF(AND(ISNUMBER('Control Sample Data'!F158),'Control Sample Data'!F158&lt;$B$1,'Control Sample Data'!F158&gt;0),'Control Sample Data'!F158,$B$1),"")</f>
        <v/>
      </c>
      <c r="S159" s="17" t="str">
        <f>IF(SUM('Control Sample Data'!G$3:G$98)&gt;10,IF(AND(ISNUMBER('Control Sample Data'!G158),'Control Sample Data'!G158&lt;$B$1,'Control Sample Data'!G158&gt;0),'Control Sample Data'!G158,$B$1),"")</f>
        <v/>
      </c>
      <c r="T159" s="17" t="str">
        <f>IF(SUM('Control Sample Data'!H$3:H$98)&gt;10,IF(AND(ISNUMBER('Control Sample Data'!H158),'Control Sample Data'!H158&lt;$B$1,'Control Sample Data'!H158&gt;0),'Control Sample Data'!H158,$B$1),"")</f>
        <v/>
      </c>
      <c r="U159" s="17" t="str">
        <f>IF(SUM('Control Sample Data'!I$3:I$98)&gt;10,IF(AND(ISNUMBER('Control Sample Data'!I158),'Control Sample Data'!I158&lt;$B$1,'Control Sample Data'!I158&gt;0),'Control Sample Data'!I158,$B$1),"")</f>
        <v/>
      </c>
      <c r="V159" s="17" t="str">
        <f>IF(SUM('Control Sample Data'!J$3:J$98)&gt;10,IF(AND(ISNUMBER('Control Sample Data'!J158),'Control Sample Data'!J158&lt;$B$1,'Control Sample Data'!J158&gt;0),'Control Sample Data'!J158,$B$1),"")</f>
        <v/>
      </c>
      <c r="W159" s="17" t="str">
        <f>IF(SUM('Control Sample Data'!K$3:K$98)&gt;10,IF(AND(ISNUMBER('Control Sample Data'!K158),'Control Sample Data'!K158&lt;$B$1,'Control Sample Data'!K158&gt;0),'Control Sample Data'!K158,$B$1),"")</f>
        <v/>
      </c>
      <c r="X159" s="17" t="str">
        <f>IF(SUM('Control Sample Data'!L$3:L$98)&gt;10,IF(AND(ISNUMBER('Control Sample Data'!L158),'Control Sample Data'!L158&lt;$B$1,'Control Sample Data'!L158&gt;0),'Control Sample Data'!L158,$B$1),"")</f>
        <v/>
      </c>
      <c r="Y159" s="17" t="str">
        <f>IF(SUM('Control Sample Data'!M$3:M$98)&gt;10,IF(AND(ISNUMBER('Control Sample Data'!M158),'Control Sample Data'!M158&lt;$B$1,'Control Sample Data'!M158&gt;0),'Control Sample Data'!M158,$B$1),"")</f>
        <v/>
      </c>
      <c r="AT159" s="36" t="str">
        <f t="shared" si="130"/>
        <v/>
      </c>
      <c r="AU159" s="36" t="str">
        <f t="shared" si="131"/>
        <v/>
      </c>
      <c r="AV159" s="36" t="str">
        <f t="shared" si="132"/>
        <v/>
      </c>
      <c r="AW159" s="36" t="str">
        <f t="shared" si="133"/>
        <v/>
      </c>
      <c r="AX159" s="36" t="str">
        <f t="shared" si="134"/>
        <v/>
      </c>
      <c r="AY159" s="36" t="str">
        <f t="shared" si="135"/>
        <v/>
      </c>
      <c r="AZ159" s="36" t="str">
        <f t="shared" si="136"/>
        <v/>
      </c>
      <c r="BA159" s="36" t="str">
        <f t="shared" si="137"/>
        <v/>
      </c>
      <c r="BB159" s="36" t="str">
        <f t="shared" si="138"/>
        <v/>
      </c>
      <c r="BC159" s="36" t="str">
        <f t="shared" si="139"/>
        <v/>
      </c>
      <c r="BD159" s="36" t="str">
        <f t="shared" si="117"/>
        <v/>
      </c>
      <c r="BE159" s="36" t="str">
        <f t="shared" si="118"/>
        <v/>
      </c>
      <c r="BF159" s="36" t="str">
        <f t="shared" si="119"/>
        <v/>
      </c>
      <c r="BG159" s="36" t="str">
        <f t="shared" si="120"/>
        <v/>
      </c>
      <c r="BH159" s="36" t="str">
        <f t="shared" si="121"/>
        <v/>
      </c>
      <c r="BI159" s="36" t="str">
        <f t="shared" si="122"/>
        <v/>
      </c>
      <c r="BJ159" s="36" t="str">
        <f t="shared" si="123"/>
        <v/>
      </c>
      <c r="BK159" s="36" t="str">
        <f t="shared" si="124"/>
        <v/>
      </c>
      <c r="BL159" s="36" t="str">
        <f t="shared" si="125"/>
        <v/>
      </c>
      <c r="BM159" s="36" t="str">
        <f t="shared" si="126"/>
        <v/>
      </c>
      <c r="BN159" s="38" t="e">
        <f t="shared" si="127"/>
        <v>#DIV/0!</v>
      </c>
      <c r="BO159" s="38" t="e">
        <f t="shared" si="128"/>
        <v>#DIV/0!</v>
      </c>
      <c r="BP159" s="39" t="str">
        <f t="shared" si="140"/>
        <v/>
      </c>
      <c r="BQ159" s="39" t="str">
        <f t="shared" si="141"/>
        <v/>
      </c>
      <c r="BR159" s="39" t="str">
        <f t="shared" si="142"/>
        <v/>
      </c>
      <c r="BS159" s="39" t="str">
        <f t="shared" si="143"/>
        <v/>
      </c>
      <c r="BT159" s="39" t="str">
        <f t="shared" si="144"/>
        <v/>
      </c>
      <c r="BU159" s="39" t="str">
        <f t="shared" si="145"/>
        <v/>
      </c>
      <c r="BV159" s="39" t="str">
        <f t="shared" si="146"/>
        <v/>
      </c>
      <c r="BW159" s="39" t="str">
        <f t="shared" si="147"/>
        <v/>
      </c>
      <c r="BX159" s="39" t="str">
        <f t="shared" si="148"/>
        <v/>
      </c>
      <c r="BY159" s="39" t="str">
        <f t="shared" si="149"/>
        <v/>
      </c>
      <c r="BZ159" s="39" t="str">
        <f t="shared" si="150"/>
        <v/>
      </c>
      <c r="CA159" s="39" t="str">
        <f t="shared" si="151"/>
        <v/>
      </c>
      <c r="CB159" s="39" t="str">
        <f t="shared" si="152"/>
        <v/>
      </c>
      <c r="CC159" s="39" t="str">
        <f t="shared" si="153"/>
        <v/>
      </c>
      <c r="CD159" s="39" t="str">
        <f t="shared" si="154"/>
        <v/>
      </c>
      <c r="CE159" s="39" t="str">
        <f t="shared" si="155"/>
        <v/>
      </c>
      <c r="CF159" s="39" t="str">
        <f t="shared" si="156"/>
        <v/>
      </c>
      <c r="CG159" s="39" t="str">
        <f t="shared" si="157"/>
        <v/>
      </c>
      <c r="CH159" s="39" t="str">
        <f t="shared" si="158"/>
        <v/>
      </c>
      <c r="CI159" s="39" t="str">
        <f t="shared" si="159"/>
        <v/>
      </c>
    </row>
    <row r="160" spans="1:87" ht="12.75">
      <c r="A160" s="18"/>
      <c r="B160" s="16" t="str">
        <f>'Gene Table'!D159</f>
        <v>NM_002503</v>
      </c>
      <c r="C160" s="16" t="s">
        <v>249</v>
      </c>
      <c r="D160" s="17" t="str">
        <f>IF(SUM('Test Sample Data'!D$3:D$98)&gt;10,IF(AND(ISNUMBER('Test Sample Data'!D159),'Test Sample Data'!D159&lt;$B$1,'Test Sample Data'!D159&gt;0),'Test Sample Data'!D159,$B$1),"")</f>
        <v/>
      </c>
      <c r="E160" s="17" t="str">
        <f>IF(SUM('Test Sample Data'!E$3:E$98)&gt;10,IF(AND(ISNUMBER('Test Sample Data'!E159),'Test Sample Data'!E159&lt;$B$1,'Test Sample Data'!E159&gt;0),'Test Sample Data'!E159,$B$1),"")</f>
        <v/>
      </c>
      <c r="F160" s="17" t="str">
        <f>IF(SUM('Test Sample Data'!F$3:F$98)&gt;10,IF(AND(ISNUMBER('Test Sample Data'!F159),'Test Sample Data'!F159&lt;$B$1,'Test Sample Data'!F159&gt;0),'Test Sample Data'!F159,$B$1),"")</f>
        <v/>
      </c>
      <c r="G160" s="17" t="str">
        <f>IF(SUM('Test Sample Data'!G$3:G$98)&gt;10,IF(AND(ISNUMBER('Test Sample Data'!G159),'Test Sample Data'!G159&lt;$B$1,'Test Sample Data'!G159&gt;0),'Test Sample Data'!G159,$B$1),"")</f>
        <v/>
      </c>
      <c r="H160" s="17" t="str">
        <f>IF(SUM('Test Sample Data'!H$3:H$98)&gt;10,IF(AND(ISNUMBER('Test Sample Data'!H159),'Test Sample Data'!H159&lt;$B$1,'Test Sample Data'!H159&gt;0),'Test Sample Data'!H159,$B$1),"")</f>
        <v/>
      </c>
      <c r="I160" s="17" t="str">
        <f>IF(SUM('Test Sample Data'!I$3:I$98)&gt;10,IF(AND(ISNUMBER('Test Sample Data'!I159),'Test Sample Data'!I159&lt;$B$1,'Test Sample Data'!I159&gt;0),'Test Sample Data'!I159,$B$1),"")</f>
        <v/>
      </c>
      <c r="J160" s="17" t="str">
        <f>IF(SUM('Test Sample Data'!J$3:J$98)&gt;10,IF(AND(ISNUMBER('Test Sample Data'!J159),'Test Sample Data'!J159&lt;$B$1,'Test Sample Data'!J159&gt;0),'Test Sample Data'!J159,$B$1),"")</f>
        <v/>
      </c>
      <c r="K160" s="17" t="str">
        <f>IF(SUM('Test Sample Data'!K$3:K$98)&gt;10,IF(AND(ISNUMBER('Test Sample Data'!K159),'Test Sample Data'!K159&lt;$B$1,'Test Sample Data'!K159&gt;0),'Test Sample Data'!K159,$B$1),"")</f>
        <v/>
      </c>
      <c r="L160" s="17" t="str">
        <f>IF(SUM('Test Sample Data'!L$3:L$98)&gt;10,IF(AND(ISNUMBER('Test Sample Data'!L159),'Test Sample Data'!L159&lt;$B$1,'Test Sample Data'!L159&gt;0),'Test Sample Data'!L159,$B$1),"")</f>
        <v/>
      </c>
      <c r="M160" s="17" t="str">
        <f>IF(SUM('Test Sample Data'!M$3:M$98)&gt;10,IF(AND(ISNUMBER('Test Sample Data'!M159),'Test Sample Data'!M159&lt;$B$1,'Test Sample Data'!M159&gt;0),'Test Sample Data'!M159,$B$1),"")</f>
        <v/>
      </c>
      <c r="N160" s="17" t="str">
        <f>'Gene Table'!D159</f>
        <v>NM_002503</v>
      </c>
      <c r="O160" s="16" t="s">
        <v>249</v>
      </c>
      <c r="P160" s="17" t="str">
        <f>IF(SUM('Control Sample Data'!D$3:D$98)&gt;10,IF(AND(ISNUMBER('Control Sample Data'!D159),'Control Sample Data'!D159&lt;$B$1,'Control Sample Data'!D159&gt;0),'Control Sample Data'!D159,$B$1),"")</f>
        <v/>
      </c>
      <c r="Q160" s="17" t="str">
        <f>IF(SUM('Control Sample Data'!E$3:E$98)&gt;10,IF(AND(ISNUMBER('Control Sample Data'!E159),'Control Sample Data'!E159&lt;$B$1,'Control Sample Data'!E159&gt;0),'Control Sample Data'!E159,$B$1),"")</f>
        <v/>
      </c>
      <c r="R160" s="17" t="str">
        <f>IF(SUM('Control Sample Data'!F$3:F$98)&gt;10,IF(AND(ISNUMBER('Control Sample Data'!F159),'Control Sample Data'!F159&lt;$B$1,'Control Sample Data'!F159&gt;0),'Control Sample Data'!F159,$B$1),"")</f>
        <v/>
      </c>
      <c r="S160" s="17" t="str">
        <f>IF(SUM('Control Sample Data'!G$3:G$98)&gt;10,IF(AND(ISNUMBER('Control Sample Data'!G159),'Control Sample Data'!G159&lt;$B$1,'Control Sample Data'!G159&gt;0),'Control Sample Data'!G159,$B$1),"")</f>
        <v/>
      </c>
      <c r="T160" s="17" t="str">
        <f>IF(SUM('Control Sample Data'!H$3:H$98)&gt;10,IF(AND(ISNUMBER('Control Sample Data'!H159),'Control Sample Data'!H159&lt;$B$1,'Control Sample Data'!H159&gt;0),'Control Sample Data'!H159,$B$1),"")</f>
        <v/>
      </c>
      <c r="U160" s="17" t="str">
        <f>IF(SUM('Control Sample Data'!I$3:I$98)&gt;10,IF(AND(ISNUMBER('Control Sample Data'!I159),'Control Sample Data'!I159&lt;$B$1,'Control Sample Data'!I159&gt;0),'Control Sample Data'!I159,$B$1),"")</f>
        <v/>
      </c>
      <c r="V160" s="17" t="str">
        <f>IF(SUM('Control Sample Data'!J$3:J$98)&gt;10,IF(AND(ISNUMBER('Control Sample Data'!J159),'Control Sample Data'!J159&lt;$B$1,'Control Sample Data'!J159&gt;0),'Control Sample Data'!J159,$B$1),"")</f>
        <v/>
      </c>
      <c r="W160" s="17" t="str">
        <f>IF(SUM('Control Sample Data'!K$3:K$98)&gt;10,IF(AND(ISNUMBER('Control Sample Data'!K159),'Control Sample Data'!K159&lt;$B$1,'Control Sample Data'!K159&gt;0),'Control Sample Data'!K159,$B$1),"")</f>
        <v/>
      </c>
      <c r="X160" s="17" t="str">
        <f>IF(SUM('Control Sample Data'!L$3:L$98)&gt;10,IF(AND(ISNUMBER('Control Sample Data'!L159),'Control Sample Data'!L159&lt;$B$1,'Control Sample Data'!L159&gt;0),'Control Sample Data'!L159,$B$1),"")</f>
        <v/>
      </c>
      <c r="Y160" s="17" t="str">
        <f>IF(SUM('Control Sample Data'!M$3:M$98)&gt;10,IF(AND(ISNUMBER('Control Sample Data'!M159),'Control Sample Data'!M159&lt;$B$1,'Control Sample Data'!M159&gt;0),'Control Sample Data'!M159,$B$1),"")</f>
        <v/>
      </c>
      <c r="AT160" s="36" t="str">
        <f t="shared" si="130"/>
        <v/>
      </c>
      <c r="AU160" s="36" t="str">
        <f t="shared" si="131"/>
        <v/>
      </c>
      <c r="AV160" s="36" t="str">
        <f t="shared" si="132"/>
        <v/>
      </c>
      <c r="AW160" s="36" t="str">
        <f t="shared" si="133"/>
        <v/>
      </c>
      <c r="AX160" s="36" t="str">
        <f t="shared" si="134"/>
        <v/>
      </c>
      <c r="AY160" s="36" t="str">
        <f t="shared" si="135"/>
        <v/>
      </c>
      <c r="AZ160" s="36" t="str">
        <f t="shared" si="136"/>
        <v/>
      </c>
      <c r="BA160" s="36" t="str">
        <f t="shared" si="137"/>
        <v/>
      </c>
      <c r="BB160" s="36" t="str">
        <f t="shared" si="138"/>
        <v/>
      </c>
      <c r="BC160" s="36" t="str">
        <f t="shared" si="139"/>
        <v/>
      </c>
      <c r="BD160" s="36" t="str">
        <f t="shared" si="117"/>
        <v/>
      </c>
      <c r="BE160" s="36" t="str">
        <f t="shared" si="118"/>
        <v/>
      </c>
      <c r="BF160" s="36" t="str">
        <f t="shared" si="119"/>
        <v/>
      </c>
      <c r="BG160" s="36" t="str">
        <f t="shared" si="120"/>
        <v/>
      </c>
      <c r="BH160" s="36" t="str">
        <f t="shared" si="121"/>
        <v/>
      </c>
      <c r="BI160" s="36" t="str">
        <f t="shared" si="122"/>
        <v/>
      </c>
      <c r="BJ160" s="36" t="str">
        <f t="shared" si="123"/>
        <v/>
      </c>
      <c r="BK160" s="36" t="str">
        <f t="shared" si="124"/>
        <v/>
      </c>
      <c r="BL160" s="36" t="str">
        <f t="shared" si="125"/>
        <v/>
      </c>
      <c r="BM160" s="36" t="str">
        <f t="shared" si="126"/>
        <v/>
      </c>
      <c r="BN160" s="38" t="e">
        <f t="shared" si="127"/>
        <v>#DIV/0!</v>
      </c>
      <c r="BO160" s="38" t="e">
        <f t="shared" si="128"/>
        <v>#DIV/0!</v>
      </c>
      <c r="BP160" s="39" t="str">
        <f t="shared" si="140"/>
        <v/>
      </c>
      <c r="BQ160" s="39" t="str">
        <f t="shared" si="141"/>
        <v/>
      </c>
      <c r="BR160" s="39" t="str">
        <f t="shared" si="142"/>
        <v/>
      </c>
      <c r="BS160" s="39" t="str">
        <f t="shared" si="143"/>
        <v/>
      </c>
      <c r="BT160" s="39" t="str">
        <f t="shared" si="144"/>
        <v/>
      </c>
      <c r="BU160" s="39" t="str">
        <f t="shared" si="145"/>
        <v/>
      </c>
      <c r="BV160" s="39" t="str">
        <f t="shared" si="146"/>
        <v/>
      </c>
      <c r="BW160" s="39" t="str">
        <f t="shared" si="147"/>
        <v/>
      </c>
      <c r="BX160" s="39" t="str">
        <f t="shared" si="148"/>
        <v/>
      </c>
      <c r="BY160" s="39" t="str">
        <f t="shared" si="149"/>
        <v/>
      </c>
      <c r="BZ160" s="39" t="str">
        <f t="shared" si="150"/>
        <v/>
      </c>
      <c r="CA160" s="39" t="str">
        <f t="shared" si="151"/>
        <v/>
      </c>
      <c r="CB160" s="39" t="str">
        <f t="shared" si="152"/>
        <v/>
      </c>
      <c r="CC160" s="39" t="str">
        <f t="shared" si="153"/>
        <v/>
      </c>
      <c r="CD160" s="39" t="str">
        <f t="shared" si="154"/>
        <v/>
      </c>
      <c r="CE160" s="39" t="str">
        <f t="shared" si="155"/>
        <v/>
      </c>
      <c r="CF160" s="39" t="str">
        <f t="shared" si="156"/>
        <v/>
      </c>
      <c r="CG160" s="39" t="str">
        <f t="shared" si="157"/>
        <v/>
      </c>
      <c r="CH160" s="39" t="str">
        <f t="shared" si="158"/>
        <v/>
      </c>
      <c r="CI160" s="39" t="str">
        <f t="shared" si="159"/>
        <v/>
      </c>
    </row>
    <row r="161" spans="1:87" ht="12.75">
      <c r="A161" s="18"/>
      <c r="B161" s="16" t="str">
        <f>'Gene Table'!D160</f>
        <v>NM_020529</v>
      </c>
      <c r="C161" s="16" t="s">
        <v>253</v>
      </c>
      <c r="D161" s="17" t="str">
        <f>IF(SUM('Test Sample Data'!D$3:D$98)&gt;10,IF(AND(ISNUMBER('Test Sample Data'!D160),'Test Sample Data'!D160&lt;$B$1,'Test Sample Data'!D160&gt;0),'Test Sample Data'!D160,$B$1),"")</f>
        <v/>
      </c>
      <c r="E161" s="17" t="str">
        <f>IF(SUM('Test Sample Data'!E$3:E$98)&gt;10,IF(AND(ISNUMBER('Test Sample Data'!E160),'Test Sample Data'!E160&lt;$B$1,'Test Sample Data'!E160&gt;0),'Test Sample Data'!E160,$B$1),"")</f>
        <v/>
      </c>
      <c r="F161" s="17" t="str">
        <f>IF(SUM('Test Sample Data'!F$3:F$98)&gt;10,IF(AND(ISNUMBER('Test Sample Data'!F160),'Test Sample Data'!F160&lt;$B$1,'Test Sample Data'!F160&gt;0),'Test Sample Data'!F160,$B$1),"")</f>
        <v/>
      </c>
      <c r="G161" s="17" t="str">
        <f>IF(SUM('Test Sample Data'!G$3:G$98)&gt;10,IF(AND(ISNUMBER('Test Sample Data'!G160),'Test Sample Data'!G160&lt;$B$1,'Test Sample Data'!G160&gt;0),'Test Sample Data'!G160,$B$1),"")</f>
        <v/>
      </c>
      <c r="H161" s="17" t="str">
        <f>IF(SUM('Test Sample Data'!H$3:H$98)&gt;10,IF(AND(ISNUMBER('Test Sample Data'!H160),'Test Sample Data'!H160&lt;$B$1,'Test Sample Data'!H160&gt;0),'Test Sample Data'!H160,$B$1),"")</f>
        <v/>
      </c>
      <c r="I161" s="17" t="str">
        <f>IF(SUM('Test Sample Data'!I$3:I$98)&gt;10,IF(AND(ISNUMBER('Test Sample Data'!I160),'Test Sample Data'!I160&lt;$B$1,'Test Sample Data'!I160&gt;0),'Test Sample Data'!I160,$B$1),"")</f>
        <v/>
      </c>
      <c r="J161" s="17" t="str">
        <f>IF(SUM('Test Sample Data'!J$3:J$98)&gt;10,IF(AND(ISNUMBER('Test Sample Data'!J160),'Test Sample Data'!J160&lt;$B$1,'Test Sample Data'!J160&gt;0),'Test Sample Data'!J160,$B$1),"")</f>
        <v/>
      </c>
      <c r="K161" s="17" t="str">
        <f>IF(SUM('Test Sample Data'!K$3:K$98)&gt;10,IF(AND(ISNUMBER('Test Sample Data'!K160),'Test Sample Data'!K160&lt;$B$1,'Test Sample Data'!K160&gt;0),'Test Sample Data'!K160,$B$1),"")</f>
        <v/>
      </c>
      <c r="L161" s="17" t="str">
        <f>IF(SUM('Test Sample Data'!L$3:L$98)&gt;10,IF(AND(ISNUMBER('Test Sample Data'!L160),'Test Sample Data'!L160&lt;$B$1,'Test Sample Data'!L160&gt;0),'Test Sample Data'!L160,$B$1),"")</f>
        <v/>
      </c>
      <c r="M161" s="17" t="str">
        <f>IF(SUM('Test Sample Data'!M$3:M$98)&gt;10,IF(AND(ISNUMBER('Test Sample Data'!M160),'Test Sample Data'!M160&lt;$B$1,'Test Sample Data'!M160&gt;0),'Test Sample Data'!M160,$B$1),"")</f>
        <v/>
      </c>
      <c r="N161" s="17" t="str">
        <f>'Gene Table'!D160</f>
        <v>NM_020529</v>
      </c>
      <c r="O161" s="16" t="s">
        <v>253</v>
      </c>
      <c r="P161" s="17" t="str">
        <f>IF(SUM('Control Sample Data'!D$3:D$98)&gt;10,IF(AND(ISNUMBER('Control Sample Data'!D160),'Control Sample Data'!D160&lt;$B$1,'Control Sample Data'!D160&gt;0),'Control Sample Data'!D160,$B$1),"")</f>
        <v/>
      </c>
      <c r="Q161" s="17" t="str">
        <f>IF(SUM('Control Sample Data'!E$3:E$98)&gt;10,IF(AND(ISNUMBER('Control Sample Data'!E160),'Control Sample Data'!E160&lt;$B$1,'Control Sample Data'!E160&gt;0),'Control Sample Data'!E160,$B$1),"")</f>
        <v/>
      </c>
      <c r="R161" s="17" t="str">
        <f>IF(SUM('Control Sample Data'!F$3:F$98)&gt;10,IF(AND(ISNUMBER('Control Sample Data'!F160),'Control Sample Data'!F160&lt;$B$1,'Control Sample Data'!F160&gt;0),'Control Sample Data'!F160,$B$1),"")</f>
        <v/>
      </c>
      <c r="S161" s="17" t="str">
        <f>IF(SUM('Control Sample Data'!G$3:G$98)&gt;10,IF(AND(ISNUMBER('Control Sample Data'!G160),'Control Sample Data'!G160&lt;$B$1,'Control Sample Data'!G160&gt;0),'Control Sample Data'!G160,$B$1),"")</f>
        <v/>
      </c>
      <c r="T161" s="17" t="str">
        <f>IF(SUM('Control Sample Data'!H$3:H$98)&gt;10,IF(AND(ISNUMBER('Control Sample Data'!H160),'Control Sample Data'!H160&lt;$B$1,'Control Sample Data'!H160&gt;0),'Control Sample Data'!H160,$B$1),"")</f>
        <v/>
      </c>
      <c r="U161" s="17" t="str">
        <f>IF(SUM('Control Sample Data'!I$3:I$98)&gt;10,IF(AND(ISNUMBER('Control Sample Data'!I160),'Control Sample Data'!I160&lt;$B$1,'Control Sample Data'!I160&gt;0),'Control Sample Data'!I160,$B$1),"")</f>
        <v/>
      </c>
      <c r="V161" s="17" t="str">
        <f>IF(SUM('Control Sample Data'!J$3:J$98)&gt;10,IF(AND(ISNUMBER('Control Sample Data'!J160),'Control Sample Data'!J160&lt;$B$1,'Control Sample Data'!J160&gt;0),'Control Sample Data'!J160,$B$1),"")</f>
        <v/>
      </c>
      <c r="W161" s="17" t="str">
        <f>IF(SUM('Control Sample Data'!K$3:K$98)&gt;10,IF(AND(ISNUMBER('Control Sample Data'!K160),'Control Sample Data'!K160&lt;$B$1,'Control Sample Data'!K160&gt;0),'Control Sample Data'!K160,$B$1),"")</f>
        <v/>
      </c>
      <c r="X161" s="17" t="str">
        <f>IF(SUM('Control Sample Data'!L$3:L$98)&gt;10,IF(AND(ISNUMBER('Control Sample Data'!L160),'Control Sample Data'!L160&lt;$B$1,'Control Sample Data'!L160&gt;0),'Control Sample Data'!L160,$B$1),"")</f>
        <v/>
      </c>
      <c r="Y161" s="17" t="str">
        <f>IF(SUM('Control Sample Data'!M$3:M$98)&gt;10,IF(AND(ISNUMBER('Control Sample Data'!M160),'Control Sample Data'!M160&lt;$B$1,'Control Sample Data'!M160&gt;0),'Control Sample Data'!M160,$B$1),"")</f>
        <v/>
      </c>
      <c r="AT161" s="36" t="str">
        <f t="shared" si="130"/>
        <v/>
      </c>
      <c r="AU161" s="36" t="str">
        <f t="shared" si="131"/>
        <v/>
      </c>
      <c r="AV161" s="36" t="str">
        <f t="shared" si="132"/>
        <v/>
      </c>
      <c r="AW161" s="36" t="str">
        <f t="shared" si="133"/>
        <v/>
      </c>
      <c r="AX161" s="36" t="str">
        <f t="shared" si="134"/>
        <v/>
      </c>
      <c r="AY161" s="36" t="str">
        <f t="shared" si="135"/>
        <v/>
      </c>
      <c r="AZ161" s="36" t="str">
        <f t="shared" si="136"/>
        <v/>
      </c>
      <c r="BA161" s="36" t="str">
        <f t="shared" si="137"/>
        <v/>
      </c>
      <c r="BB161" s="36" t="str">
        <f t="shared" si="138"/>
        <v/>
      </c>
      <c r="BC161" s="36" t="str">
        <f t="shared" si="139"/>
        <v/>
      </c>
      <c r="BD161" s="36" t="str">
        <f t="shared" si="117"/>
        <v/>
      </c>
      <c r="BE161" s="36" t="str">
        <f t="shared" si="118"/>
        <v/>
      </c>
      <c r="BF161" s="36" t="str">
        <f t="shared" si="119"/>
        <v/>
      </c>
      <c r="BG161" s="36" t="str">
        <f t="shared" si="120"/>
        <v/>
      </c>
      <c r="BH161" s="36" t="str">
        <f t="shared" si="121"/>
        <v/>
      </c>
      <c r="BI161" s="36" t="str">
        <f t="shared" si="122"/>
        <v/>
      </c>
      <c r="BJ161" s="36" t="str">
        <f t="shared" si="123"/>
        <v/>
      </c>
      <c r="BK161" s="36" t="str">
        <f t="shared" si="124"/>
        <v/>
      </c>
      <c r="BL161" s="36" t="str">
        <f t="shared" si="125"/>
        <v/>
      </c>
      <c r="BM161" s="36" t="str">
        <f t="shared" si="126"/>
        <v/>
      </c>
      <c r="BN161" s="38" t="e">
        <f t="shared" si="127"/>
        <v>#DIV/0!</v>
      </c>
      <c r="BO161" s="38" t="e">
        <f t="shared" si="128"/>
        <v>#DIV/0!</v>
      </c>
      <c r="BP161" s="39" t="str">
        <f t="shared" si="140"/>
        <v/>
      </c>
      <c r="BQ161" s="39" t="str">
        <f t="shared" si="141"/>
        <v/>
      </c>
      <c r="BR161" s="39" t="str">
        <f t="shared" si="142"/>
        <v/>
      </c>
      <c r="BS161" s="39" t="str">
        <f t="shared" si="143"/>
        <v/>
      </c>
      <c r="BT161" s="39" t="str">
        <f t="shared" si="144"/>
        <v/>
      </c>
      <c r="BU161" s="39" t="str">
        <f t="shared" si="145"/>
        <v/>
      </c>
      <c r="BV161" s="39" t="str">
        <f t="shared" si="146"/>
        <v/>
      </c>
      <c r="BW161" s="39" t="str">
        <f t="shared" si="147"/>
        <v/>
      </c>
      <c r="BX161" s="39" t="str">
        <f t="shared" si="148"/>
        <v/>
      </c>
      <c r="BY161" s="39" t="str">
        <f t="shared" si="149"/>
        <v/>
      </c>
      <c r="BZ161" s="39" t="str">
        <f t="shared" si="150"/>
        <v/>
      </c>
      <c r="CA161" s="39" t="str">
        <f t="shared" si="151"/>
        <v/>
      </c>
      <c r="CB161" s="39" t="str">
        <f t="shared" si="152"/>
        <v/>
      </c>
      <c r="CC161" s="39" t="str">
        <f t="shared" si="153"/>
        <v/>
      </c>
      <c r="CD161" s="39" t="str">
        <f t="shared" si="154"/>
        <v/>
      </c>
      <c r="CE161" s="39" t="str">
        <f t="shared" si="155"/>
        <v/>
      </c>
      <c r="CF161" s="39" t="str">
        <f t="shared" si="156"/>
        <v/>
      </c>
      <c r="CG161" s="39" t="str">
        <f t="shared" si="157"/>
        <v/>
      </c>
      <c r="CH161" s="39" t="str">
        <f t="shared" si="158"/>
        <v/>
      </c>
      <c r="CI161" s="39" t="str">
        <f t="shared" si="159"/>
        <v/>
      </c>
    </row>
    <row r="162" spans="1:87" ht="12.75">
      <c r="A162" s="18"/>
      <c r="B162" s="16" t="str">
        <f>'Gene Table'!D161</f>
        <v>NM_000631</v>
      </c>
      <c r="C162" s="16" t="s">
        <v>257</v>
      </c>
      <c r="D162" s="17" t="str">
        <f>IF(SUM('Test Sample Data'!D$3:D$98)&gt;10,IF(AND(ISNUMBER('Test Sample Data'!D161),'Test Sample Data'!D161&lt;$B$1,'Test Sample Data'!D161&gt;0),'Test Sample Data'!D161,$B$1),"")</f>
        <v/>
      </c>
      <c r="E162" s="17" t="str">
        <f>IF(SUM('Test Sample Data'!E$3:E$98)&gt;10,IF(AND(ISNUMBER('Test Sample Data'!E161),'Test Sample Data'!E161&lt;$B$1,'Test Sample Data'!E161&gt;0),'Test Sample Data'!E161,$B$1),"")</f>
        <v/>
      </c>
      <c r="F162" s="17" t="str">
        <f>IF(SUM('Test Sample Data'!F$3:F$98)&gt;10,IF(AND(ISNUMBER('Test Sample Data'!F161),'Test Sample Data'!F161&lt;$B$1,'Test Sample Data'!F161&gt;0),'Test Sample Data'!F161,$B$1),"")</f>
        <v/>
      </c>
      <c r="G162" s="17" t="str">
        <f>IF(SUM('Test Sample Data'!G$3:G$98)&gt;10,IF(AND(ISNUMBER('Test Sample Data'!G161),'Test Sample Data'!G161&lt;$B$1,'Test Sample Data'!G161&gt;0),'Test Sample Data'!G161,$B$1),"")</f>
        <v/>
      </c>
      <c r="H162" s="17" t="str">
        <f>IF(SUM('Test Sample Data'!H$3:H$98)&gt;10,IF(AND(ISNUMBER('Test Sample Data'!H161),'Test Sample Data'!H161&lt;$B$1,'Test Sample Data'!H161&gt;0),'Test Sample Data'!H161,$B$1),"")</f>
        <v/>
      </c>
      <c r="I162" s="17" t="str">
        <f>IF(SUM('Test Sample Data'!I$3:I$98)&gt;10,IF(AND(ISNUMBER('Test Sample Data'!I161),'Test Sample Data'!I161&lt;$B$1,'Test Sample Data'!I161&gt;0),'Test Sample Data'!I161,$B$1),"")</f>
        <v/>
      </c>
      <c r="J162" s="17" t="str">
        <f>IF(SUM('Test Sample Data'!J$3:J$98)&gt;10,IF(AND(ISNUMBER('Test Sample Data'!J161),'Test Sample Data'!J161&lt;$B$1,'Test Sample Data'!J161&gt;0),'Test Sample Data'!J161,$B$1),"")</f>
        <v/>
      </c>
      <c r="K162" s="17" t="str">
        <f>IF(SUM('Test Sample Data'!K$3:K$98)&gt;10,IF(AND(ISNUMBER('Test Sample Data'!K161),'Test Sample Data'!K161&lt;$B$1,'Test Sample Data'!K161&gt;0),'Test Sample Data'!K161,$B$1),"")</f>
        <v/>
      </c>
      <c r="L162" s="17" t="str">
        <f>IF(SUM('Test Sample Data'!L$3:L$98)&gt;10,IF(AND(ISNUMBER('Test Sample Data'!L161),'Test Sample Data'!L161&lt;$B$1,'Test Sample Data'!L161&gt;0),'Test Sample Data'!L161,$B$1),"")</f>
        <v/>
      </c>
      <c r="M162" s="17" t="str">
        <f>IF(SUM('Test Sample Data'!M$3:M$98)&gt;10,IF(AND(ISNUMBER('Test Sample Data'!M161),'Test Sample Data'!M161&lt;$B$1,'Test Sample Data'!M161&gt;0),'Test Sample Data'!M161,$B$1),"")</f>
        <v/>
      </c>
      <c r="N162" s="17" t="str">
        <f>'Gene Table'!D161</f>
        <v>NM_000631</v>
      </c>
      <c r="O162" s="16" t="s">
        <v>257</v>
      </c>
      <c r="P162" s="17" t="str">
        <f>IF(SUM('Control Sample Data'!D$3:D$98)&gt;10,IF(AND(ISNUMBER('Control Sample Data'!D161),'Control Sample Data'!D161&lt;$B$1,'Control Sample Data'!D161&gt;0),'Control Sample Data'!D161,$B$1),"")</f>
        <v/>
      </c>
      <c r="Q162" s="17" t="str">
        <f>IF(SUM('Control Sample Data'!E$3:E$98)&gt;10,IF(AND(ISNUMBER('Control Sample Data'!E161),'Control Sample Data'!E161&lt;$B$1,'Control Sample Data'!E161&gt;0),'Control Sample Data'!E161,$B$1),"")</f>
        <v/>
      </c>
      <c r="R162" s="17" t="str">
        <f>IF(SUM('Control Sample Data'!F$3:F$98)&gt;10,IF(AND(ISNUMBER('Control Sample Data'!F161),'Control Sample Data'!F161&lt;$B$1,'Control Sample Data'!F161&gt;0),'Control Sample Data'!F161,$B$1),"")</f>
        <v/>
      </c>
      <c r="S162" s="17" t="str">
        <f>IF(SUM('Control Sample Data'!G$3:G$98)&gt;10,IF(AND(ISNUMBER('Control Sample Data'!G161),'Control Sample Data'!G161&lt;$B$1,'Control Sample Data'!G161&gt;0),'Control Sample Data'!G161,$B$1),"")</f>
        <v/>
      </c>
      <c r="T162" s="17" t="str">
        <f>IF(SUM('Control Sample Data'!H$3:H$98)&gt;10,IF(AND(ISNUMBER('Control Sample Data'!H161),'Control Sample Data'!H161&lt;$B$1,'Control Sample Data'!H161&gt;0),'Control Sample Data'!H161,$B$1),"")</f>
        <v/>
      </c>
      <c r="U162" s="17" t="str">
        <f>IF(SUM('Control Sample Data'!I$3:I$98)&gt;10,IF(AND(ISNUMBER('Control Sample Data'!I161),'Control Sample Data'!I161&lt;$B$1,'Control Sample Data'!I161&gt;0),'Control Sample Data'!I161,$B$1),"")</f>
        <v/>
      </c>
      <c r="V162" s="17" t="str">
        <f>IF(SUM('Control Sample Data'!J$3:J$98)&gt;10,IF(AND(ISNUMBER('Control Sample Data'!J161),'Control Sample Data'!J161&lt;$B$1,'Control Sample Data'!J161&gt;0),'Control Sample Data'!J161,$B$1),"")</f>
        <v/>
      </c>
      <c r="W162" s="17" t="str">
        <f>IF(SUM('Control Sample Data'!K$3:K$98)&gt;10,IF(AND(ISNUMBER('Control Sample Data'!K161),'Control Sample Data'!K161&lt;$B$1,'Control Sample Data'!K161&gt;0),'Control Sample Data'!K161,$B$1),"")</f>
        <v/>
      </c>
      <c r="X162" s="17" t="str">
        <f>IF(SUM('Control Sample Data'!L$3:L$98)&gt;10,IF(AND(ISNUMBER('Control Sample Data'!L161),'Control Sample Data'!L161&lt;$B$1,'Control Sample Data'!L161&gt;0),'Control Sample Data'!L161,$B$1),"")</f>
        <v/>
      </c>
      <c r="Y162" s="17" t="str">
        <f>IF(SUM('Control Sample Data'!M$3:M$98)&gt;10,IF(AND(ISNUMBER('Control Sample Data'!M161),'Control Sample Data'!M161&lt;$B$1,'Control Sample Data'!M161&gt;0),'Control Sample Data'!M161,$B$1),"")</f>
        <v/>
      </c>
      <c r="AT162" s="36" t="str">
        <f t="shared" si="130"/>
        <v/>
      </c>
      <c r="AU162" s="36" t="str">
        <f t="shared" si="131"/>
        <v/>
      </c>
      <c r="AV162" s="36" t="str">
        <f t="shared" si="132"/>
        <v/>
      </c>
      <c r="AW162" s="36" t="str">
        <f t="shared" si="133"/>
        <v/>
      </c>
      <c r="AX162" s="36" t="str">
        <f t="shared" si="134"/>
        <v/>
      </c>
      <c r="AY162" s="36" t="str">
        <f t="shared" si="135"/>
        <v/>
      </c>
      <c r="AZ162" s="36" t="str">
        <f t="shared" si="136"/>
        <v/>
      </c>
      <c r="BA162" s="36" t="str">
        <f t="shared" si="137"/>
        <v/>
      </c>
      <c r="BB162" s="36" t="str">
        <f t="shared" si="138"/>
        <v/>
      </c>
      <c r="BC162" s="36" t="str">
        <f t="shared" si="139"/>
        <v/>
      </c>
      <c r="BD162" s="36" t="str">
        <f t="shared" si="117"/>
        <v/>
      </c>
      <c r="BE162" s="36" t="str">
        <f t="shared" si="118"/>
        <v/>
      </c>
      <c r="BF162" s="36" t="str">
        <f t="shared" si="119"/>
        <v/>
      </c>
      <c r="BG162" s="36" t="str">
        <f t="shared" si="120"/>
        <v/>
      </c>
      <c r="BH162" s="36" t="str">
        <f t="shared" si="121"/>
        <v/>
      </c>
      <c r="BI162" s="36" t="str">
        <f t="shared" si="122"/>
        <v/>
      </c>
      <c r="BJ162" s="36" t="str">
        <f t="shared" si="123"/>
        <v/>
      </c>
      <c r="BK162" s="36" t="str">
        <f t="shared" si="124"/>
        <v/>
      </c>
      <c r="BL162" s="36" t="str">
        <f t="shared" si="125"/>
        <v/>
      </c>
      <c r="BM162" s="36" t="str">
        <f t="shared" si="126"/>
        <v/>
      </c>
      <c r="BN162" s="38" t="e">
        <f t="shared" si="127"/>
        <v>#DIV/0!</v>
      </c>
      <c r="BO162" s="38" t="e">
        <f t="shared" si="128"/>
        <v>#DIV/0!</v>
      </c>
      <c r="BP162" s="39" t="str">
        <f t="shared" si="140"/>
        <v/>
      </c>
      <c r="BQ162" s="39" t="str">
        <f t="shared" si="141"/>
        <v/>
      </c>
      <c r="BR162" s="39" t="str">
        <f t="shared" si="142"/>
        <v/>
      </c>
      <c r="BS162" s="39" t="str">
        <f t="shared" si="143"/>
        <v/>
      </c>
      <c r="BT162" s="39" t="str">
        <f t="shared" si="144"/>
        <v/>
      </c>
      <c r="BU162" s="39" t="str">
        <f t="shared" si="145"/>
        <v/>
      </c>
      <c r="BV162" s="39" t="str">
        <f t="shared" si="146"/>
        <v/>
      </c>
      <c r="BW162" s="39" t="str">
        <f t="shared" si="147"/>
        <v/>
      </c>
      <c r="BX162" s="39" t="str">
        <f t="shared" si="148"/>
        <v/>
      </c>
      <c r="BY162" s="39" t="str">
        <f t="shared" si="149"/>
        <v/>
      </c>
      <c r="BZ162" s="39" t="str">
        <f t="shared" si="150"/>
        <v/>
      </c>
      <c r="CA162" s="39" t="str">
        <f t="shared" si="151"/>
        <v/>
      </c>
      <c r="CB162" s="39" t="str">
        <f t="shared" si="152"/>
        <v/>
      </c>
      <c r="CC162" s="39" t="str">
        <f t="shared" si="153"/>
        <v/>
      </c>
      <c r="CD162" s="39" t="str">
        <f t="shared" si="154"/>
        <v/>
      </c>
      <c r="CE162" s="39" t="str">
        <f t="shared" si="155"/>
        <v/>
      </c>
      <c r="CF162" s="39" t="str">
        <f t="shared" si="156"/>
        <v/>
      </c>
      <c r="CG162" s="39" t="str">
        <f t="shared" si="157"/>
        <v/>
      </c>
      <c r="CH162" s="39" t="str">
        <f t="shared" si="158"/>
        <v/>
      </c>
      <c r="CI162" s="39" t="str">
        <f t="shared" si="159"/>
        <v/>
      </c>
    </row>
    <row r="163" spans="1:87" ht="12.75">
      <c r="A163" s="18"/>
      <c r="B163" s="16" t="str">
        <f>'Gene Table'!D162</f>
        <v>NM_000433</v>
      </c>
      <c r="C163" s="16" t="s">
        <v>261</v>
      </c>
      <c r="D163" s="17" t="str">
        <f>IF(SUM('Test Sample Data'!D$3:D$98)&gt;10,IF(AND(ISNUMBER('Test Sample Data'!D162),'Test Sample Data'!D162&lt;$B$1,'Test Sample Data'!D162&gt;0),'Test Sample Data'!D162,$B$1),"")</f>
        <v/>
      </c>
      <c r="E163" s="17" t="str">
        <f>IF(SUM('Test Sample Data'!E$3:E$98)&gt;10,IF(AND(ISNUMBER('Test Sample Data'!E162),'Test Sample Data'!E162&lt;$B$1,'Test Sample Data'!E162&gt;0),'Test Sample Data'!E162,$B$1),"")</f>
        <v/>
      </c>
      <c r="F163" s="17" t="str">
        <f>IF(SUM('Test Sample Data'!F$3:F$98)&gt;10,IF(AND(ISNUMBER('Test Sample Data'!F162),'Test Sample Data'!F162&lt;$B$1,'Test Sample Data'!F162&gt;0),'Test Sample Data'!F162,$B$1),"")</f>
        <v/>
      </c>
      <c r="G163" s="17" t="str">
        <f>IF(SUM('Test Sample Data'!G$3:G$98)&gt;10,IF(AND(ISNUMBER('Test Sample Data'!G162),'Test Sample Data'!G162&lt;$B$1,'Test Sample Data'!G162&gt;0),'Test Sample Data'!G162,$B$1),"")</f>
        <v/>
      </c>
      <c r="H163" s="17" t="str">
        <f>IF(SUM('Test Sample Data'!H$3:H$98)&gt;10,IF(AND(ISNUMBER('Test Sample Data'!H162),'Test Sample Data'!H162&lt;$B$1,'Test Sample Data'!H162&gt;0),'Test Sample Data'!H162,$B$1),"")</f>
        <v/>
      </c>
      <c r="I163" s="17" t="str">
        <f>IF(SUM('Test Sample Data'!I$3:I$98)&gt;10,IF(AND(ISNUMBER('Test Sample Data'!I162),'Test Sample Data'!I162&lt;$B$1,'Test Sample Data'!I162&gt;0),'Test Sample Data'!I162,$B$1),"")</f>
        <v/>
      </c>
      <c r="J163" s="17" t="str">
        <f>IF(SUM('Test Sample Data'!J$3:J$98)&gt;10,IF(AND(ISNUMBER('Test Sample Data'!J162),'Test Sample Data'!J162&lt;$B$1,'Test Sample Data'!J162&gt;0),'Test Sample Data'!J162,$B$1),"")</f>
        <v/>
      </c>
      <c r="K163" s="17" t="str">
        <f>IF(SUM('Test Sample Data'!K$3:K$98)&gt;10,IF(AND(ISNUMBER('Test Sample Data'!K162),'Test Sample Data'!K162&lt;$B$1,'Test Sample Data'!K162&gt;0),'Test Sample Data'!K162,$B$1),"")</f>
        <v/>
      </c>
      <c r="L163" s="17" t="str">
        <f>IF(SUM('Test Sample Data'!L$3:L$98)&gt;10,IF(AND(ISNUMBER('Test Sample Data'!L162),'Test Sample Data'!L162&lt;$B$1,'Test Sample Data'!L162&gt;0),'Test Sample Data'!L162,$B$1),"")</f>
        <v/>
      </c>
      <c r="M163" s="17" t="str">
        <f>IF(SUM('Test Sample Data'!M$3:M$98)&gt;10,IF(AND(ISNUMBER('Test Sample Data'!M162),'Test Sample Data'!M162&lt;$B$1,'Test Sample Data'!M162&gt;0),'Test Sample Data'!M162,$B$1),"")</f>
        <v/>
      </c>
      <c r="N163" s="17" t="str">
        <f>'Gene Table'!D162</f>
        <v>NM_000433</v>
      </c>
      <c r="O163" s="16" t="s">
        <v>261</v>
      </c>
      <c r="P163" s="17" t="str">
        <f>IF(SUM('Control Sample Data'!D$3:D$98)&gt;10,IF(AND(ISNUMBER('Control Sample Data'!D162),'Control Sample Data'!D162&lt;$B$1,'Control Sample Data'!D162&gt;0),'Control Sample Data'!D162,$B$1),"")</f>
        <v/>
      </c>
      <c r="Q163" s="17" t="str">
        <f>IF(SUM('Control Sample Data'!E$3:E$98)&gt;10,IF(AND(ISNUMBER('Control Sample Data'!E162),'Control Sample Data'!E162&lt;$B$1,'Control Sample Data'!E162&gt;0),'Control Sample Data'!E162,$B$1),"")</f>
        <v/>
      </c>
      <c r="R163" s="17" t="str">
        <f>IF(SUM('Control Sample Data'!F$3:F$98)&gt;10,IF(AND(ISNUMBER('Control Sample Data'!F162),'Control Sample Data'!F162&lt;$B$1,'Control Sample Data'!F162&gt;0),'Control Sample Data'!F162,$B$1),"")</f>
        <v/>
      </c>
      <c r="S163" s="17" t="str">
        <f>IF(SUM('Control Sample Data'!G$3:G$98)&gt;10,IF(AND(ISNUMBER('Control Sample Data'!G162),'Control Sample Data'!G162&lt;$B$1,'Control Sample Data'!G162&gt;0),'Control Sample Data'!G162,$B$1),"")</f>
        <v/>
      </c>
      <c r="T163" s="17" t="str">
        <f>IF(SUM('Control Sample Data'!H$3:H$98)&gt;10,IF(AND(ISNUMBER('Control Sample Data'!H162),'Control Sample Data'!H162&lt;$B$1,'Control Sample Data'!H162&gt;0),'Control Sample Data'!H162,$B$1),"")</f>
        <v/>
      </c>
      <c r="U163" s="17" t="str">
        <f>IF(SUM('Control Sample Data'!I$3:I$98)&gt;10,IF(AND(ISNUMBER('Control Sample Data'!I162),'Control Sample Data'!I162&lt;$B$1,'Control Sample Data'!I162&gt;0),'Control Sample Data'!I162,$B$1),"")</f>
        <v/>
      </c>
      <c r="V163" s="17" t="str">
        <f>IF(SUM('Control Sample Data'!J$3:J$98)&gt;10,IF(AND(ISNUMBER('Control Sample Data'!J162),'Control Sample Data'!J162&lt;$B$1,'Control Sample Data'!J162&gt;0),'Control Sample Data'!J162,$B$1),"")</f>
        <v/>
      </c>
      <c r="W163" s="17" t="str">
        <f>IF(SUM('Control Sample Data'!K$3:K$98)&gt;10,IF(AND(ISNUMBER('Control Sample Data'!K162),'Control Sample Data'!K162&lt;$B$1,'Control Sample Data'!K162&gt;0),'Control Sample Data'!K162,$B$1),"")</f>
        <v/>
      </c>
      <c r="X163" s="17" t="str">
        <f>IF(SUM('Control Sample Data'!L$3:L$98)&gt;10,IF(AND(ISNUMBER('Control Sample Data'!L162),'Control Sample Data'!L162&lt;$B$1,'Control Sample Data'!L162&gt;0),'Control Sample Data'!L162,$B$1),"")</f>
        <v/>
      </c>
      <c r="Y163" s="17" t="str">
        <f>IF(SUM('Control Sample Data'!M$3:M$98)&gt;10,IF(AND(ISNUMBER('Control Sample Data'!M162),'Control Sample Data'!M162&lt;$B$1,'Control Sample Data'!M162&gt;0),'Control Sample Data'!M162,$B$1),"")</f>
        <v/>
      </c>
      <c r="AT163" s="36" t="str">
        <f t="shared" si="130"/>
        <v/>
      </c>
      <c r="AU163" s="36" t="str">
        <f t="shared" si="131"/>
        <v/>
      </c>
      <c r="AV163" s="36" t="str">
        <f t="shared" si="132"/>
        <v/>
      </c>
      <c r="AW163" s="36" t="str">
        <f t="shared" si="133"/>
        <v/>
      </c>
      <c r="AX163" s="36" t="str">
        <f t="shared" si="134"/>
        <v/>
      </c>
      <c r="AY163" s="36" t="str">
        <f t="shared" si="135"/>
        <v/>
      </c>
      <c r="AZ163" s="36" t="str">
        <f t="shared" si="136"/>
        <v/>
      </c>
      <c r="BA163" s="36" t="str">
        <f t="shared" si="137"/>
        <v/>
      </c>
      <c r="BB163" s="36" t="str">
        <f t="shared" si="138"/>
        <v/>
      </c>
      <c r="BC163" s="36" t="str">
        <f t="shared" si="139"/>
        <v/>
      </c>
      <c r="BD163" s="36" t="str">
        <f t="shared" si="117"/>
        <v/>
      </c>
      <c r="BE163" s="36" t="str">
        <f t="shared" si="118"/>
        <v/>
      </c>
      <c r="BF163" s="36" t="str">
        <f t="shared" si="119"/>
        <v/>
      </c>
      <c r="BG163" s="36" t="str">
        <f t="shared" si="120"/>
        <v/>
      </c>
      <c r="BH163" s="36" t="str">
        <f t="shared" si="121"/>
        <v/>
      </c>
      <c r="BI163" s="36" t="str">
        <f t="shared" si="122"/>
        <v/>
      </c>
      <c r="BJ163" s="36" t="str">
        <f t="shared" si="123"/>
        <v/>
      </c>
      <c r="BK163" s="36" t="str">
        <f t="shared" si="124"/>
        <v/>
      </c>
      <c r="BL163" s="36" t="str">
        <f t="shared" si="125"/>
        <v/>
      </c>
      <c r="BM163" s="36" t="str">
        <f t="shared" si="126"/>
        <v/>
      </c>
      <c r="BN163" s="38" t="e">
        <f t="shared" si="127"/>
        <v>#DIV/0!</v>
      </c>
      <c r="BO163" s="38" t="e">
        <f t="shared" si="128"/>
        <v>#DIV/0!</v>
      </c>
      <c r="BP163" s="39" t="str">
        <f t="shared" si="140"/>
        <v/>
      </c>
      <c r="BQ163" s="39" t="str">
        <f t="shared" si="141"/>
        <v/>
      </c>
      <c r="BR163" s="39" t="str">
        <f t="shared" si="142"/>
        <v/>
      </c>
      <c r="BS163" s="39" t="str">
        <f t="shared" si="143"/>
        <v/>
      </c>
      <c r="BT163" s="39" t="str">
        <f t="shared" si="144"/>
        <v/>
      </c>
      <c r="BU163" s="39" t="str">
        <f t="shared" si="145"/>
        <v/>
      </c>
      <c r="BV163" s="39" t="str">
        <f t="shared" si="146"/>
        <v/>
      </c>
      <c r="BW163" s="39" t="str">
        <f t="shared" si="147"/>
        <v/>
      </c>
      <c r="BX163" s="39" t="str">
        <f t="shared" si="148"/>
        <v/>
      </c>
      <c r="BY163" s="39" t="str">
        <f t="shared" si="149"/>
        <v/>
      </c>
      <c r="BZ163" s="39" t="str">
        <f t="shared" si="150"/>
        <v/>
      </c>
      <c r="CA163" s="39" t="str">
        <f t="shared" si="151"/>
        <v/>
      </c>
      <c r="CB163" s="39" t="str">
        <f t="shared" si="152"/>
        <v/>
      </c>
      <c r="CC163" s="39" t="str">
        <f t="shared" si="153"/>
        <v/>
      </c>
      <c r="CD163" s="39" t="str">
        <f t="shared" si="154"/>
        <v/>
      </c>
      <c r="CE163" s="39" t="str">
        <f t="shared" si="155"/>
        <v/>
      </c>
      <c r="CF163" s="39" t="str">
        <f t="shared" si="156"/>
        <v/>
      </c>
      <c r="CG163" s="39" t="str">
        <f t="shared" si="157"/>
        <v/>
      </c>
      <c r="CH163" s="39" t="str">
        <f t="shared" si="158"/>
        <v/>
      </c>
      <c r="CI163" s="39" t="str">
        <f t="shared" si="159"/>
        <v/>
      </c>
    </row>
    <row r="164" spans="1:87" ht="12.75">
      <c r="A164" s="18"/>
      <c r="B164" s="16" t="str">
        <f>'Gene Table'!D163</f>
        <v>NM_002468</v>
      </c>
      <c r="C164" s="16" t="s">
        <v>265</v>
      </c>
      <c r="D164" s="17" t="str">
        <f>IF(SUM('Test Sample Data'!D$3:D$98)&gt;10,IF(AND(ISNUMBER('Test Sample Data'!D163),'Test Sample Data'!D163&lt;$B$1,'Test Sample Data'!D163&gt;0),'Test Sample Data'!D163,$B$1),"")</f>
        <v/>
      </c>
      <c r="E164" s="17" t="str">
        <f>IF(SUM('Test Sample Data'!E$3:E$98)&gt;10,IF(AND(ISNUMBER('Test Sample Data'!E163),'Test Sample Data'!E163&lt;$B$1,'Test Sample Data'!E163&gt;0),'Test Sample Data'!E163,$B$1),"")</f>
        <v/>
      </c>
      <c r="F164" s="17" t="str">
        <f>IF(SUM('Test Sample Data'!F$3:F$98)&gt;10,IF(AND(ISNUMBER('Test Sample Data'!F163),'Test Sample Data'!F163&lt;$B$1,'Test Sample Data'!F163&gt;0),'Test Sample Data'!F163,$B$1),"")</f>
        <v/>
      </c>
      <c r="G164" s="17" t="str">
        <f>IF(SUM('Test Sample Data'!G$3:G$98)&gt;10,IF(AND(ISNUMBER('Test Sample Data'!G163),'Test Sample Data'!G163&lt;$B$1,'Test Sample Data'!G163&gt;0),'Test Sample Data'!G163,$B$1),"")</f>
        <v/>
      </c>
      <c r="H164" s="17" t="str">
        <f>IF(SUM('Test Sample Data'!H$3:H$98)&gt;10,IF(AND(ISNUMBER('Test Sample Data'!H163),'Test Sample Data'!H163&lt;$B$1,'Test Sample Data'!H163&gt;0),'Test Sample Data'!H163,$B$1),"")</f>
        <v/>
      </c>
      <c r="I164" s="17" t="str">
        <f>IF(SUM('Test Sample Data'!I$3:I$98)&gt;10,IF(AND(ISNUMBER('Test Sample Data'!I163),'Test Sample Data'!I163&lt;$B$1,'Test Sample Data'!I163&gt;0),'Test Sample Data'!I163,$B$1),"")</f>
        <v/>
      </c>
      <c r="J164" s="17" t="str">
        <f>IF(SUM('Test Sample Data'!J$3:J$98)&gt;10,IF(AND(ISNUMBER('Test Sample Data'!J163),'Test Sample Data'!J163&lt;$B$1,'Test Sample Data'!J163&gt;0),'Test Sample Data'!J163,$B$1),"")</f>
        <v/>
      </c>
      <c r="K164" s="17" t="str">
        <f>IF(SUM('Test Sample Data'!K$3:K$98)&gt;10,IF(AND(ISNUMBER('Test Sample Data'!K163),'Test Sample Data'!K163&lt;$B$1,'Test Sample Data'!K163&gt;0),'Test Sample Data'!K163,$B$1),"")</f>
        <v/>
      </c>
      <c r="L164" s="17" t="str">
        <f>IF(SUM('Test Sample Data'!L$3:L$98)&gt;10,IF(AND(ISNUMBER('Test Sample Data'!L163),'Test Sample Data'!L163&lt;$B$1,'Test Sample Data'!L163&gt;0),'Test Sample Data'!L163,$B$1),"")</f>
        <v/>
      </c>
      <c r="M164" s="17" t="str">
        <f>IF(SUM('Test Sample Data'!M$3:M$98)&gt;10,IF(AND(ISNUMBER('Test Sample Data'!M163),'Test Sample Data'!M163&lt;$B$1,'Test Sample Data'!M163&gt;0),'Test Sample Data'!M163,$B$1),"")</f>
        <v/>
      </c>
      <c r="N164" s="17" t="str">
        <f>'Gene Table'!D163</f>
        <v>NM_002468</v>
      </c>
      <c r="O164" s="16" t="s">
        <v>265</v>
      </c>
      <c r="P164" s="17" t="str">
        <f>IF(SUM('Control Sample Data'!D$3:D$98)&gt;10,IF(AND(ISNUMBER('Control Sample Data'!D163),'Control Sample Data'!D163&lt;$B$1,'Control Sample Data'!D163&gt;0),'Control Sample Data'!D163,$B$1),"")</f>
        <v/>
      </c>
      <c r="Q164" s="17" t="str">
        <f>IF(SUM('Control Sample Data'!E$3:E$98)&gt;10,IF(AND(ISNUMBER('Control Sample Data'!E163),'Control Sample Data'!E163&lt;$B$1,'Control Sample Data'!E163&gt;0),'Control Sample Data'!E163,$B$1),"")</f>
        <v/>
      </c>
      <c r="R164" s="17" t="str">
        <f>IF(SUM('Control Sample Data'!F$3:F$98)&gt;10,IF(AND(ISNUMBER('Control Sample Data'!F163),'Control Sample Data'!F163&lt;$B$1,'Control Sample Data'!F163&gt;0),'Control Sample Data'!F163,$B$1),"")</f>
        <v/>
      </c>
      <c r="S164" s="17" t="str">
        <f>IF(SUM('Control Sample Data'!G$3:G$98)&gt;10,IF(AND(ISNUMBER('Control Sample Data'!G163),'Control Sample Data'!G163&lt;$B$1,'Control Sample Data'!G163&gt;0),'Control Sample Data'!G163,$B$1),"")</f>
        <v/>
      </c>
      <c r="T164" s="17" t="str">
        <f>IF(SUM('Control Sample Data'!H$3:H$98)&gt;10,IF(AND(ISNUMBER('Control Sample Data'!H163),'Control Sample Data'!H163&lt;$B$1,'Control Sample Data'!H163&gt;0),'Control Sample Data'!H163,$B$1),"")</f>
        <v/>
      </c>
      <c r="U164" s="17" t="str">
        <f>IF(SUM('Control Sample Data'!I$3:I$98)&gt;10,IF(AND(ISNUMBER('Control Sample Data'!I163),'Control Sample Data'!I163&lt;$B$1,'Control Sample Data'!I163&gt;0),'Control Sample Data'!I163,$B$1),"")</f>
        <v/>
      </c>
      <c r="V164" s="17" t="str">
        <f>IF(SUM('Control Sample Data'!J$3:J$98)&gt;10,IF(AND(ISNUMBER('Control Sample Data'!J163),'Control Sample Data'!J163&lt;$B$1,'Control Sample Data'!J163&gt;0),'Control Sample Data'!J163,$B$1),"")</f>
        <v/>
      </c>
      <c r="W164" s="17" t="str">
        <f>IF(SUM('Control Sample Data'!K$3:K$98)&gt;10,IF(AND(ISNUMBER('Control Sample Data'!K163),'Control Sample Data'!K163&lt;$B$1,'Control Sample Data'!K163&gt;0),'Control Sample Data'!K163,$B$1),"")</f>
        <v/>
      </c>
      <c r="X164" s="17" t="str">
        <f>IF(SUM('Control Sample Data'!L$3:L$98)&gt;10,IF(AND(ISNUMBER('Control Sample Data'!L163),'Control Sample Data'!L163&lt;$B$1,'Control Sample Data'!L163&gt;0),'Control Sample Data'!L163,$B$1),"")</f>
        <v/>
      </c>
      <c r="Y164" s="17" t="str">
        <f>IF(SUM('Control Sample Data'!M$3:M$98)&gt;10,IF(AND(ISNUMBER('Control Sample Data'!M163),'Control Sample Data'!M163&lt;$B$1,'Control Sample Data'!M163&gt;0),'Control Sample Data'!M163,$B$1),"")</f>
        <v/>
      </c>
      <c r="AT164" s="36" t="str">
        <f aca="true" t="shared" si="160" ref="AT164:AT195">IF(ISERROR(D164-Z$122),"",D164-Z$122)</f>
        <v/>
      </c>
      <c r="AU164" s="36" t="str">
        <f aca="true" t="shared" si="161" ref="AU164:AU195">IF(ISERROR(E164-AA$122),"",E164-AA$122)</f>
        <v/>
      </c>
      <c r="AV164" s="36" t="str">
        <f aca="true" t="shared" si="162" ref="AV164:AV195">IF(ISERROR(F164-AB$122),"",F164-AB$122)</f>
        <v/>
      </c>
      <c r="AW164" s="36" t="str">
        <f aca="true" t="shared" si="163" ref="AW164:AW195">IF(ISERROR(G164-AC$122),"",G164-AC$122)</f>
        <v/>
      </c>
      <c r="AX164" s="36" t="str">
        <f aca="true" t="shared" si="164" ref="AX164:AX195">IF(ISERROR(H164-AD$122),"",H164-AD$122)</f>
        <v/>
      </c>
      <c r="AY164" s="36" t="str">
        <f aca="true" t="shared" si="165" ref="AY164:AY195">IF(ISERROR(I164-AE$122),"",I164-AE$122)</f>
        <v/>
      </c>
      <c r="AZ164" s="36" t="str">
        <f aca="true" t="shared" si="166" ref="AZ164:AZ195">IF(ISERROR(J164-AF$122),"",J164-AF$122)</f>
        <v/>
      </c>
      <c r="BA164" s="36" t="str">
        <f aca="true" t="shared" si="167" ref="BA164:BA195">IF(ISERROR(K164-AG$122),"",K164-AG$122)</f>
        <v/>
      </c>
      <c r="BB164" s="36" t="str">
        <f aca="true" t="shared" si="168" ref="BB164:BB195">IF(ISERROR(L164-AH$122),"",L164-AH$122)</f>
        <v/>
      </c>
      <c r="BC164" s="36" t="str">
        <f aca="true" t="shared" si="169" ref="BC164:BC195">IF(ISERROR(M164-AI$122),"",M164-AI$122)</f>
        <v/>
      </c>
      <c r="BD164" s="36" t="str">
        <f t="shared" si="117"/>
        <v/>
      </c>
      <c r="BE164" s="36" t="str">
        <f t="shared" si="118"/>
        <v/>
      </c>
      <c r="BF164" s="36" t="str">
        <f t="shared" si="119"/>
        <v/>
      </c>
      <c r="BG164" s="36" t="str">
        <f t="shared" si="120"/>
        <v/>
      </c>
      <c r="BH164" s="36" t="str">
        <f t="shared" si="121"/>
        <v/>
      </c>
      <c r="BI164" s="36" t="str">
        <f t="shared" si="122"/>
        <v/>
      </c>
      <c r="BJ164" s="36" t="str">
        <f t="shared" si="123"/>
        <v/>
      </c>
      <c r="BK164" s="36" t="str">
        <f t="shared" si="124"/>
        <v/>
      </c>
      <c r="BL164" s="36" t="str">
        <f t="shared" si="125"/>
        <v/>
      </c>
      <c r="BM164" s="36" t="str">
        <f t="shared" si="126"/>
        <v/>
      </c>
      <c r="BN164" s="38" t="e">
        <f aca="true" t="shared" si="170" ref="BN164:BN227">AVERAGE(AT164:BC164)</f>
        <v>#DIV/0!</v>
      </c>
      <c r="BO164" s="38" t="e">
        <f aca="true" t="shared" si="171" ref="BO164:BO227">AVERAGE(BD164:BM164)</f>
        <v>#DIV/0!</v>
      </c>
      <c r="BP164" s="39" t="str">
        <f t="shared" si="140"/>
        <v/>
      </c>
      <c r="BQ164" s="39" t="str">
        <f t="shared" si="141"/>
        <v/>
      </c>
      <c r="BR164" s="39" t="str">
        <f t="shared" si="142"/>
        <v/>
      </c>
      <c r="BS164" s="39" t="str">
        <f t="shared" si="143"/>
        <v/>
      </c>
      <c r="BT164" s="39" t="str">
        <f t="shared" si="144"/>
        <v/>
      </c>
      <c r="BU164" s="39" t="str">
        <f t="shared" si="145"/>
        <v/>
      </c>
      <c r="BV164" s="39" t="str">
        <f t="shared" si="146"/>
        <v/>
      </c>
      <c r="BW164" s="39" t="str">
        <f t="shared" si="147"/>
        <v/>
      </c>
      <c r="BX164" s="39" t="str">
        <f t="shared" si="148"/>
        <v/>
      </c>
      <c r="BY164" s="39" t="str">
        <f t="shared" si="149"/>
        <v/>
      </c>
      <c r="BZ164" s="39" t="str">
        <f t="shared" si="150"/>
        <v/>
      </c>
      <c r="CA164" s="39" t="str">
        <f t="shared" si="151"/>
        <v/>
      </c>
      <c r="CB164" s="39" t="str">
        <f t="shared" si="152"/>
        <v/>
      </c>
      <c r="CC164" s="39" t="str">
        <f t="shared" si="153"/>
        <v/>
      </c>
      <c r="CD164" s="39" t="str">
        <f t="shared" si="154"/>
        <v/>
      </c>
      <c r="CE164" s="39" t="str">
        <f t="shared" si="155"/>
        <v/>
      </c>
      <c r="CF164" s="39" t="str">
        <f t="shared" si="156"/>
        <v/>
      </c>
      <c r="CG164" s="39" t="str">
        <f t="shared" si="157"/>
        <v/>
      </c>
      <c r="CH164" s="39" t="str">
        <f t="shared" si="158"/>
        <v/>
      </c>
      <c r="CI164" s="39" t="str">
        <f t="shared" si="159"/>
        <v/>
      </c>
    </row>
    <row r="165" spans="1:87" ht="12.75">
      <c r="A165" s="18"/>
      <c r="B165" s="16" t="str">
        <f>'Gene Table'!D164</f>
        <v>NM_004530</v>
      </c>
      <c r="C165" s="16" t="s">
        <v>269</v>
      </c>
      <c r="D165" s="17" t="str">
        <f>IF(SUM('Test Sample Data'!D$3:D$98)&gt;10,IF(AND(ISNUMBER('Test Sample Data'!D164),'Test Sample Data'!D164&lt;$B$1,'Test Sample Data'!D164&gt;0),'Test Sample Data'!D164,$B$1),"")</f>
        <v/>
      </c>
      <c r="E165" s="17" t="str">
        <f>IF(SUM('Test Sample Data'!E$3:E$98)&gt;10,IF(AND(ISNUMBER('Test Sample Data'!E164),'Test Sample Data'!E164&lt;$B$1,'Test Sample Data'!E164&gt;0),'Test Sample Data'!E164,$B$1),"")</f>
        <v/>
      </c>
      <c r="F165" s="17" t="str">
        <f>IF(SUM('Test Sample Data'!F$3:F$98)&gt;10,IF(AND(ISNUMBER('Test Sample Data'!F164),'Test Sample Data'!F164&lt;$B$1,'Test Sample Data'!F164&gt;0),'Test Sample Data'!F164,$B$1),"")</f>
        <v/>
      </c>
      <c r="G165" s="17" t="str">
        <f>IF(SUM('Test Sample Data'!G$3:G$98)&gt;10,IF(AND(ISNUMBER('Test Sample Data'!G164),'Test Sample Data'!G164&lt;$B$1,'Test Sample Data'!G164&gt;0),'Test Sample Data'!G164,$B$1),"")</f>
        <v/>
      </c>
      <c r="H165" s="17" t="str">
        <f>IF(SUM('Test Sample Data'!H$3:H$98)&gt;10,IF(AND(ISNUMBER('Test Sample Data'!H164),'Test Sample Data'!H164&lt;$B$1,'Test Sample Data'!H164&gt;0),'Test Sample Data'!H164,$B$1),"")</f>
        <v/>
      </c>
      <c r="I165" s="17" t="str">
        <f>IF(SUM('Test Sample Data'!I$3:I$98)&gt;10,IF(AND(ISNUMBER('Test Sample Data'!I164),'Test Sample Data'!I164&lt;$B$1,'Test Sample Data'!I164&gt;0),'Test Sample Data'!I164,$B$1),"")</f>
        <v/>
      </c>
      <c r="J165" s="17" t="str">
        <f>IF(SUM('Test Sample Data'!J$3:J$98)&gt;10,IF(AND(ISNUMBER('Test Sample Data'!J164),'Test Sample Data'!J164&lt;$B$1,'Test Sample Data'!J164&gt;0),'Test Sample Data'!J164,$B$1),"")</f>
        <v/>
      </c>
      <c r="K165" s="17" t="str">
        <f>IF(SUM('Test Sample Data'!K$3:K$98)&gt;10,IF(AND(ISNUMBER('Test Sample Data'!K164),'Test Sample Data'!K164&lt;$B$1,'Test Sample Data'!K164&gt;0),'Test Sample Data'!K164,$B$1),"")</f>
        <v/>
      </c>
      <c r="L165" s="17" t="str">
        <f>IF(SUM('Test Sample Data'!L$3:L$98)&gt;10,IF(AND(ISNUMBER('Test Sample Data'!L164),'Test Sample Data'!L164&lt;$B$1,'Test Sample Data'!L164&gt;0),'Test Sample Data'!L164,$B$1),"")</f>
        <v/>
      </c>
      <c r="M165" s="17" t="str">
        <f>IF(SUM('Test Sample Data'!M$3:M$98)&gt;10,IF(AND(ISNUMBER('Test Sample Data'!M164),'Test Sample Data'!M164&lt;$B$1,'Test Sample Data'!M164&gt;0),'Test Sample Data'!M164,$B$1),"")</f>
        <v/>
      </c>
      <c r="N165" s="17" t="str">
        <f>'Gene Table'!D164</f>
        <v>NM_004530</v>
      </c>
      <c r="O165" s="16" t="s">
        <v>269</v>
      </c>
      <c r="P165" s="17" t="str">
        <f>IF(SUM('Control Sample Data'!D$3:D$98)&gt;10,IF(AND(ISNUMBER('Control Sample Data'!D164),'Control Sample Data'!D164&lt;$B$1,'Control Sample Data'!D164&gt;0),'Control Sample Data'!D164,$B$1),"")</f>
        <v/>
      </c>
      <c r="Q165" s="17" t="str">
        <f>IF(SUM('Control Sample Data'!E$3:E$98)&gt;10,IF(AND(ISNUMBER('Control Sample Data'!E164),'Control Sample Data'!E164&lt;$B$1,'Control Sample Data'!E164&gt;0),'Control Sample Data'!E164,$B$1),"")</f>
        <v/>
      </c>
      <c r="R165" s="17" t="str">
        <f>IF(SUM('Control Sample Data'!F$3:F$98)&gt;10,IF(AND(ISNUMBER('Control Sample Data'!F164),'Control Sample Data'!F164&lt;$B$1,'Control Sample Data'!F164&gt;0),'Control Sample Data'!F164,$B$1),"")</f>
        <v/>
      </c>
      <c r="S165" s="17" t="str">
        <f>IF(SUM('Control Sample Data'!G$3:G$98)&gt;10,IF(AND(ISNUMBER('Control Sample Data'!G164),'Control Sample Data'!G164&lt;$B$1,'Control Sample Data'!G164&gt;0),'Control Sample Data'!G164,$B$1),"")</f>
        <v/>
      </c>
      <c r="T165" s="17" t="str">
        <f>IF(SUM('Control Sample Data'!H$3:H$98)&gt;10,IF(AND(ISNUMBER('Control Sample Data'!H164),'Control Sample Data'!H164&lt;$B$1,'Control Sample Data'!H164&gt;0),'Control Sample Data'!H164,$B$1),"")</f>
        <v/>
      </c>
      <c r="U165" s="17" t="str">
        <f>IF(SUM('Control Sample Data'!I$3:I$98)&gt;10,IF(AND(ISNUMBER('Control Sample Data'!I164),'Control Sample Data'!I164&lt;$B$1,'Control Sample Data'!I164&gt;0),'Control Sample Data'!I164,$B$1),"")</f>
        <v/>
      </c>
      <c r="V165" s="17" t="str">
        <f>IF(SUM('Control Sample Data'!J$3:J$98)&gt;10,IF(AND(ISNUMBER('Control Sample Data'!J164),'Control Sample Data'!J164&lt;$B$1,'Control Sample Data'!J164&gt;0),'Control Sample Data'!J164,$B$1),"")</f>
        <v/>
      </c>
      <c r="W165" s="17" t="str">
        <f>IF(SUM('Control Sample Data'!K$3:K$98)&gt;10,IF(AND(ISNUMBER('Control Sample Data'!K164),'Control Sample Data'!K164&lt;$B$1,'Control Sample Data'!K164&gt;0),'Control Sample Data'!K164,$B$1),"")</f>
        <v/>
      </c>
      <c r="X165" s="17" t="str">
        <f>IF(SUM('Control Sample Data'!L$3:L$98)&gt;10,IF(AND(ISNUMBER('Control Sample Data'!L164),'Control Sample Data'!L164&lt;$B$1,'Control Sample Data'!L164&gt;0),'Control Sample Data'!L164,$B$1),"")</f>
        <v/>
      </c>
      <c r="Y165" s="17" t="str">
        <f>IF(SUM('Control Sample Data'!M$3:M$98)&gt;10,IF(AND(ISNUMBER('Control Sample Data'!M164),'Control Sample Data'!M164&lt;$B$1,'Control Sample Data'!M164&gt;0),'Control Sample Data'!M164,$B$1),"")</f>
        <v/>
      </c>
      <c r="AT165" s="36" t="str">
        <f t="shared" si="160"/>
        <v/>
      </c>
      <c r="AU165" s="36" t="str">
        <f t="shared" si="161"/>
        <v/>
      </c>
      <c r="AV165" s="36" t="str">
        <f t="shared" si="162"/>
        <v/>
      </c>
      <c r="AW165" s="36" t="str">
        <f t="shared" si="163"/>
        <v/>
      </c>
      <c r="AX165" s="36" t="str">
        <f t="shared" si="164"/>
        <v/>
      </c>
      <c r="AY165" s="36" t="str">
        <f t="shared" si="165"/>
        <v/>
      </c>
      <c r="AZ165" s="36" t="str">
        <f t="shared" si="166"/>
        <v/>
      </c>
      <c r="BA165" s="36" t="str">
        <f t="shared" si="167"/>
        <v/>
      </c>
      <c r="BB165" s="36" t="str">
        <f t="shared" si="168"/>
        <v/>
      </c>
      <c r="BC165" s="36" t="str">
        <f t="shared" si="169"/>
        <v/>
      </c>
      <c r="BD165" s="36" t="str">
        <f aca="true" t="shared" si="172" ref="BD165:BD195">IF(ISERROR(P165-AJ$122),"",P165-AJ$122)</f>
        <v/>
      </c>
      <c r="BE165" s="36" t="str">
        <f aca="true" t="shared" si="173" ref="BE165:BE195">IF(ISERROR(Q165-AK$122),"",Q165-AK$122)</f>
        <v/>
      </c>
      <c r="BF165" s="36" t="str">
        <f aca="true" t="shared" si="174" ref="BF165:BF195">IF(ISERROR(R165-AL$122),"",R165-AL$122)</f>
        <v/>
      </c>
      <c r="BG165" s="36" t="str">
        <f aca="true" t="shared" si="175" ref="BG165:BG195">IF(ISERROR(S165-AM$122),"",S165-AM$122)</f>
        <v/>
      </c>
      <c r="BH165" s="36" t="str">
        <f aca="true" t="shared" si="176" ref="BH165:BH195">IF(ISERROR(T165-AN$122),"",T165-AN$122)</f>
        <v/>
      </c>
      <c r="BI165" s="36" t="str">
        <f aca="true" t="shared" si="177" ref="BI165:BI195">IF(ISERROR(U165-AO$122),"",U165-AO$122)</f>
        <v/>
      </c>
      <c r="BJ165" s="36" t="str">
        <f aca="true" t="shared" si="178" ref="BJ165:BJ195">IF(ISERROR(V165-AP$122),"",V165-AP$122)</f>
        <v/>
      </c>
      <c r="BK165" s="36" t="str">
        <f aca="true" t="shared" si="179" ref="BK165:BK195">IF(ISERROR(W165-AQ$122),"",W165-AQ$122)</f>
        <v/>
      </c>
      <c r="BL165" s="36" t="str">
        <f aca="true" t="shared" si="180" ref="BL165:BL195">IF(ISERROR(X165-AR$122),"",X165-AR$122)</f>
        <v/>
      </c>
      <c r="BM165" s="36" t="str">
        <f aca="true" t="shared" si="181" ref="BM165:BM195">IF(ISERROR(Y165-AS$122),"",Y165-AS$122)</f>
        <v/>
      </c>
      <c r="BN165" s="38" t="e">
        <f t="shared" si="170"/>
        <v>#DIV/0!</v>
      </c>
      <c r="BO165" s="38" t="e">
        <f t="shared" si="171"/>
        <v>#DIV/0!</v>
      </c>
      <c r="BP165" s="39" t="str">
        <f t="shared" si="140"/>
        <v/>
      </c>
      <c r="BQ165" s="39" t="str">
        <f t="shared" si="141"/>
        <v/>
      </c>
      <c r="BR165" s="39" t="str">
        <f t="shared" si="142"/>
        <v/>
      </c>
      <c r="BS165" s="39" t="str">
        <f t="shared" si="143"/>
        <v/>
      </c>
      <c r="BT165" s="39" t="str">
        <f t="shared" si="144"/>
        <v/>
      </c>
      <c r="BU165" s="39" t="str">
        <f t="shared" si="145"/>
        <v/>
      </c>
      <c r="BV165" s="39" t="str">
        <f t="shared" si="146"/>
        <v/>
      </c>
      <c r="BW165" s="39" t="str">
        <f t="shared" si="147"/>
        <v/>
      </c>
      <c r="BX165" s="39" t="str">
        <f t="shared" si="148"/>
        <v/>
      </c>
      <c r="BY165" s="39" t="str">
        <f t="shared" si="149"/>
        <v/>
      </c>
      <c r="BZ165" s="39" t="str">
        <f t="shared" si="150"/>
        <v/>
      </c>
      <c r="CA165" s="39" t="str">
        <f t="shared" si="151"/>
        <v/>
      </c>
      <c r="CB165" s="39" t="str">
        <f t="shared" si="152"/>
        <v/>
      </c>
      <c r="CC165" s="39" t="str">
        <f t="shared" si="153"/>
        <v/>
      </c>
      <c r="CD165" s="39" t="str">
        <f t="shared" si="154"/>
        <v/>
      </c>
      <c r="CE165" s="39" t="str">
        <f t="shared" si="155"/>
        <v/>
      </c>
      <c r="CF165" s="39" t="str">
        <f t="shared" si="156"/>
        <v/>
      </c>
      <c r="CG165" s="39" t="str">
        <f t="shared" si="157"/>
        <v/>
      </c>
      <c r="CH165" s="39" t="str">
        <f t="shared" si="158"/>
        <v/>
      </c>
      <c r="CI165" s="39" t="str">
        <f t="shared" si="159"/>
        <v/>
      </c>
    </row>
    <row r="166" spans="1:87" ht="12.75">
      <c r="A166" s="18"/>
      <c r="B166" s="16" t="str">
        <f>'Gene Table'!D165</f>
        <v>NM_002415</v>
      </c>
      <c r="C166" s="16" t="s">
        <v>273</v>
      </c>
      <c r="D166" s="17" t="str">
        <f>IF(SUM('Test Sample Data'!D$3:D$98)&gt;10,IF(AND(ISNUMBER('Test Sample Data'!D165),'Test Sample Data'!D165&lt;$B$1,'Test Sample Data'!D165&gt;0),'Test Sample Data'!D165,$B$1),"")</f>
        <v/>
      </c>
      <c r="E166" s="17" t="str">
        <f>IF(SUM('Test Sample Data'!E$3:E$98)&gt;10,IF(AND(ISNUMBER('Test Sample Data'!E165),'Test Sample Data'!E165&lt;$B$1,'Test Sample Data'!E165&gt;0),'Test Sample Data'!E165,$B$1),"")</f>
        <v/>
      </c>
      <c r="F166" s="17" t="str">
        <f>IF(SUM('Test Sample Data'!F$3:F$98)&gt;10,IF(AND(ISNUMBER('Test Sample Data'!F165),'Test Sample Data'!F165&lt;$B$1,'Test Sample Data'!F165&gt;0),'Test Sample Data'!F165,$B$1),"")</f>
        <v/>
      </c>
      <c r="G166" s="17" t="str">
        <f>IF(SUM('Test Sample Data'!G$3:G$98)&gt;10,IF(AND(ISNUMBER('Test Sample Data'!G165),'Test Sample Data'!G165&lt;$B$1,'Test Sample Data'!G165&gt;0),'Test Sample Data'!G165,$B$1),"")</f>
        <v/>
      </c>
      <c r="H166" s="17" t="str">
        <f>IF(SUM('Test Sample Data'!H$3:H$98)&gt;10,IF(AND(ISNUMBER('Test Sample Data'!H165),'Test Sample Data'!H165&lt;$B$1,'Test Sample Data'!H165&gt;0),'Test Sample Data'!H165,$B$1),"")</f>
        <v/>
      </c>
      <c r="I166" s="17" t="str">
        <f>IF(SUM('Test Sample Data'!I$3:I$98)&gt;10,IF(AND(ISNUMBER('Test Sample Data'!I165),'Test Sample Data'!I165&lt;$B$1,'Test Sample Data'!I165&gt;0),'Test Sample Data'!I165,$B$1),"")</f>
        <v/>
      </c>
      <c r="J166" s="17" t="str">
        <f>IF(SUM('Test Sample Data'!J$3:J$98)&gt;10,IF(AND(ISNUMBER('Test Sample Data'!J165),'Test Sample Data'!J165&lt;$B$1,'Test Sample Data'!J165&gt;0),'Test Sample Data'!J165,$B$1),"")</f>
        <v/>
      </c>
      <c r="K166" s="17" t="str">
        <f>IF(SUM('Test Sample Data'!K$3:K$98)&gt;10,IF(AND(ISNUMBER('Test Sample Data'!K165),'Test Sample Data'!K165&lt;$B$1,'Test Sample Data'!K165&gt;0),'Test Sample Data'!K165,$B$1),"")</f>
        <v/>
      </c>
      <c r="L166" s="17" t="str">
        <f>IF(SUM('Test Sample Data'!L$3:L$98)&gt;10,IF(AND(ISNUMBER('Test Sample Data'!L165),'Test Sample Data'!L165&lt;$B$1,'Test Sample Data'!L165&gt;0),'Test Sample Data'!L165,$B$1),"")</f>
        <v/>
      </c>
      <c r="M166" s="17" t="str">
        <f>IF(SUM('Test Sample Data'!M$3:M$98)&gt;10,IF(AND(ISNUMBER('Test Sample Data'!M165),'Test Sample Data'!M165&lt;$B$1,'Test Sample Data'!M165&gt;0),'Test Sample Data'!M165,$B$1),"")</f>
        <v/>
      </c>
      <c r="N166" s="17" t="str">
        <f>'Gene Table'!D165</f>
        <v>NM_002415</v>
      </c>
      <c r="O166" s="16" t="s">
        <v>273</v>
      </c>
      <c r="P166" s="17" t="str">
        <f>IF(SUM('Control Sample Data'!D$3:D$98)&gt;10,IF(AND(ISNUMBER('Control Sample Data'!D165),'Control Sample Data'!D165&lt;$B$1,'Control Sample Data'!D165&gt;0),'Control Sample Data'!D165,$B$1),"")</f>
        <v/>
      </c>
      <c r="Q166" s="17" t="str">
        <f>IF(SUM('Control Sample Data'!E$3:E$98)&gt;10,IF(AND(ISNUMBER('Control Sample Data'!E165),'Control Sample Data'!E165&lt;$B$1,'Control Sample Data'!E165&gt;0),'Control Sample Data'!E165,$B$1),"")</f>
        <v/>
      </c>
      <c r="R166" s="17" t="str">
        <f>IF(SUM('Control Sample Data'!F$3:F$98)&gt;10,IF(AND(ISNUMBER('Control Sample Data'!F165),'Control Sample Data'!F165&lt;$B$1,'Control Sample Data'!F165&gt;0),'Control Sample Data'!F165,$B$1),"")</f>
        <v/>
      </c>
      <c r="S166" s="17" t="str">
        <f>IF(SUM('Control Sample Data'!G$3:G$98)&gt;10,IF(AND(ISNUMBER('Control Sample Data'!G165),'Control Sample Data'!G165&lt;$B$1,'Control Sample Data'!G165&gt;0),'Control Sample Data'!G165,$B$1),"")</f>
        <v/>
      </c>
      <c r="T166" s="17" t="str">
        <f>IF(SUM('Control Sample Data'!H$3:H$98)&gt;10,IF(AND(ISNUMBER('Control Sample Data'!H165),'Control Sample Data'!H165&lt;$B$1,'Control Sample Data'!H165&gt;0),'Control Sample Data'!H165,$B$1),"")</f>
        <v/>
      </c>
      <c r="U166" s="17" t="str">
        <f>IF(SUM('Control Sample Data'!I$3:I$98)&gt;10,IF(AND(ISNUMBER('Control Sample Data'!I165),'Control Sample Data'!I165&lt;$B$1,'Control Sample Data'!I165&gt;0),'Control Sample Data'!I165,$B$1),"")</f>
        <v/>
      </c>
      <c r="V166" s="17" t="str">
        <f>IF(SUM('Control Sample Data'!J$3:J$98)&gt;10,IF(AND(ISNUMBER('Control Sample Data'!J165),'Control Sample Data'!J165&lt;$B$1,'Control Sample Data'!J165&gt;0),'Control Sample Data'!J165,$B$1),"")</f>
        <v/>
      </c>
      <c r="W166" s="17" t="str">
        <f>IF(SUM('Control Sample Data'!K$3:K$98)&gt;10,IF(AND(ISNUMBER('Control Sample Data'!K165),'Control Sample Data'!K165&lt;$B$1,'Control Sample Data'!K165&gt;0),'Control Sample Data'!K165,$B$1),"")</f>
        <v/>
      </c>
      <c r="X166" s="17" t="str">
        <f>IF(SUM('Control Sample Data'!L$3:L$98)&gt;10,IF(AND(ISNUMBER('Control Sample Data'!L165),'Control Sample Data'!L165&lt;$B$1,'Control Sample Data'!L165&gt;0),'Control Sample Data'!L165,$B$1),"")</f>
        <v/>
      </c>
      <c r="Y166" s="17" t="str">
        <f>IF(SUM('Control Sample Data'!M$3:M$98)&gt;10,IF(AND(ISNUMBER('Control Sample Data'!M165),'Control Sample Data'!M165&lt;$B$1,'Control Sample Data'!M165&gt;0),'Control Sample Data'!M165,$B$1),"")</f>
        <v/>
      </c>
      <c r="AT166" s="36" t="str">
        <f t="shared" si="160"/>
        <v/>
      </c>
      <c r="AU166" s="36" t="str">
        <f t="shared" si="161"/>
        <v/>
      </c>
      <c r="AV166" s="36" t="str">
        <f t="shared" si="162"/>
        <v/>
      </c>
      <c r="AW166" s="36" t="str">
        <f t="shared" si="163"/>
        <v/>
      </c>
      <c r="AX166" s="36" t="str">
        <f t="shared" si="164"/>
        <v/>
      </c>
      <c r="AY166" s="36" t="str">
        <f t="shared" si="165"/>
        <v/>
      </c>
      <c r="AZ166" s="36" t="str">
        <f t="shared" si="166"/>
        <v/>
      </c>
      <c r="BA166" s="36" t="str">
        <f t="shared" si="167"/>
        <v/>
      </c>
      <c r="BB166" s="36" t="str">
        <f t="shared" si="168"/>
        <v/>
      </c>
      <c r="BC166" s="36" t="str">
        <f t="shared" si="169"/>
        <v/>
      </c>
      <c r="BD166" s="36" t="str">
        <f t="shared" si="172"/>
        <v/>
      </c>
      <c r="BE166" s="36" t="str">
        <f t="shared" si="173"/>
        <v/>
      </c>
      <c r="BF166" s="36" t="str">
        <f t="shared" si="174"/>
        <v/>
      </c>
      <c r="BG166" s="36" t="str">
        <f t="shared" si="175"/>
        <v/>
      </c>
      <c r="BH166" s="36" t="str">
        <f t="shared" si="176"/>
        <v/>
      </c>
      <c r="BI166" s="36" t="str">
        <f t="shared" si="177"/>
        <v/>
      </c>
      <c r="BJ166" s="36" t="str">
        <f t="shared" si="178"/>
        <v/>
      </c>
      <c r="BK166" s="36" t="str">
        <f t="shared" si="179"/>
        <v/>
      </c>
      <c r="BL166" s="36" t="str">
        <f t="shared" si="180"/>
        <v/>
      </c>
      <c r="BM166" s="36" t="str">
        <f t="shared" si="181"/>
        <v/>
      </c>
      <c r="BN166" s="38" t="e">
        <f t="shared" si="170"/>
        <v>#DIV/0!</v>
      </c>
      <c r="BO166" s="38" t="e">
        <f t="shared" si="171"/>
        <v>#DIV/0!</v>
      </c>
      <c r="BP166" s="39" t="str">
        <f t="shared" si="140"/>
        <v/>
      </c>
      <c r="BQ166" s="39" t="str">
        <f t="shared" si="141"/>
        <v/>
      </c>
      <c r="BR166" s="39" t="str">
        <f t="shared" si="142"/>
        <v/>
      </c>
      <c r="BS166" s="39" t="str">
        <f t="shared" si="143"/>
        <v/>
      </c>
      <c r="BT166" s="39" t="str">
        <f t="shared" si="144"/>
        <v/>
      </c>
      <c r="BU166" s="39" t="str">
        <f t="shared" si="145"/>
        <v/>
      </c>
      <c r="BV166" s="39" t="str">
        <f t="shared" si="146"/>
        <v/>
      </c>
      <c r="BW166" s="39" t="str">
        <f t="shared" si="147"/>
        <v/>
      </c>
      <c r="BX166" s="39" t="str">
        <f t="shared" si="148"/>
        <v/>
      </c>
      <c r="BY166" s="39" t="str">
        <f t="shared" si="149"/>
        <v/>
      </c>
      <c r="BZ166" s="39" t="str">
        <f t="shared" si="150"/>
        <v/>
      </c>
      <c r="CA166" s="39" t="str">
        <f t="shared" si="151"/>
        <v/>
      </c>
      <c r="CB166" s="39" t="str">
        <f t="shared" si="152"/>
        <v/>
      </c>
      <c r="CC166" s="39" t="str">
        <f t="shared" si="153"/>
        <v/>
      </c>
      <c r="CD166" s="39" t="str">
        <f t="shared" si="154"/>
        <v/>
      </c>
      <c r="CE166" s="39" t="str">
        <f t="shared" si="155"/>
        <v/>
      </c>
      <c r="CF166" s="39" t="str">
        <f t="shared" si="156"/>
        <v/>
      </c>
      <c r="CG166" s="39" t="str">
        <f t="shared" si="157"/>
        <v/>
      </c>
      <c r="CH166" s="39" t="str">
        <f t="shared" si="158"/>
        <v/>
      </c>
      <c r="CI166" s="39" t="str">
        <f t="shared" si="159"/>
        <v/>
      </c>
    </row>
    <row r="167" spans="1:87" ht="12.75">
      <c r="A167" s="18"/>
      <c r="B167" s="16" t="str">
        <f>'Gene Table'!D166</f>
        <v>NM_002389</v>
      </c>
      <c r="C167" s="16" t="s">
        <v>277</v>
      </c>
      <c r="D167" s="17" t="str">
        <f>IF(SUM('Test Sample Data'!D$3:D$98)&gt;10,IF(AND(ISNUMBER('Test Sample Data'!D166),'Test Sample Data'!D166&lt;$B$1,'Test Sample Data'!D166&gt;0),'Test Sample Data'!D166,$B$1),"")</f>
        <v/>
      </c>
      <c r="E167" s="17" t="str">
        <f>IF(SUM('Test Sample Data'!E$3:E$98)&gt;10,IF(AND(ISNUMBER('Test Sample Data'!E166),'Test Sample Data'!E166&lt;$B$1,'Test Sample Data'!E166&gt;0),'Test Sample Data'!E166,$B$1),"")</f>
        <v/>
      </c>
      <c r="F167" s="17" t="str">
        <f>IF(SUM('Test Sample Data'!F$3:F$98)&gt;10,IF(AND(ISNUMBER('Test Sample Data'!F166),'Test Sample Data'!F166&lt;$B$1,'Test Sample Data'!F166&gt;0),'Test Sample Data'!F166,$B$1),"")</f>
        <v/>
      </c>
      <c r="G167" s="17" t="str">
        <f>IF(SUM('Test Sample Data'!G$3:G$98)&gt;10,IF(AND(ISNUMBER('Test Sample Data'!G166),'Test Sample Data'!G166&lt;$B$1,'Test Sample Data'!G166&gt;0),'Test Sample Data'!G166,$B$1),"")</f>
        <v/>
      </c>
      <c r="H167" s="17" t="str">
        <f>IF(SUM('Test Sample Data'!H$3:H$98)&gt;10,IF(AND(ISNUMBER('Test Sample Data'!H166),'Test Sample Data'!H166&lt;$B$1,'Test Sample Data'!H166&gt;0),'Test Sample Data'!H166,$B$1),"")</f>
        <v/>
      </c>
      <c r="I167" s="17" t="str">
        <f>IF(SUM('Test Sample Data'!I$3:I$98)&gt;10,IF(AND(ISNUMBER('Test Sample Data'!I166),'Test Sample Data'!I166&lt;$B$1,'Test Sample Data'!I166&gt;0),'Test Sample Data'!I166,$B$1),"")</f>
        <v/>
      </c>
      <c r="J167" s="17" t="str">
        <f>IF(SUM('Test Sample Data'!J$3:J$98)&gt;10,IF(AND(ISNUMBER('Test Sample Data'!J166),'Test Sample Data'!J166&lt;$B$1,'Test Sample Data'!J166&gt;0),'Test Sample Data'!J166,$B$1),"")</f>
        <v/>
      </c>
      <c r="K167" s="17" t="str">
        <f>IF(SUM('Test Sample Data'!K$3:K$98)&gt;10,IF(AND(ISNUMBER('Test Sample Data'!K166),'Test Sample Data'!K166&lt;$B$1,'Test Sample Data'!K166&gt;0),'Test Sample Data'!K166,$B$1),"")</f>
        <v/>
      </c>
      <c r="L167" s="17" t="str">
        <f>IF(SUM('Test Sample Data'!L$3:L$98)&gt;10,IF(AND(ISNUMBER('Test Sample Data'!L166),'Test Sample Data'!L166&lt;$B$1,'Test Sample Data'!L166&gt;0),'Test Sample Data'!L166,$B$1),"")</f>
        <v/>
      </c>
      <c r="M167" s="17" t="str">
        <f>IF(SUM('Test Sample Data'!M$3:M$98)&gt;10,IF(AND(ISNUMBER('Test Sample Data'!M166),'Test Sample Data'!M166&lt;$B$1,'Test Sample Data'!M166&gt;0),'Test Sample Data'!M166,$B$1),"")</f>
        <v/>
      </c>
      <c r="N167" s="17" t="str">
        <f>'Gene Table'!D166</f>
        <v>NM_002389</v>
      </c>
      <c r="O167" s="16" t="s">
        <v>277</v>
      </c>
      <c r="P167" s="17" t="str">
        <f>IF(SUM('Control Sample Data'!D$3:D$98)&gt;10,IF(AND(ISNUMBER('Control Sample Data'!D166),'Control Sample Data'!D166&lt;$B$1,'Control Sample Data'!D166&gt;0),'Control Sample Data'!D166,$B$1),"")</f>
        <v/>
      </c>
      <c r="Q167" s="17" t="str">
        <f>IF(SUM('Control Sample Data'!E$3:E$98)&gt;10,IF(AND(ISNUMBER('Control Sample Data'!E166),'Control Sample Data'!E166&lt;$B$1,'Control Sample Data'!E166&gt;0),'Control Sample Data'!E166,$B$1),"")</f>
        <v/>
      </c>
      <c r="R167" s="17" t="str">
        <f>IF(SUM('Control Sample Data'!F$3:F$98)&gt;10,IF(AND(ISNUMBER('Control Sample Data'!F166),'Control Sample Data'!F166&lt;$B$1,'Control Sample Data'!F166&gt;0),'Control Sample Data'!F166,$B$1),"")</f>
        <v/>
      </c>
      <c r="S167" s="17" t="str">
        <f>IF(SUM('Control Sample Data'!G$3:G$98)&gt;10,IF(AND(ISNUMBER('Control Sample Data'!G166),'Control Sample Data'!G166&lt;$B$1,'Control Sample Data'!G166&gt;0),'Control Sample Data'!G166,$B$1),"")</f>
        <v/>
      </c>
      <c r="T167" s="17" t="str">
        <f>IF(SUM('Control Sample Data'!H$3:H$98)&gt;10,IF(AND(ISNUMBER('Control Sample Data'!H166),'Control Sample Data'!H166&lt;$B$1,'Control Sample Data'!H166&gt;0),'Control Sample Data'!H166,$B$1),"")</f>
        <v/>
      </c>
      <c r="U167" s="17" t="str">
        <f>IF(SUM('Control Sample Data'!I$3:I$98)&gt;10,IF(AND(ISNUMBER('Control Sample Data'!I166),'Control Sample Data'!I166&lt;$B$1,'Control Sample Data'!I166&gt;0),'Control Sample Data'!I166,$B$1),"")</f>
        <v/>
      </c>
      <c r="V167" s="17" t="str">
        <f>IF(SUM('Control Sample Data'!J$3:J$98)&gt;10,IF(AND(ISNUMBER('Control Sample Data'!J166),'Control Sample Data'!J166&lt;$B$1,'Control Sample Data'!J166&gt;0),'Control Sample Data'!J166,$B$1),"")</f>
        <v/>
      </c>
      <c r="W167" s="17" t="str">
        <f>IF(SUM('Control Sample Data'!K$3:K$98)&gt;10,IF(AND(ISNUMBER('Control Sample Data'!K166),'Control Sample Data'!K166&lt;$B$1,'Control Sample Data'!K166&gt;0),'Control Sample Data'!K166,$B$1),"")</f>
        <v/>
      </c>
      <c r="X167" s="17" t="str">
        <f>IF(SUM('Control Sample Data'!L$3:L$98)&gt;10,IF(AND(ISNUMBER('Control Sample Data'!L166),'Control Sample Data'!L166&lt;$B$1,'Control Sample Data'!L166&gt;0),'Control Sample Data'!L166,$B$1),"")</f>
        <v/>
      </c>
      <c r="Y167" s="17" t="str">
        <f>IF(SUM('Control Sample Data'!M$3:M$98)&gt;10,IF(AND(ISNUMBER('Control Sample Data'!M166),'Control Sample Data'!M166&lt;$B$1,'Control Sample Data'!M166&gt;0),'Control Sample Data'!M166,$B$1),"")</f>
        <v/>
      </c>
      <c r="AT167" s="36" t="str">
        <f t="shared" si="160"/>
        <v/>
      </c>
      <c r="AU167" s="36" t="str">
        <f t="shared" si="161"/>
        <v/>
      </c>
      <c r="AV167" s="36" t="str">
        <f t="shared" si="162"/>
        <v/>
      </c>
      <c r="AW167" s="36" t="str">
        <f t="shared" si="163"/>
        <v/>
      </c>
      <c r="AX167" s="36" t="str">
        <f t="shared" si="164"/>
        <v/>
      </c>
      <c r="AY167" s="36" t="str">
        <f t="shared" si="165"/>
        <v/>
      </c>
      <c r="AZ167" s="36" t="str">
        <f t="shared" si="166"/>
        <v/>
      </c>
      <c r="BA167" s="36" t="str">
        <f t="shared" si="167"/>
        <v/>
      </c>
      <c r="BB167" s="36" t="str">
        <f t="shared" si="168"/>
        <v/>
      </c>
      <c r="BC167" s="36" t="str">
        <f t="shared" si="169"/>
        <v/>
      </c>
      <c r="BD167" s="36" t="str">
        <f t="shared" si="172"/>
        <v/>
      </c>
      <c r="BE167" s="36" t="str">
        <f t="shared" si="173"/>
        <v/>
      </c>
      <c r="BF167" s="36" t="str">
        <f t="shared" si="174"/>
        <v/>
      </c>
      <c r="BG167" s="36" t="str">
        <f t="shared" si="175"/>
        <v/>
      </c>
      <c r="BH167" s="36" t="str">
        <f t="shared" si="176"/>
        <v/>
      </c>
      <c r="BI167" s="36" t="str">
        <f t="shared" si="177"/>
        <v/>
      </c>
      <c r="BJ167" s="36" t="str">
        <f t="shared" si="178"/>
        <v/>
      </c>
      <c r="BK167" s="36" t="str">
        <f t="shared" si="179"/>
        <v/>
      </c>
      <c r="BL167" s="36" t="str">
        <f t="shared" si="180"/>
        <v/>
      </c>
      <c r="BM167" s="36" t="str">
        <f t="shared" si="181"/>
        <v/>
      </c>
      <c r="BN167" s="38" t="e">
        <f t="shared" si="170"/>
        <v>#DIV/0!</v>
      </c>
      <c r="BO167" s="38" t="e">
        <f t="shared" si="171"/>
        <v>#DIV/0!</v>
      </c>
      <c r="BP167" s="39" t="str">
        <f t="shared" si="140"/>
        <v/>
      </c>
      <c r="BQ167" s="39" t="str">
        <f t="shared" si="141"/>
        <v/>
      </c>
      <c r="BR167" s="39" t="str">
        <f t="shared" si="142"/>
        <v/>
      </c>
      <c r="BS167" s="39" t="str">
        <f t="shared" si="143"/>
        <v/>
      </c>
      <c r="BT167" s="39" t="str">
        <f t="shared" si="144"/>
        <v/>
      </c>
      <c r="BU167" s="39" t="str">
        <f t="shared" si="145"/>
        <v/>
      </c>
      <c r="BV167" s="39" t="str">
        <f t="shared" si="146"/>
        <v/>
      </c>
      <c r="BW167" s="39" t="str">
        <f t="shared" si="147"/>
        <v/>
      </c>
      <c r="BX167" s="39" t="str">
        <f t="shared" si="148"/>
        <v/>
      </c>
      <c r="BY167" s="39" t="str">
        <f t="shared" si="149"/>
        <v/>
      </c>
      <c r="BZ167" s="39" t="str">
        <f t="shared" si="150"/>
        <v/>
      </c>
      <c r="CA167" s="39" t="str">
        <f t="shared" si="151"/>
        <v/>
      </c>
      <c r="CB167" s="39" t="str">
        <f t="shared" si="152"/>
        <v/>
      </c>
      <c r="CC167" s="39" t="str">
        <f t="shared" si="153"/>
        <v/>
      </c>
      <c r="CD167" s="39" t="str">
        <f t="shared" si="154"/>
        <v/>
      </c>
      <c r="CE167" s="39" t="str">
        <f t="shared" si="155"/>
        <v/>
      </c>
      <c r="CF167" s="39" t="str">
        <f t="shared" si="156"/>
        <v/>
      </c>
      <c r="CG167" s="39" t="str">
        <f t="shared" si="157"/>
        <v/>
      </c>
      <c r="CH167" s="39" t="str">
        <f t="shared" si="158"/>
        <v/>
      </c>
      <c r="CI167" s="39" t="str">
        <f t="shared" si="159"/>
        <v/>
      </c>
    </row>
    <row r="168" spans="1:87" ht="12.75">
      <c r="A168" s="18"/>
      <c r="B168" s="16" t="str">
        <f>'Gene Table'!D167</f>
        <v>NM_004985</v>
      </c>
      <c r="C168" s="16" t="s">
        <v>281</v>
      </c>
      <c r="D168" s="17" t="str">
        <f>IF(SUM('Test Sample Data'!D$3:D$98)&gt;10,IF(AND(ISNUMBER('Test Sample Data'!D167),'Test Sample Data'!D167&lt;$B$1,'Test Sample Data'!D167&gt;0),'Test Sample Data'!D167,$B$1),"")</f>
        <v/>
      </c>
      <c r="E168" s="17" t="str">
        <f>IF(SUM('Test Sample Data'!E$3:E$98)&gt;10,IF(AND(ISNUMBER('Test Sample Data'!E167),'Test Sample Data'!E167&lt;$B$1,'Test Sample Data'!E167&gt;0),'Test Sample Data'!E167,$B$1),"")</f>
        <v/>
      </c>
      <c r="F168" s="17" t="str">
        <f>IF(SUM('Test Sample Data'!F$3:F$98)&gt;10,IF(AND(ISNUMBER('Test Sample Data'!F167),'Test Sample Data'!F167&lt;$B$1,'Test Sample Data'!F167&gt;0),'Test Sample Data'!F167,$B$1),"")</f>
        <v/>
      </c>
      <c r="G168" s="17" t="str">
        <f>IF(SUM('Test Sample Data'!G$3:G$98)&gt;10,IF(AND(ISNUMBER('Test Sample Data'!G167),'Test Sample Data'!G167&lt;$B$1,'Test Sample Data'!G167&gt;0),'Test Sample Data'!G167,$B$1),"")</f>
        <v/>
      </c>
      <c r="H168" s="17" t="str">
        <f>IF(SUM('Test Sample Data'!H$3:H$98)&gt;10,IF(AND(ISNUMBER('Test Sample Data'!H167),'Test Sample Data'!H167&lt;$B$1,'Test Sample Data'!H167&gt;0),'Test Sample Data'!H167,$B$1),"")</f>
        <v/>
      </c>
      <c r="I168" s="17" t="str">
        <f>IF(SUM('Test Sample Data'!I$3:I$98)&gt;10,IF(AND(ISNUMBER('Test Sample Data'!I167),'Test Sample Data'!I167&lt;$B$1,'Test Sample Data'!I167&gt;0),'Test Sample Data'!I167,$B$1),"")</f>
        <v/>
      </c>
      <c r="J168" s="17" t="str">
        <f>IF(SUM('Test Sample Data'!J$3:J$98)&gt;10,IF(AND(ISNUMBER('Test Sample Data'!J167),'Test Sample Data'!J167&lt;$B$1,'Test Sample Data'!J167&gt;0),'Test Sample Data'!J167,$B$1),"")</f>
        <v/>
      </c>
      <c r="K168" s="17" t="str">
        <f>IF(SUM('Test Sample Data'!K$3:K$98)&gt;10,IF(AND(ISNUMBER('Test Sample Data'!K167),'Test Sample Data'!K167&lt;$B$1,'Test Sample Data'!K167&gt;0),'Test Sample Data'!K167,$B$1),"")</f>
        <v/>
      </c>
      <c r="L168" s="17" t="str">
        <f>IF(SUM('Test Sample Data'!L$3:L$98)&gt;10,IF(AND(ISNUMBER('Test Sample Data'!L167),'Test Sample Data'!L167&lt;$B$1,'Test Sample Data'!L167&gt;0),'Test Sample Data'!L167,$B$1),"")</f>
        <v/>
      </c>
      <c r="M168" s="17" t="str">
        <f>IF(SUM('Test Sample Data'!M$3:M$98)&gt;10,IF(AND(ISNUMBER('Test Sample Data'!M167),'Test Sample Data'!M167&lt;$B$1,'Test Sample Data'!M167&gt;0),'Test Sample Data'!M167,$B$1),"")</f>
        <v/>
      </c>
      <c r="N168" s="17" t="str">
        <f>'Gene Table'!D167</f>
        <v>NM_004985</v>
      </c>
      <c r="O168" s="16" t="s">
        <v>281</v>
      </c>
      <c r="P168" s="17" t="str">
        <f>IF(SUM('Control Sample Data'!D$3:D$98)&gt;10,IF(AND(ISNUMBER('Control Sample Data'!D167),'Control Sample Data'!D167&lt;$B$1,'Control Sample Data'!D167&gt;0),'Control Sample Data'!D167,$B$1),"")</f>
        <v/>
      </c>
      <c r="Q168" s="17" t="str">
        <f>IF(SUM('Control Sample Data'!E$3:E$98)&gt;10,IF(AND(ISNUMBER('Control Sample Data'!E167),'Control Sample Data'!E167&lt;$B$1,'Control Sample Data'!E167&gt;0),'Control Sample Data'!E167,$B$1),"")</f>
        <v/>
      </c>
      <c r="R168" s="17" t="str">
        <f>IF(SUM('Control Sample Data'!F$3:F$98)&gt;10,IF(AND(ISNUMBER('Control Sample Data'!F167),'Control Sample Data'!F167&lt;$B$1,'Control Sample Data'!F167&gt;0),'Control Sample Data'!F167,$B$1),"")</f>
        <v/>
      </c>
      <c r="S168" s="17" t="str">
        <f>IF(SUM('Control Sample Data'!G$3:G$98)&gt;10,IF(AND(ISNUMBER('Control Sample Data'!G167),'Control Sample Data'!G167&lt;$B$1,'Control Sample Data'!G167&gt;0),'Control Sample Data'!G167,$B$1),"")</f>
        <v/>
      </c>
      <c r="T168" s="17" t="str">
        <f>IF(SUM('Control Sample Data'!H$3:H$98)&gt;10,IF(AND(ISNUMBER('Control Sample Data'!H167),'Control Sample Data'!H167&lt;$B$1,'Control Sample Data'!H167&gt;0),'Control Sample Data'!H167,$B$1),"")</f>
        <v/>
      </c>
      <c r="U168" s="17" t="str">
        <f>IF(SUM('Control Sample Data'!I$3:I$98)&gt;10,IF(AND(ISNUMBER('Control Sample Data'!I167),'Control Sample Data'!I167&lt;$B$1,'Control Sample Data'!I167&gt;0),'Control Sample Data'!I167,$B$1),"")</f>
        <v/>
      </c>
      <c r="V168" s="17" t="str">
        <f>IF(SUM('Control Sample Data'!J$3:J$98)&gt;10,IF(AND(ISNUMBER('Control Sample Data'!J167),'Control Sample Data'!J167&lt;$B$1,'Control Sample Data'!J167&gt;0),'Control Sample Data'!J167,$B$1),"")</f>
        <v/>
      </c>
      <c r="W168" s="17" t="str">
        <f>IF(SUM('Control Sample Data'!K$3:K$98)&gt;10,IF(AND(ISNUMBER('Control Sample Data'!K167),'Control Sample Data'!K167&lt;$B$1,'Control Sample Data'!K167&gt;0),'Control Sample Data'!K167,$B$1),"")</f>
        <v/>
      </c>
      <c r="X168" s="17" t="str">
        <f>IF(SUM('Control Sample Data'!L$3:L$98)&gt;10,IF(AND(ISNUMBER('Control Sample Data'!L167),'Control Sample Data'!L167&lt;$B$1,'Control Sample Data'!L167&gt;0),'Control Sample Data'!L167,$B$1),"")</f>
        <v/>
      </c>
      <c r="Y168" s="17" t="str">
        <f>IF(SUM('Control Sample Data'!M$3:M$98)&gt;10,IF(AND(ISNUMBER('Control Sample Data'!M167),'Control Sample Data'!M167&lt;$B$1,'Control Sample Data'!M167&gt;0),'Control Sample Data'!M167,$B$1),"")</f>
        <v/>
      </c>
      <c r="AT168" s="36" t="str">
        <f t="shared" si="160"/>
        <v/>
      </c>
      <c r="AU168" s="36" t="str">
        <f t="shared" si="161"/>
        <v/>
      </c>
      <c r="AV168" s="36" t="str">
        <f t="shared" si="162"/>
        <v/>
      </c>
      <c r="AW168" s="36" t="str">
        <f t="shared" si="163"/>
        <v/>
      </c>
      <c r="AX168" s="36" t="str">
        <f t="shared" si="164"/>
        <v/>
      </c>
      <c r="AY168" s="36" t="str">
        <f t="shared" si="165"/>
        <v/>
      </c>
      <c r="AZ168" s="36" t="str">
        <f t="shared" si="166"/>
        <v/>
      </c>
      <c r="BA168" s="36" t="str">
        <f t="shared" si="167"/>
        <v/>
      </c>
      <c r="BB168" s="36" t="str">
        <f t="shared" si="168"/>
        <v/>
      </c>
      <c r="BC168" s="36" t="str">
        <f t="shared" si="169"/>
        <v/>
      </c>
      <c r="BD168" s="36" t="str">
        <f t="shared" si="172"/>
        <v/>
      </c>
      <c r="BE168" s="36" t="str">
        <f t="shared" si="173"/>
        <v/>
      </c>
      <c r="BF168" s="36" t="str">
        <f t="shared" si="174"/>
        <v/>
      </c>
      <c r="BG168" s="36" t="str">
        <f t="shared" si="175"/>
        <v/>
      </c>
      <c r="BH168" s="36" t="str">
        <f t="shared" si="176"/>
        <v/>
      </c>
      <c r="BI168" s="36" t="str">
        <f t="shared" si="177"/>
        <v/>
      </c>
      <c r="BJ168" s="36" t="str">
        <f t="shared" si="178"/>
        <v/>
      </c>
      <c r="BK168" s="36" t="str">
        <f t="shared" si="179"/>
        <v/>
      </c>
      <c r="BL168" s="36" t="str">
        <f t="shared" si="180"/>
        <v/>
      </c>
      <c r="BM168" s="36" t="str">
        <f t="shared" si="181"/>
        <v/>
      </c>
      <c r="BN168" s="38" t="e">
        <f t="shared" si="170"/>
        <v>#DIV/0!</v>
      </c>
      <c r="BO168" s="38" t="e">
        <f t="shared" si="171"/>
        <v>#DIV/0!</v>
      </c>
      <c r="BP168" s="39" t="str">
        <f t="shared" si="140"/>
        <v/>
      </c>
      <c r="BQ168" s="39" t="str">
        <f t="shared" si="141"/>
        <v/>
      </c>
      <c r="BR168" s="39" t="str">
        <f t="shared" si="142"/>
        <v/>
      </c>
      <c r="BS168" s="39" t="str">
        <f t="shared" si="143"/>
        <v/>
      </c>
      <c r="BT168" s="39" t="str">
        <f t="shared" si="144"/>
        <v/>
      </c>
      <c r="BU168" s="39" t="str">
        <f t="shared" si="145"/>
        <v/>
      </c>
      <c r="BV168" s="39" t="str">
        <f t="shared" si="146"/>
        <v/>
      </c>
      <c r="BW168" s="39" t="str">
        <f t="shared" si="147"/>
        <v/>
      </c>
      <c r="BX168" s="39" t="str">
        <f t="shared" si="148"/>
        <v/>
      </c>
      <c r="BY168" s="39" t="str">
        <f t="shared" si="149"/>
        <v/>
      </c>
      <c r="BZ168" s="39" t="str">
        <f t="shared" si="150"/>
        <v/>
      </c>
      <c r="CA168" s="39" t="str">
        <f t="shared" si="151"/>
        <v/>
      </c>
      <c r="CB168" s="39" t="str">
        <f t="shared" si="152"/>
        <v/>
      </c>
      <c r="CC168" s="39" t="str">
        <f t="shared" si="153"/>
        <v/>
      </c>
      <c r="CD168" s="39" t="str">
        <f t="shared" si="154"/>
        <v/>
      </c>
      <c r="CE168" s="39" t="str">
        <f t="shared" si="155"/>
        <v/>
      </c>
      <c r="CF168" s="39" t="str">
        <f t="shared" si="156"/>
        <v/>
      </c>
      <c r="CG168" s="39" t="str">
        <f t="shared" si="157"/>
        <v/>
      </c>
      <c r="CH168" s="39" t="str">
        <f t="shared" si="158"/>
        <v/>
      </c>
      <c r="CI168" s="39" t="str">
        <f t="shared" si="159"/>
        <v/>
      </c>
    </row>
    <row r="169" spans="1:87" ht="12.75">
      <c r="A169" s="18"/>
      <c r="B169" s="16" t="str">
        <f>'Gene Table'!D168</f>
        <v>NM_013289</v>
      </c>
      <c r="C169" s="16" t="s">
        <v>285</v>
      </c>
      <c r="D169" s="17" t="str">
        <f>IF(SUM('Test Sample Data'!D$3:D$98)&gt;10,IF(AND(ISNUMBER('Test Sample Data'!D168),'Test Sample Data'!D168&lt;$B$1,'Test Sample Data'!D168&gt;0),'Test Sample Data'!D168,$B$1),"")</f>
        <v/>
      </c>
      <c r="E169" s="17" t="str">
        <f>IF(SUM('Test Sample Data'!E$3:E$98)&gt;10,IF(AND(ISNUMBER('Test Sample Data'!E168),'Test Sample Data'!E168&lt;$B$1,'Test Sample Data'!E168&gt;0),'Test Sample Data'!E168,$B$1),"")</f>
        <v/>
      </c>
      <c r="F169" s="17" t="str">
        <f>IF(SUM('Test Sample Data'!F$3:F$98)&gt;10,IF(AND(ISNUMBER('Test Sample Data'!F168),'Test Sample Data'!F168&lt;$B$1,'Test Sample Data'!F168&gt;0),'Test Sample Data'!F168,$B$1),"")</f>
        <v/>
      </c>
      <c r="G169" s="17" t="str">
        <f>IF(SUM('Test Sample Data'!G$3:G$98)&gt;10,IF(AND(ISNUMBER('Test Sample Data'!G168),'Test Sample Data'!G168&lt;$B$1,'Test Sample Data'!G168&gt;0),'Test Sample Data'!G168,$B$1),"")</f>
        <v/>
      </c>
      <c r="H169" s="17" t="str">
        <f>IF(SUM('Test Sample Data'!H$3:H$98)&gt;10,IF(AND(ISNUMBER('Test Sample Data'!H168),'Test Sample Data'!H168&lt;$B$1,'Test Sample Data'!H168&gt;0),'Test Sample Data'!H168,$B$1),"")</f>
        <v/>
      </c>
      <c r="I169" s="17" t="str">
        <f>IF(SUM('Test Sample Data'!I$3:I$98)&gt;10,IF(AND(ISNUMBER('Test Sample Data'!I168),'Test Sample Data'!I168&lt;$B$1,'Test Sample Data'!I168&gt;0),'Test Sample Data'!I168,$B$1),"")</f>
        <v/>
      </c>
      <c r="J169" s="17" t="str">
        <f>IF(SUM('Test Sample Data'!J$3:J$98)&gt;10,IF(AND(ISNUMBER('Test Sample Data'!J168),'Test Sample Data'!J168&lt;$B$1,'Test Sample Data'!J168&gt;0),'Test Sample Data'!J168,$B$1),"")</f>
        <v/>
      </c>
      <c r="K169" s="17" t="str">
        <f>IF(SUM('Test Sample Data'!K$3:K$98)&gt;10,IF(AND(ISNUMBER('Test Sample Data'!K168),'Test Sample Data'!K168&lt;$B$1,'Test Sample Data'!K168&gt;0),'Test Sample Data'!K168,$B$1),"")</f>
        <v/>
      </c>
      <c r="L169" s="17" t="str">
        <f>IF(SUM('Test Sample Data'!L$3:L$98)&gt;10,IF(AND(ISNUMBER('Test Sample Data'!L168),'Test Sample Data'!L168&lt;$B$1,'Test Sample Data'!L168&gt;0),'Test Sample Data'!L168,$B$1),"")</f>
        <v/>
      </c>
      <c r="M169" s="17" t="str">
        <f>IF(SUM('Test Sample Data'!M$3:M$98)&gt;10,IF(AND(ISNUMBER('Test Sample Data'!M168),'Test Sample Data'!M168&lt;$B$1,'Test Sample Data'!M168&gt;0),'Test Sample Data'!M168,$B$1),"")</f>
        <v/>
      </c>
      <c r="N169" s="17" t="str">
        <f>'Gene Table'!D168</f>
        <v>NM_013289</v>
      </c>
      <c r="O169" s="16" t="s">
        <v>285</v>
      </c>
      <c r="P169" s="17" t="str">
        <f>IF(SUM('Control Sample Data'!D$3:D$98)&gt;10,IF(AND(ISNUMBER('Control Sample Data'!D168),'Control Sample Data'!D168&lt;$B$1,'Control Sample Data'!D168&gt;0),'Control Sample Data'!D168,$B$1),"")</f>
        <v/>
      </c>
      <c r="Q169" s="17" t="str">
        <f>IF(SUM('Control Sample Data'!E$3:E$98)&gt;10,IF(AND(ISNUMBER('Control Sample Data'!E168),'Control Sample Data'!E168&lt;$B$1,'Control Sample Data'!E168&gt;0),'Control Sample Data'!E168,$B$1),"")</f>
        <v/>
      </c>
      <c r="R169" s="17" t="str">
        <f>IF(SUM('Control Sample Data'!F$3:F$98)&gt;10,IF(AND(ISNUMBER('Control Sample Data'!F168),'Control Sample Data'!F168&lt;$B$1,'Control Sample Data'!F168&gt;0),'Control Sample Data'!F168,$B$1),"")</f>
        <v/>
      </c>
      <c r="S169" s="17" t="str">
        <f>IF(SUM('Control Sample Data'!G$3:G$98)&gt;10,IF(AND(ISNUMBER('Control Sample Data'!G168),'Control Sample Data'!G168&lt;$B$1,'Control Sample Data'!G168&gt;0),'Control Sample Data'!G168,$B$1),"")</f>
        <v/>
      </c>
      <c r="T169" s="17" t="str">
        <f>IF(SUM('Control Sample Data'!H$3:H$98)&gt;10,IF(AND(ISNUMBER('Control Sample Data'!H168),'Control Sample Data'!H168&lt;$B$1,'Control Sample Data'!H168&gt;0),'Control Sample Data'!H168,$B$1),"")</f>
        <v/>
      </c>
      <c r="U169" s="17" t="str">
        <f>IF(SUM('Control Sample Data'!I$3:I$98)&gt;10,IF(AND(ISNUMBER('Control Sample Data'!I168),'Control Sample Data'!I168&lt;$B$1,'Control Sample Data'!I168&gt;0),'Control Sample Data'!I168,$B$1),"")</f>
        <v/>
      </c>
      <c r="V169" s="17" t="str">
        <f>IF(SUM('Control Sample Data'!J$3:J$98)&gt;10,IF(AND(ISNUMBER('Control Sample Data'!J168),'Control Sample Data'!J168&lt;$B$1,'Control Sample Data'!J168&gt;0),'Control Sample Data'!J168,$B$1),"")</f>
        <v/>
      </c>
      <c r="W169" s="17" t="str">
        <f>IF(SUM('Control Sample Data'!K$3:K$98)&gt;10,IF(AND(ISNUMBER('Control Sample Data'!K168),'Control Sample Data'!K168&lt;$B$1,'Control Sample Data'!K168&gt;0),'Control Sample Data'!K168,$B$1),"")</f>
        <v/>
      </c>
      <c r="X169" s="17" t="str">
        <f>IF(SUM('Control Sample Data'!L$3:L$98)&gt;10,IF(AND(ISNUMBER('Control Sample Data'!L168),'Control Sample Data'!L168&lt;$B$1,'Control Sample Data'!L168&gt;0),'Control Sample Data'!L168,$B$1),"")</f>
        <v/>
      </c>
      <c r="Y169" s="17" t="str">
        <f>IF(SUM('Control Sample Data'!M$3:M$98)&gt;10,IF(AND(ISNUMBER('Control Sample Data'!M168),'Control Sample Data'!M168&lt;$B$1,'Control Sample Data'!M168&gt;0),'Control Sample Data'!M168,$B$1),"")</f>
        <v/>
      </c>
      <c r="AT169" s="36" t="str">
        <f t="shared" si="160"/>
        <v/>
      </c>
      <c r="AU169" s="36" t="str">
        <f t="shared" si="161"/>
        <v/>
      </c>
      <c r="AV169" s="36" t="str">
        <f t="shared" si="162"/>
        <v/>
      </c>
      <c r="AW169" s="36" t="str">
        <f t="shared" si="163"/>
        <v/>
      </c>
      <c r="AX169" s="36" t="str">
        <f t="shared" si="164"/>
        <v/>
      </c>
      <c r="AY169" s="36" t="str">
        <f t="shared" si="165"/>
        <v/>
      </c>
      <c r="AZ169" s="36" t="str">
        <f t="shared" si="166"/>
        <v/>
      </c>
      <c r="BA169" s="36" t="str">
        <f t="shared" si="167"/>
        <v/>
      </c>
      <c r="BB169" s="36" t="str">
        <f t="shared" si="168"/>
        <v/>
      </c>
      <c r="BC169" s="36" t="str">
        <f t="shared" si="169"/>
        <v/>
      </c>
      <c r="BD169" s="36" t="str">
        <f t="shared" si="172"/>
        <v/>
      </c>
      <c r="BE169" s="36" t="str">
        <f t="shared" si="173"/>
        <v/>
      </c>
      <c r="BF169" s="36" t="str">
        <f t="shared" si="174"/>
        <v/>
      </c>
      <c r="BG169" s="36" t="str">
        <f t="shared" si="175"/>
        <v/>
      </c>
      <c r="BH169" s="36" t="str">
        <f t="shared" si="176"/>
        <v/>
      </c>
      <c r="BI169" s="36" t="str">
        <f t="shared" si="177"/>
        <v/>
      </c>
      <c r="BJ169" s="36" t="str">
        <f t="shared" si="178"/>
        <v/>
      </c>
      <c r="BK169" s="36" t="str">
        <f t="shared" si="179"/>
        <v/>
      </c>
      <c r="BL169" s="36" t="str">
        <f t="shared" si="180"/>
        <v/>
      </c>
      <c r="BM169" s="36" t="str">
        <f t="shared" si="181"/>
        <v/>
      </c>
      <c r="BN169" s="38" t="e">
        <f t="shared" si="170"/>
        <v>#DIV/0!</v>
      </c>
      <c r="BO169" s="38" t="e">
        <f t="shared" si="171"/>
        <v>#DIV/0!</v>
      </c>
      <c r="BP169" s="39" t="str">
        <f t="shared" si="140"/>
        <v/>
      </c>
      <c r="BQ169" s="39" t="str">
        <f t="shared" si="141"/>
        <v/>
      </c>
      <c r="BR169" s="39" t="str">
        <f t="shared" si="142"/>
        <v/>
      </c>
      <c r="BS169" s="39" t="str">
        <f t="shared" si="143"/>
        <v/>
      </c>
      <c r="BT169" s="39" t="str">
        <f t="shared" si="144"/>
        <v/>
      </c>
      <c r="BU169" s="39" t="str">
        <f t="shared" si="145"/>
        <v/>
      </c>
      <c r="BV169" s="39" t="str">
        <f t="shared" si="146"/>
        <v/>
      </c>
      <c r="BW169" s="39" t="str">
        <f t="shared" si="147"/>
        <v/>
      </c>
      <c r="BX169" s="39" t="str">
        <f t="shared" si="148"/>
        <v/>
      </c>
      <c r="BY169" s="39" t="str">
        <f t="shared" si="149"/>
        <v/>
      </c>
      <c r="BZ169" s="39" t="str">
        <f t="shared" si="150"/>
        <v/>
      </c>
      <c r="CA169" s="39" t="str">
        <f t="shared" si="151"/>
        <v/>
      </c>
      <c r="CB169" s="39" t="str">
        <f t="shared" si="152"/>
        <v/>
      </c>
      <c r="CC169" s="39" t="str">
        <f t="shared" si="153"/>
        <v/>
      </c>
      <c r="CD169" s="39" t="str">
        <f t="shared" si="154"/>
        <v/>
      </c>
      <c r="CE169" s="39" t="str">
        <f t="shared" si="155"/>
        <v/>
      </c>
      <c r="CF169" s="39" t="str">
        <f t="shared" si="156"/>
        <v/>
      </c>
      <c r="CG169" s="39" t="str">
        <f t="shared" si="157"/>
        <v/>
      </c>
      <c r="CH169" s="39" t="str">
        <f t="shared" si="158"/>
        <v/>
      </c>
      <c r="CI169" s="39" t="str">
        <f t="shared" si="159"/>
        <v/>
      </c>
    </row>
    <row r="170" spans="1:87" ht="12.75">
      <c r="A170" s="18"/>
      <c r="B170" s="16" t="str">
        <f>'Gene Table'!D169</f>
        <v>NM_012313</v>
      </c>
      <c r="C170" s="16" t="s">
        <v>289</v>
      </c>
      <c r="D170" s="17" t="str">
        <f>IF(SUM('Test Sample Data'!D$3:D$98)&gt;10,IF(AND(ISNUMBER('Test Sample Data'!D169),'Test Sample Data'!D169&lt;$B$1,'Test Sample Data'!D169&gt;0),'Test Sample Data'!D169,$B$1),"")</f>
        <v/>
      </c>
      <c r="E170" s="17" t="str">
        <f>IF(SUM('Test Sample Data'!E$3:E$98)&gt;10,IF(AND(ISNUMBER('Test Sample Data'!E169),'Test Sample Data'!E169&lt;$B$1,'Test Sample Data'!E169&gt;0),'Test Sample Data'!E169,$B$1),"")</f>
        <v/>
      </c>
      <c r="F170" s="17" t="str">
        <f>IF(SUM('Test Sample Data'!F$3:F$98)&gt;10,IF(AND(ISNUMBER('Test Sample Data'!F169),'Test Sample Data'!F169&lt;$B$1,'Test Sample Data'!F169&gt;0),'Test Sample Data'!F169,$B$1),"")</f>
        <v/>
      </c>
      <c r="G170" s="17" t="str">
        <f>IF(SUM('Test Sample Data'!G$3:G$98)&gt;10,IF(AND(ISNUMBER('Test Sample Data'!G169),'Test Sample Data'!G169&lt;$B$1,'Test Sample Data'!G169&gt;0),'Test Sample Data'!G169,$B$1),"")</f>
        <v/>
      </c>
      <c r="H170" s="17" t="str">
        <f>IF(SUM('Test Sample Data'!H$3:H$98)&gt;10,IF(AND(ISNUMBER('Test Sample Data'!H169),'Test Sample Data'!H169&lt;$B$1,'Test Sample Data'!H169&gt;0),'Test Sample Data'!H169,$B$1),"")</f>
        <v/>
      </c>
      <c r="I170" s="17" t="str">
        <f>IF(SUM('Test Sample Data'!I$3:I$98)&gt;10,IF(AND(ISNUMBER('Test Sample Data'!I169),'Test Sample Data'!I169&lt;$B$1,'Test Sample Data'!I169&gt;0),'Test Sample Data'!I169,$B$1),"")</f>
        <v/>
      </c>
      <c r="J170" s="17" t="str">
        <f>IF(SUM('Test Sample Data'!J$3:J$98)&gt;10,IF(AND(ISNUMBER('Test Sample Data'!J169),'Test Sample Data'!J169&lt;$B$1,'Test Sample Data'!J169&gt;0),'Test Sample Data'!J169,$B$1),"")</f>
        <v/>
      </c>
      <c r="K170" s="17" t="str">
        <f>IF(SUM('Test Sample Data'!K$3:K$98)&gt;10,IF(AND(ISNUMBER('Test Sample Data'!K169),'Test Sample Data'!K169&lt;$B$1,'Test Sample Data'!K169&gt;0),'Test Sample Data'!K169,$B$1),"")</f>
        <v/>
      </c>
      <c r="L170" s="17" t="str">
        <f>IF(SUM('Test Sample Data'!L$3:L$98)&gt;10,IF(AND(ISNUMBER('Test Sample Data'!L169),'Test Sample Data'!L169&lt;$B$1,'Test Sample Data'!L169&gt;0),'Test Sample Data'!L169,$B$1),"")</f>
        <v/>
      </c>
      <c r="M170" s="17" t="str">
        <f>IF(SUM('Test Sample Data'!M$3:M$98)&gt;10,IF(AND(ISNUMBER('Test Sample Data'!M169),'Test Sample Data'!M169&lt;$B$1,'Test Sample Data'!M169&gt;0),'Test Sample Data'!M169,$B$1),"")</f>
        <v/>
      </c>
      <c r="N170" s="17" t="str">
        <f>'Gene Table'!D169</f>
        <v>NM_012313</v>
      </c>
      <c r="O170" s="16" t="s">
        <v>289</v>
      </c>
      <c r="P170" s="17" t="str">
        <f>IF(SUM('Control Sample Data'!D$3:D$98)&gt;10,IF(AND(ISNUMBER('Control Sample Data'!D169),'Control Sample Data'!D169&lt;$B$1,'Control Sample Data'!D169&gt;0),'Control Sample Data'!D169,$B$1),"")</f>
        <v/>
      </c>
      <c r="Q170" s="17" t="str">
        <f>IF(SUM('Control Sample Data'!E$3:E$98)&gt;10,IF(AND(ISNUMBER('Control Sample Data'!E169),'Control Sample Data'!E169&lt;$B$1,'Control Sample Data'!E169&gt;0),'Control Sample Data'!E169,$B$1),"")</f>
        <v/>
      </c>
      <c r="R170" s="17" t="str">
        <f>IF(SUM('Control Sample Data'!F$3:F$98)&gt;10,IF(AND(ISNUMBER('Control Sample Data'!F169),'Control Sample Data'!F169&lt;$B$1,'Control Sample Data'!F169&gt;0),'Control Sample Data'!F169,$B$1),"")</f>
        <v/>
      </c>
      <c r="S170" s="17" t="str">
        <f>IF(SUM('Control Sample Data'!G$3:G$98)&gt;10,IF(AND(ISNUMBER('Control Sample Data'!G169),'Control Sample Data'!G169&lt;$B$1,'Control Sample Data'!G169&gt;0),'Control Sample Data'!G169,$B$1),"")</f>
        <v/>
      </c>
      <c r="T170" s="17" t="str">
        <f>IF(SUM('Control Sample Data'!H$3:H$98)&gt;10,IF(AND(ISNUMBER('Control Sample Data'!H169),'Control Sample Data'!H169&lt;$B$1,'Control Sample Data'!H169&gt;0),'Control Sample Data'!H169,$B$1),"")</f>
        <v/>
      </c>
      <c r="U170" s="17" t="str">
        <f>IF(SUM('Control Sample Data'!I$3:I$98)&gt;10,IF(AND(ISNUMBER('Control Sample Data'!I169),'Control Sample Data'!I169&lt;$B$1,'Control Sample Data'!I169&gt;0),'Control Sample Data'!I169,$B$1),"")</f>
        <v/>
      </c>
      <c r="V170" s="17" t="str">
        <f>IF(SUM('Control Sample Data'!J$3:J$98)&gt;10,IF(AND(ISNUMBER('Control Sample Data'!J169),'Control Sample Data'!J169&lt;$B$1,'Control Sample Data'!J169&gt;0),'Control Sample Data'!J169,$B$1),"")</f>
        <v/>
      </c>
      <c r="W170" s="17" t="str">
        <f>IF(SUM('Control Sample Data'!K$3:K$98)&gt;10,IF(AND(ISNUMBER('Control Sample Data'!K169),'Control Sample Data'!K169&lt;$B$1,'Control Sample Data'!K169&gt;0),'Control Sample Data'!K169,$B$1),"")</f>
        <v/>
      </c>
      <c r="X170" s="17" t="str">
        <f>IF(SUM('Control Sample Data'!L$3:L$98)&gt;10,IF(AND(ISNUMBER('Control Sample Data'!L169),'Control Sample Data'!L169&lt;$B$1,'Control Sample Data'!L169&gt;0),'Control Sample Data'!L169,$B$1),"")</f>
        <v/>
      </c>
      <c r="Y170" s="17" t="str">
        <f>IF(SUM('Control Sample Data'!M$3:M$98)&gt;10,IF(AND(ISNUMBER('Control Sample Data'!M169),'Control Sample Data'!M169&lt;$B$1,'Control Sample Data'!M169&gt;0),'Control Sample Data'!M169,$B$1),"")</f>
        <v/>
      </c>
      <c r="AT170" s="36" t="str">
        <f t="shared" si="160"/>
        <v/>
      </c>
      <c r="AU170" s="36" t="str">
        <f t="shared" si="161"/>
        <v/>
      </c>
      <c r="AV170" s="36" t="str">
        <f t="shared" si="162"/>
        <v/>
      </c>
      <c r="AW170" s="36" t="str">
        <f t="shared" si="163"/>
        <v/>
      </c>
      <c r="AX170" s="36" t="str">
        <f t="shared" si="164"/>
        <v/>
      </c>
      <c r="AY170" s="36" t="str">
        <f t="shared" si="165"/>
        <v/>
      </c>
      <c r="AZ170" s="36" t="str">
        <f t="shared" si="166"/>
        <v/>
      </c>
      <c r="BA170" s="36" t="str">
        <f t="shared" si="167"/>
        <v/>
      </c>
      <c r="BB170" s="36" t="str">
        <f t="shared" si="168"/>
        <v/>
      </c>
      <c r="BC170" s="36" t="str">
        <f t="shared" si="169"/>
        <v/>
      </c>
      <c r="BD170" s="36" t="str">
        <f t="shared" si="172"/>
        <v/>
      </c>
      <c r="BE170" s="36" t="str">
        <f t="shared" si="173"/>
        <v/>
      </c>
      <c r="BF170" s="36" t="str">
        <f t="shared" si="174"/>
        <v/>
      </c>
      <c r="BG170" s="36" t="str">
        <f t="shared" si="175"/>
        <v/>
      </c>
      <c r="BH170" s="36" t="str">
        <f t="shared" si="176"/>
        <v/>
      </c>
      <c r="BI170" s="36" t="str">
        <f t="shared" si="177"/>
        <v/>
      </c>
      <c r="BJ170" s="36" t="str">
        <f t="shared" si="178"/>
        <v/>
      </c>
      <c r="BK170" s="36" t="str">
        <f t="shared" si="179"/>
        <v/>
      </c>
      <c r="BL170" s="36" t="str">
        <f t="shared" si="180"/>
        <v/>
      </c>
      <c r="BM170" s="36" t="str">
        <f t="shared" si="181"/>
        <v/>
      </c>
      <c r="BN170" s="38" t="e">
        <f t="shared" si="170"/>
        <v>#DIV/0!</v>
      </c>
      <c r="BO170" s="38" t="e">
        <f t="shared" si="171"/>
        <v>#DIV/0!</v>
      </c>
      <c r="BP170" s="39" t="str">
        <f t="shared" si="140"/>
        <v/>
      </c>
      <c r="BQ170" s="39" t="str">
        <f t="shared" si="141"/>
        <v/>
      </c>
      <c r="BR170" s="39" t="str">
        <f t="shared" si="142"/>
        <v/>
      </c>
      <c r="BS170" s="39" t="str">
        <f t="shared" si="143"/>
        <v/>
      </c>
      <c r="BT170" s="39" t="str">
        <f t="shared" si="144"/>
        <v/>
      </c>
      <c r="BU170" s="39" t="str">
        <f t="shared" si="145"/>
        <v/>
      </c>
      <c r="BV170" s="39" t="str">
        <f t="shared" si="146"/>
        <v/>
      </c>
      <c r="BW170" s="39" t="str">
        <f t="shared" si="147"/>
        <v/>
      </c>
      <c r="BX170" s="39" t="str">
        <f t="shared" si="148"/>
        <v/>
      </c>
      <c r="BY170" s="39" t="str">
        <f t="shared" si="149"/>
        <v/>
      </c>
      <c r="BZ170" s="39" t="str">
        <f t="shared" si="150"/>
        <v/>
      </c>
      <c r="CA170" s="39" t="str">
        <f t="shared" si="151"/>
        <v/>
      </c>
      <c r="CB170" s="39" t="str">
        <f t="shared" si="152"/>
        <v/>
      </c>
      <c r="CC170" s="39" t="str">
        <f t="shared" si="153"/>
        <v/>
      </c>
      <c r="CD170" s="39" t="str">
        <f t="shared" si="154"/>
        <v/>
      </c>
      <c r="CE170" s="39" t="str">
        <f t="shared" si="155"/>
        <v/>
      </c>
      <c r="CF170" s="39" t="str">
        <f t="shared" si="156"/>
        <v/>
      </c>
      <c r="CG170" s="39" t="str">
        <f t="shared" si="157"/>
        <v/>
      </c>
      <c r="CH170" s="39" t="str">
        <f t="shared" si="158"/>
        <v/>
      </c>
      <c r="CI170" s="39" t="str">
        <f t="shared" si="159"/>
        <v/>
      </c>
    </row>
    <row r="171" spans="1:87" ht="12.75">
      <c r="A171" s="18"/>
      <c r="B171" s="16" t="str">
        <f>'Gene Table'!D170</f>
        <v>NM_015868</v>
      </c>
      <c r="C171" s="16" t="s">
        <v>293</v>
      </c>
      <c r="D171" s="17" t="str">
        <f>IF(SUM('Test Sample Data'!D$3:D$98)&gt;10,IF(AND(ISNUMBER('Test Sample Data'!D170),'Test Sample Data'!D170&lt;$B$1,'Test Sample Data'!D170&gt;0),'Test Sample Data'!D170,$B$1),"")</f>
        <v/>
      </c>
      <c r="E171" s="17" t="str">
        <f>IF(SUM('Test Sample Data'!E$3:E$98)&gt;10,IF(AND(ISNUMBER('Test Sample Data'!E170),'Test Sample Data'!E170&lt;$B$1,'Test Sample Data'!E170&gt;0),'Test Sample Data'!E170,$B$1),"")</f>
        <v/>
      </c>
      <c r="F171" s="17" t="str">
        <f>IF(SUM('Test Sample Data'!F$3:F$98)&gt;10,IF(AND(ISNUMBER('Test Sample Data'!F170),'Test Sample Data'!F170&lt;$B$1,'Test Sample Data'!F170&gt;0),'Test Sample Data'!F170,$B$1),"")</f>
        <v/>
      </c>
      <c r="G171" s="17" t="str">
        <f>IF(SUM('Test Sample Data'!G$3:G$98)&gt;10,IF(AND(ISNUMBER('Test Sample Data'!G170),'Test Sample Data'!G170&lt;$B$1,'Test Sample Data'!G170&gt;0),'Test Sample Data'!G170,$B$1),"")</f>
        <v/>
      </c>
      <c r="H171" s="17" t="str">
        <f>IF(SUM('Test Sample Data'!H$3:H$98)&gt;10,IF(AND(ISNUMBER('Test Sample Data'!H170),'Test Sample Data'!H170&lt;$B$1,'Test Sample Data'!H170&gt;0),'Test Sample Data'!H170,$B$1),"")</f>
        <v/>
      </c>
      <c r="I171" s="17" t="str">
        <f>IF(SUM('Test Sample Data'!I$3:I$98)&gt;10,IF(AND(ISNUMBER('Test Sample Data'!I170),'Test Sample Data'!I170&lt;$B$1,'Test Sample Data'!I170&gt;0),'Test Sample Data'!I170,$B$1),"")</f>
        <v/>
      </c>
      <c r="J171" s="17" t="str">
        <f>IF(SUM('Test Sample Data'!J$3:J$98)&gt;10,IF(AND(ISNUMBER('Test Sample Data'!J170),'Test Sample Data'!J170&lt;$B$1,'Test Sample Data'!J170&gt;0),'Test Sample Data'!J170,$B$1),"")</f>
        <v/>
      </c>
      <c r="K171" s="17" t="str">
        <f>IF(SUM('Test Sample Data'!K$3:K$98)&gt;10,IF(AND(ISNUMBER('Test Sample Data'!K170),'Test Sample Data'!K170&lt;$B$1,'Test Sample Data'!K170&gt;0),'Test Sample Data'!K170,$B$1),"")</f>
        <v/>
      </c>
      <c r="L171" s="17" t="str">
        <f>IF(SUM('Test Sample Data'!L$3:L$98)&gt;10,IF(AND(ISNUMBER('Test Sample Data'!L170),'Test Sample Data'!L170&lt;$B$1,'Test Sample Data'!L170&gt;0),'Test Sample Data'!L170,$B$1),"")</f>
        <v/>
      </c>
      <c r="M171" s="17" t="str">
        <f>IF(SUM('Test Sample Data'!M$3:M$98)&gt;10,IF(AND(ISNUMBER('Test Sample Data'!M170),'Test Sample Data'!M170&lt;$B$1,'Test Sample Data'!M170&gt;0),'Test Sample Data'!M170,$B$1),"")</f>
        <v/>
      </c>
      <c r="N171" s="17" t="str">
        <f>'Gene Table'!D170</f>
        <v>NM_015868</v>
      </c>
      <c r="O171" s="16" t="s">
        <v>293</v>
      </c>
      <c r="P171" s="17" t="str">
        <f>IF(SUM('Control Sample Data'!D$3:D$98)&gt;10,IF(AND(ISNUMBER('Control Sample Data'!D170),'Control Sample Data'!D170&lt;$B$1,'Control Sample Data'!D170&gt;0),'Control Sample Data'!D170,$B$1),"")</f>
        <v/>
      </c>
      <c r="Q171" s="17" t="str">
        <f>IF(SUM('Control Sample Data'!E$3:E$98)&gt;10,IF(AND(ISNUMBER('Control Sample Data'!E170),'Control Sample Data'!E170&lt;$B$1,'Control Sample Data'!E170&gt;0),'Control Sample Data'!E170,$B$1),"")</f>
        <v/>
      </c>
      <c r="R171" s="17" t="str">
        <f>IF(SUM('Control Sample Data'!F$3:F$98)&gt;10,IF(AND(ISNUMBER('Control Sample Data'!F170),'Control Sample Data'!F170&lt;$B$1,'Control Sample Data'!F170&gt;0),'Control Sample Data'!F170,$B$1),"")</f>
        <v/>
      </c>
      <c r="S171" s="17" t="str">
        <f>IF(SUM('Control Sample Data'!G$3:G$98)&gt;10,IF(AND(ISNUMBER('Control Sample Data'!G170),'Control Sample Data'!G170&lt;$B$1,'Control Sample Data'!G170&gt;0),'Control Sample Data'!G170,$B$1),"")</f>
        <v/>
      </c>
      <c r="T171" s="17" t="str">
        <f>IF(SUM('Control Sample Data'!H$3:H$98)&gt;10,IF(AND(ISNUMBER('Control Sample Data'!H170),'Control Sample Data'!H170&lt;$B$1,'Control Sample Data'!H170&gt;0),'Control Sample Data'!H170,$B$1),"")</f>
        <v/>
      </c>
      <c r="U171" s="17" t="str">
        <f>IF(SUM('Control Sample Data'!I$3:I$98)&gt;10,IF(AND(ISNUMBER('Control Sample Data'!I170),'Control Sample Data'!I170&lt;$B$1,'Control Sample Data'!I170&gt;0),'Control Sample Data'!I170,$B$1),"")</f>
        <v/>
      </c>
      <c r="V171" s="17" t="str">
        <f>IF(SUM('Control Sample Data'!J$3:J$98)&gt;10,IF(AND(ISNUMBER('Control Sample Data'!J170),'Control Sample Data'!J170&lt;$B$1,'Control Sample Data'!J170&gt;0),'Control Sample Data'!J170,$B$1),"")</f>
        <v/>
      </c>
      <c r="W171" s="17" t="str">
        <f>IF(SUM('Control Sample Data'!K$3:K$98)&gt;10,IF(AND(ISNUMBER('Control Sample Data'!K170),'Control Sample Data'!K170&lt;$B$1,'Control Sample Data'!K170&gt;0),'Control Sample Data'!K170,$B$1),"")</f>
        <v/>
      </c>
      <c r="X171" s="17" t="str">
        <f>IF(SUM('Control Sample Data'!L$3:L$98)&gt;10,IF(AND(ISNUMBER('Control Sample Data'!L170),'Control Sample Data'!L170&lt;$B$1,'Control Sample Data'!L170&gt;0),'Control Sample Data'!L170,$B$1),"")</f>
        <v/>
      </c>
      <c r="Y171" s="17" t="str">
        <f>IF(SUM('Control Sample Data'!M$3:M$98)&gt;10,IF(AND(ISNUMBER('Control Sample Data'!M170),'Control Sample Data'!M170&lt;$B$1,'Control Sample Data'!M170&gt;0),'Control Sample Data'!M170,$B$1),"")</f>
        <v/>
      </c>
      <c r="AT171" s="36" t="str">
        <f t="shared" si="160"/>
        <v/>
      </c>
      <c r="AU171" s="36" t="str">
        <f t="shared" si="161"/>
        <v/>
      </c>
      <c r="AV171" s="36" t="str">
        <f t="shared" si="162"/>
        <v/>
      </c>
      <c r="AW171" s="36" t="str">
        <f t="shared" si="163"/>
        <v/>
      </c>
      <c r="AX171" s="36" t="str">
        <f t="shared" si="164"/>
        <v/>
      </c>
      <c r="AY171" s="36" t="str">
        <f t="shared" si="165"/>
        <v/>
      </c>
      <c r="AZ171" s="36" t="str">
        <f t="shared" si="166"/>
        <v/>
      </c>
      <c r="BA171" s="36" t="str">
        <f t="shared" si="167"/>
        <v/>
      </c>
      <c r="BB171" s="36" t="str">
        <f t="shared" si="168"/>
        <v/>
      </c>
      <c r="BC171" s="36" t="str">
        <f t="shared" si="169"/>
        <v/>
      </c>
      <c r="BD171" s="36" t="str">
        <f t="shared" si="172"/>
        <v/>
      </c>
      <c r="BE171" s="36" t="str">
        <f t="shared" si="173"/>
        <v/>
      </c>
      <c r="BF171" s="36" t="str">
        <f t="shared" si="174"/>
        <v/>
      </c>
      <c r="BG171" s="36" t="str">
        <f t="shared" si="175"/>
        <v/>
      </c>
      <c r="BH171" s="36" t="str">
        <f t="shared" si="176"/>
        <v/>
      </c>
      <c r="BI171" s="36" t="str">
        <f t="shared" si="177"/>
        <v/>
      </c>
      <c r="BJ171" s="36" t="str">
        <f t="shared" si="178"/>
        <v/>
      </c>
      <c r="BK171" s="36" t="str">
        <f t="shared" si="179"/>
        <v/>
      </c>
      <c r="BL171" s="36" t="str">
        <f t="shared" si="180"/>
        <v/>
      </c>
      <c r="BM171" s="36" t="str">
        <f t="shared" si="181"/>
        <v/>
      </c>
      <c r="BN171" s="38" t="e">
        <f t="shared" si="170"/>
        <v>#DIV/0!</v>
      </c>
      <c r="BO171" s="38" t="e">
        <f t="shared" si="171"/>
        <v>#DIV/0!</v>
      </c>
      <c r="BP171" s="39" t="str">
        <f t="shared" si="140"/>
        <v/>
      </c>
      <c r="BQ171" s="39" t="str">
        <f t="shared" si="141"/>
        <v/>
      </c>
      <c r="BR171" s="39" t="str">
        <f t="shared" si="142"/>
        <v/>
      </c>
      <c r="BS171" s="39" t="str">
        <f t="shared" si="143"/>
        <v/>
      </c>
      <c r="BT171" s="39" t="str">
        <f t="shared" si="144"/>
        <v/>
      </c>
      <c r="BU171" s="39" t="str">
        <f t="shared" si="145"/>
        <v/>
      </c>
      <c r="BV171" s="39" t="str">
        <f t="shared" si="146"/>
        <v/>
      </c>
      <c r="BW171" s="39" t="str">
        <f t="shared" si="147"/>
        <v/>
      </c>
      <c r="BX171" s="39" t="str">
        <f t="shared" si="148"/>
        <v/>
      </c>
      <c r="BY171" s="39" t="str">
        <f t="shared" si="149"/>
        <v/>
      </c>
      <c r="BZ171" s="39" t="str">
        <f t="shared" si="150"/>
        <v/>
      </c>
      <c r="CA171" s="39" t="str">
        <f t="shared" si="151"/>
        <v/>
      </c>
      <c r="CB171" s="39" t="str">
        <f t="shared" si="152"/>
        <v/>
      </c>
      <c r="CC171" s="39" t="str">
        <f t="shared" si="153"/>
        <v/>
      </c>
      <c r="CD171" s="39" t="str">
        <f t="shared" si="154"/>
        <v/>
      </c>
      <c r="CE171" s="39" t="str">
        <f t="shared" si="155"/>
        <v/>
      </c>
      <c r="CF171" s="39" t="str">
        <f t="shared" si="156"/>
        <v/>
      </c>
      <c r="CG171" s="39" t="str">
        <f t="shared" si="157"/>
        <v/>
      </c>
      <c r="CH171" s="39" t="str">
        <f t="shared" si="158"/>
        <v/>
      </c>
      <c r="CI171" s="39" t="str">
        <f t="shared" si="159"/>
        <v/>
      </c>
    </row>
    <row r="172" spans="1:87" ht="12.75">
      <c r="A172" s="18"/>
      <c r="B172" s="16" t="str">
        <f>'Gene Table'!D171</f>
        <v>NM_014218</v>
      </c>
      <c r="C172" s="16" t="s">
        <v>297</v>
      </c>
      <c r="D172" s="17" t="str">
        <f>IF(SUM('Test Sample Data'!D$3:D$98)&gt;10,IF(AND(ISNUMBER('Test Sample Data'!D171),'Test Sample Data'!D171&lt;$B$1,'Test Sample Data'!D171&gt;0),'Test Sample Data'!D171,$B$1),"")</f>
        <v/>
      </c>
      <c r="E172" s="17" t="str">
        <f>IF(SUM('Test Sample Data'!E$3:E$98)&gt;10,IF(AND(ISNUMBER('Test Sample Data'!E171),'Test Sample Data'!E171&lt;$B$1,'Test Sample Data'!E171&gt;0),'Test Sample Data'!E171,$B$1),"")</f>
        <v/>
      </c>
      <c r="F172" s="17" t="str">
        <f>IF(SUM('Test Sample Data'!F$3:F$98)&gt;10,IF(AND(ISNUMBER('Test Sample Data'!F171),'Test Sample Data'!F171&lt;$B$1,'Test Sample Data'!F171&gt;0),'Test Sample Data'!F171,$B$1),"")</f>
        <v/>
      </c>
      <c r="G172" s="17" t="str">
        <f>IF(SUM('Test Sample Data'!G$3:G$98)&gt;10,IF(AND(ISNUMBER('Test Sample Data'!G171),'Test Sample Data'!G171&lt;$B$1,'Test Sample Data'!G171&gt;0),'Test Sample Data'!G171,$B$1),"")</f>
        <v/>
      </c>
      <c r="H172" s="17" t="str">
        <f>IF(SUM('Test Sample Data'!H$3:H$98)&gt;10,IF(AND(ISNUMBER('Test Sample Data'!H171),'Test Sample Data'!H171&lt;$B$1,'Test Sample Data'!H171&gt;0),'Test Sample Data'!H171,$B$1),"")</f>
        <v/>
      </c>
      <c r="I172" s="17" t="str">
        <f>IF(SUM('Test Sample Data'!I$3:I$98)&gt;10,IF(AND(ISNUMBER('Test Sample Data'!I171),'Test Sample Data'!I171&lt;$B$1,'Test Sample Data'!I171&gt;0),'Test Sample Data'!I171,$B$1),"")</f>
        <v/>
      </c>
      <c r="J172" s="17" t="str">
        <f>IF(SUM('Test Sample Data'!J$3:J$98)&gt;10,IF(AND(ISNUMBER('Test Sample Data'!J171),'Test Sample Data'!J171&lt;$B$1,'Test Sample Data'!J171&gt;0),'Test Sample Data'!J171,$B$1),"")</f>
        <v/>
      </c>
      <c r="K172" s="17" t="str">
        <f>IF(SUM('Test Sample Data'!K$3:K$98)&gt;10,IF(AND(ISNUMBER('Test Sample Data'!K171),'Test Sample Data'!K171&lt;$B$1,'Test Sample Data'!K171&gt;0),'Test Sample Data'!K171,$B$1),"")</f>
        <v/>
      </c>
      <c r="L172" s="17" t="str">
        <f>IF(SUM('Test Sample Data'!L$3:L$98)&gt;10,IF(AND(ISNUMBER('Test Sample Data'!L171),'Test Sample Data'!L171&lt;$B$1,'Test Sample Data'!L171&gt;0),'Test Sample Data'!L171,$B$1),"")</f>
        <v/>
      </c>
      <c r="M172" s="17" t="str">
        <f>IF(SUM('Test Sample Data'!M$3:M$98)&gt;10,IF(AND(ISNUMBER('Test Sample Data'!M171),'Test Sample Data'!M171&lt;$B$1,'Test Sample Data'!M171&gt;0),'Test Sample Data'!M171,$B$1),"")</f>
        <v/>
      </c>
      <c r="N172" s="17" t="str">
        <f>'Gene Table'!D171</f>
        <v>NM_014218</v>
      </c>
      <c r="O172" s="16" t="s">
        <v>297</v>
      </c>
      <c r="P172" s="17" t="str">
        <f>IF(SUM('Control Sample Data'!D$3:D$98)&gt;10,IF(AND(ISNUMBER('Control Sample Data'!D171),'Control Sample Data'!D171&lt;$B$1,'Control Sample Data'!D171&gt;0),'Control Sample Data'!D171,$B$1),"")</f>
        <v/>
      </c>
      <c r="Q172" s="17" t="str">
        <f>IF(SUM('Control Sample Data'!E$3:E$98)&gt;10,IF(AND(ISNUMBER('Control Sample Data'!E171),'Control Sample Data'!E171&lt;$B$1,'Control Sample Data'!E171&gt;0),'Control Sample Data'!E171,$B$1),"")</f>
        <v/>
      </c>
      <c r="R172" s="17" t="str">
        <f>IF(SUM('Control Sample Data'!F$3:F$98)&gt;10,IF(AND(ISNUMBER('Control Sample Data'!F171),'Control Sample Data'!F171&lt;$B$1,'Control Sample Data'!F171&gt;0),'Control Sample Data'!F171,$B$1),"")</f>
        <v/>
      </c>
      <c r="S172" s="17" t="str">
        <f>IF(SUM('Control Sample Data'!G$3:G$98)&gt;10,IF(AND(ISNUMBER('Control Sample Data'!G171),'Control Sample Data'!G171&lt;$B$1,'Control Sample Data'!G171&gt;0),'Control Sample Data'!G171,$B$1),"")</f>
        <v/>
      </c>
      <c r="T172" s="17" t="str">
        <f>IF(SUM('Control Sample Data'!H$3:H$98)&gt;10,IF(AND(ISNUMBER('Control Sample Data'!H171),'Control Sample Data'!H171&lt;$B$1,'Control Sample Data'!H171&gt;0),'Control Sample Data'!H171,$B$1),"")</f>
        <v/>
      </c>
      <c r="U172" s="17" t="str">
        <f>IF(SUM('Control Sample Data'!I$3:I$98)&gt;10,IF(AND(ISNUMBER('Control Sample Data'!I171),'Control Sample Data'!I171&lt;$B$1,'Control Sample Data'!I171&gt;0),'Control Sample Data'!I171,$B$1),"")</f>
        <v/>
      </c>
      <c r="V172" s="17" t="str">
        <f>IF(SUM('Control Sample Data'!J$3:J$98)&gt;10,IF(AND(ISNUMBER('Control Sample Data'!J171),'Control Sample Data'!J171&lt;$B$1,'Control Sample Data'!J171&gt;0),'Control Sample Data'!J171,$B$1),"")</f>
        <v/>
      </c>
      <c r="W172" s="17" t="str">
        <f>IF(SUM('Control Sample Data'!K$3:K$98)&gt;10,IF(AND(ISNUMBER('Control Sample Data'!K171),'Control Sample Data'!K171&lt;$B$1,'Control Sample Data'!K171&gt;0),'Control Sample Data'!K171,$B$1),"")</f>
        <v/>
      </c>
      <c r="X172" s="17" t="str">
        <f>IF(SUM('Control Sample Data'!L$3:L$98)&gt;10,IF(AND(ISNUMBER('Control Sample Data'!L171),'Control Sample Data'!L171&lt;$B$1,'Control Sample Data'!L171&gt;0),'Control Sample Data'!L171,$B$1),"")</f>
        <v/>
      </c>
      <c r="Y172" s="17" t="str">
        <f>IF(SUM('Control Sample Data'!M$3:M$98)&gt;10,IF(AND(ISNUMBER('Control Sample Data'!M171),'Control Sample Data'!M171&lt;$B$1,'Control Sample Data'!M171&gt;0),'Control Sample Data'!M171,$B$1),"")</f>
        <v/>
      </c>
      <c r="AT172" s="36" t="str">
        <f t="shared" si="160"/>
        <v/>
      </c>
      <c r="AU172" s="36" t="str">
        <f t="shared" si="161"/>
        <v/>
      </c>
      <c r="AV172" s="36" t="str">
        <f t="shared" si="162"/>
        <v/>
      </c>
      <c r="AW172" s="36" t="str">
        <f t="shared" si="163"/>
        <v/>
      </c>
      <c r="AX172" s="36" t="str">
        <f t="shared" si="164"/>
        <v/>
      </c>
      <c r="AY172" s="36" t="str">
        <f t="shared" si="165"/>
        <v/>
      </c>
      <c r="AZ172" s="36" t="str">
        <f t="shared" si="166"/>
        <v/>
      </c>
      <c r="BA172" s="36" t="str">
        <f t="shared" si="167"/>
        <v/>
      </c>
      <c r="BB172" s="36" t="str">
        <f t="shared" si="168"/>
        <v/>
      </c>
      <c r="BC172" s="36" t="str">
        <f t="shared" si="169"/>
        <v/>
      </c>
      <c r="BD172" s="36" t="str">
        <f t="shared" si="172"/>
        <v/>
      </c>
      <c r="BE172" s="36" t="str">
        <f t="shared" si="173"/>
        <v/>
      </c>
      <c r="BF172" s="36" t="str">
        <f t="shared" si="174"/>
        <v/>
      </c>
      <c r="BG172" s="36" t="str">
        <f t="shared" si="175"/>
        <v/>
      </c>
      <c r="BH172" s="36" t="str">
        <f t="shared" si="176"/>
        <v/>
      </c>
      <c r="BI172" s="36" t="str">
        <f t="shared" si="177"/>
        <v/>
      </c>
      <c r="BJ172" s="36" t="str">
        <f t="shared" si="178"/>
        <v/>
      </c>
      <c r="BK172" s="36" t="str">
        <f t="shared" si="179"/>
        <v/>
      </c>
      <c r="BL172" s="36" t="str">
        <f t="shared" si="180"/>
        <v/>
      </c>
      <c r="BM172" s="36" t="str">
        <f t="shared" si="181"/>
        <v/>
      </c>
      <c r="BN172" s="38" t="e">
        <f t="shared" si="170"/>
        <v>#DIV/0!</v>
      </c>
      <c r="BO172" s="38" t="e">
        <f t="shared" si="171"/>
        <v>#DIV/0!</v>
      </c>
      <c r="BP172" s="39" t="str">
        <f t="shared" si="140"/>
        <v/>
      </c>
      <c r="BQ172" s="39" t="str">
        <f t="shared" si="141"/>
        <v/>
      </c>
      <c r="BR172" s="39" t="str">
        <f t="shared" si="142"/>
        <v/>
      </c>
      <c r="BS172" s="39" t="str">
        <f t="shared" si="143"/>
        <v/>
      </c>
      <c r="BT172" s="39" t="str">
        <f t="shared" si="144"/>
        <v/>
      </c>
      <c r="BU172" s="39" t="str">
        <f t="shared" si="145"/>
        <v/>
      </c>
      <c r="BV172" s="39" t="str">
        <f t="shared" si="146"/>
        <v/>
      </c>
      <c r="BW172" s="39" t="str">
        <f t="shared" si="147"/>
        <v/>
      </c>
      <c r="BX172" s="39" t="str">
        <f t="shared" si="148"/>
        <v/>
      </c>
      <c r="BY172" s="39" t="str">
        <f t="shared" si="149"/>
        <v/>
      </c>
      <c r="BZ172" s="39" t="str">
        <f t="shared" si="150"/>
        <v/>
      </c>
      <c r="CA172" s="39" t="str">
        <f t="shared" si="151"/>
        <v/>
      </c>
      <c r="CB172" s="39" t="str">
        <f t="shared" si="152"/>
        <v/>
      </c>
      <c r="CC172" s="39" t="str">
        <f t="shared" si="153"/>
        <v/>
      </c>
      <c r="CD172" s="39" t="str">
        <f t="shared" si="154"/>
        <v/>
      </c>
      <c r="CE172" s="39" t="str">
        <f t="shared" si="155"/>
        <v/>
      </c>
      <c r="CF172" s="39" t="str">
        <f t="shared" si="156"/>
        <v/>
      </c>
      <c r="CG172" s="39" t="str">
        <f t="shared" si="157"/>
        <v/>
      </c>
      <c r="CH172" s="39" t="str">
        <f t="shared" si="158"/>
        <v/>
      </c>
      <c r="CI172" s="39" t="str">
        <f t="shared" si="159"/>
        <v/>
      </c>
    </row>
    <row r="173" spans="1:87" ht="12.75">
      <c r="A173" s="18"/>
      <c r="B173" s="16" t="str">
        <f>'Gene Table'!D172</f>
        <v>NM_000215</v>
      </c>
      <c r="C173" s="16" t="s">
        <v>301</v>
      </c>
      <c r="D173" s="17" t="str">
        <f>IF(SUM('Test Sample Data'!D$3:D$98)&gt;10,IF(AND(ISNUMBER('Test Sample Data'!D172),'Test Sample Data'!D172&lt;$B$1,'Test Sample Data'!D172&gt;0),'Test Sample Data'!D172,$B$1),"")</f>
        <v/>
      </c>
      <c r="E173" s="17" t="str">
        <f>IF(SUM('Test Sample Data'!E$3:E$98)&gt;10,IF(AND(ISNUMBER('Test Sample Data'!E172),'Test Sample Data'!E172&lt;$B$1,'Test Sample Data'!E172&gt;0),'Test Sample Data'!E172,$B$1),"")</f>
        <v/>
      </c>
      <c r="F173" s="17" t="str">
        <f>IF(SUM('Test Sample Data'!F$3:F$98)&gt;10,IF(AND(ISNUMBER('Test Sample Data'!F172),'Test Sample Data'!F172&lt;$B$1,'Test Sample Data'!F172&gt;0),'Test Sample Data'!F172,$B$1),"")</f>
        <v/>
      </c>
      <c r="G173" s="17" t="str">
        <f>IF(SUM('Test Sample Data'!G$3:G$98)&gt;10,IF(AND(ISNUMBER('Test Sample Data'!G172),'Test Sample Data'!G172&lt;$B$1,'Test Sample Data'!G172&gt;0),'Test Sample Data'!G172,$B$1),"")</f>
        <v/>
      </c>
      <c r="H173" s="17" t="str">
        <f>IF(SUM('Test Sample Data'!H$3:H$98)&gt;10,IF(AND(ISNUMBER('Test Sample Data'!H172),'Test Sample Data'!H172&lt;$B$1,'Test Sample Data'!H172&gt;0),'Test Sample Data'!H172,$B$1),"")</f>
        <v/>
      </c>
      <c r="I173" s="17" t="str">
        <f>IF(SUM('Test Sample Data'!I$3:I$98)&gt;10,IF(AND(ISNUMBER('Test Sample Data'!I172),'Test Sample Data'!I172&lt;$B$1,'Test Sample Data'!I172&gt;0),'Test Sample Data'!I172,$B$1),"")</f>
        <v/>
      </c>
      <c r="J173" s="17" t="str">
        <f>IF(SUM('Test Sample Data'!J$3:J$98)&gt;10,IF(AND(ISNUMBER('Test Sample Data'!J172),'Test Sample Data'!J172&lt;$B$1,'Test Sample Data'!J172&gt;0),'Test Sample Data'!J172,$B$1),"")</f>
        <v/>
      </c>
      <c r="K173" s="17" t="str">
        <f>IF(SUM('Test Sample Data'!K$3:K$98)&gt;10,IF(AND(ISNUMBER('Test Sample Data'!K172),'Test Sample Data'!K172&lt;$B$1,'Test Sample Data'!K172&gt;0),'Test Sample Data'!K172,$B$1),"")</f>
        <v/>
      </c>
      <c r="L173" s="17" t="str">
        <f>IF(SUM('Test Sample Data'!L$3:L$98)&gt;10,IF(AND(ISNUMBER('Test Sample Data'!L172),'Test Sample Data'!L172&lt;$B$1,'Test Sample Data'!L172&gt;0),'Test Sample Data'!L172,$B$1),"")</f>
        <v/>
      </c>
      <c r="M173" s="17" t="str">
        <f>IF(SUM('Test Sample Data'!M$3:M$98)&gt;10,IF(AND(ISNUMBER('Test Sample Data'!M172),'Test Sample Data'!M172&lt;$B$1,'Test Sample Data'!M172&gt;0),'Test Sample Data'!M172,$B$1),"")</f>
        <v/>
      </c>
      <c r="N173" s="17" t="str">
        <f>'Gene Table'!D172</f>
        <v>NM_000215</v>
      </c>
      <c r="O173" s="16" t="s">
        <v>301</v>
      </c>
      <c r="P173" s="17" t="str">
        <f>IF(SUM('Control Sample Data'!D$3:D$98)&gt;10,IF(AND(ISNUMBER('Control Sample Data'!D172),'Control Sample Data'!D172&lt;$B$1,'Control Sample Data'!D172&gt;0),'Control Sample Data'!D172,$B$1),"")</f>
        <v/>
      </c>
      <c r="Q173" s="17" t="str">
        <f>IF(SUM('Control Sample Data'!E$3:E$98)&gt;10,IF(AND(ISNUMBER('Control Sample Data'!E172),'Control Sample Data'!E172&lt;$B$1,'Control Sample Data'!E172&gt;0),'Control Sample Data'!E172,$B$1),"")</f>
        <v/>
      </c>
      <c r="R173" s="17" t="str">
        <f>IF(SUM('Control Sample Data'!F$3:F$98)&gt;10,IF(AND(ISNUMBER('Control Sample Data'!F172),'Control Sample Data'!F172&lt;$B$1,'Control Sample Data'!F172&gt;0),'Control Sample Data'!F172,$B$1),"")</f>
        <v/>
      </c>
      <c r="S173" s="17" t="str">
        <f>IF(SUM('Control Sample Data'!G$3:G$98)&gt;10,IF(AND(ISNUMBER('Control Sample Data'!G172),'Control Sample Data'!G172&lt;$B$1,'Control Sample Data'!G172&gt;0),'Control Sample Data'!G172,$B$1),"")</f>
        <v/>
      </c>
      <c r="T173" s="17" t="str">
        <f>IF(SUM('Control Sample Data'!H$3:H$98)&gt;10,IF(AND(ISNUMBER('Control Sample Data'!H172),'Control Sample Data'!H172&lt;$B$1,'Control Sample Data'!H172&gt;0),'Control Sample Data'!H172,$B$1),"")</f>
        <v/>
      </c>
      <c r="U173" s="17" t="str">
        <f>IF(SUM('Control Sample Data'!I$3:I$98)&gt;10,IF(AND(ISNUMBER('Control Sample Data'!I172),'Control Sample Data'!I172&lt;$B$1,'Control Sample Data'!I172&gt;0),'Control Sample Data'!I172,$B$1),"")</f>
        <v/>
      </c>
      <c r="V173" s="17" t="str">
        <f>IF(SUM('Control Sample Data'!J$3:J$98)&gt;10,IF(AND(ISNUMBER('Control Sample Data'!J172),'Control Sample Data'!J172&lt;$B$1,'Control Sample Data'!J172&gt;0),'Control Sample Data'!J172,$B$1),"")</f>
        <v/>
      </c>
      <c r="W173" s="17" t="str">
        <f>IF(SUM('Control Sample Data'!K$3:K$98)&gt;10,IF(AND(ISNUMBER('Control Sample Data'!K172),'Control Sample Data'!K172&lt;$B$1,'Control Sample Data'!K172&gt;0),'Control Sample Data'!K172,$B$1),"")</f>
        <v/>
      </c>
      <c r="X173" s="17" t="str">
        <f>IF(SUM('Control Sample Data'!L$3:L$98)&gt;10,IF(AND(ISNUMBER('Control Sample Data'!L172),'Control Sample Data'!L172&lt;$B$1,'Control Sample Data'!L172&gt;0),'Control Sample Data'!L172,$B$1),"")</f>
        <v/>
      </c>
      <c r="Y173" s="17" t="str">
        <f>IF(SUM('Control Sample Data'!M$3:M$98)&gt;10,IF(AND(ISNUMBER('Control Sample Data'!M172),'Control Sample Data'!M172&lt;$B$1,'Control Sample Data'!M172&gt;0),'Control Sample Data'!M172,$B$1),"")</f>
        <v/>
      </c>
      <c r="AT173" s="36" t="str">
        <f t="shared" si="160"/>
        <v/>
      </c>
      <c r="AU173" s="36" t="str">
        <f t="shared" si="161"/>
        <v/>
      </c>
      <c r="AV173" s="36" t="str">
        <f t="shared" si="162"/>
        <v/>
      </c>
      <c r="AW173" s="36" t="str">
        <f t="shared" si="163"/>
        <v/>
      </c>
      <c r="AX173" s="36" t="str">
        <f t="shared" si="164"/>
        <v/>
      </c>
      <c r="AY173" s="36" t="str">
        <f t="shared" si="165"/>
        <v/>
      </c>
      <c r="AZ173" s="36" t="str">
        <f t="shared" si="166"/>
        <v/>
      </c>
      <c r="BA173" s="36" t="str">
        <f t="shared" si="167"/>
        <v/>
      </c>
      <c r="BB173" s="36" t="str">
        <f t="shared" si="168"/>
        <v/>
      </c>
      <c r="BC173" s="36" t="str">
        <f t="shared" si="169"/>
        <v/>
      </c>
      <c r="BD173" s="36" t="str">
        <f t="shared" si="172"/>
        <v/>
      </c>
      <c r="BE173" s="36" t="str">
        <f t="shared" si="173"/>
        <v/>
      </c>
      <c r="BF173" s="36" t="str">
        <f t="shared" si="174"/>
        <v/>
      </c>
      <c r="BG173" s="36" t="str">
        <f t="shared" si="175"/>
        <v/>
      </c>
      <c r="BH173" s="36" t="str">
        <f t="shared" si="176"/>
        <v/>
      </c>
      <c r="BI173" s="36" t="str">
        <f t="shared" si="177"/>
        <v/>
      </c>
      <c r="BJ173" s="36" t="str">
        <f t="shared" si="178"/>
        <v/>
      </c>
      <c r="BK173" s="36" t="str">
        <f t="shared" si="179"/>
        <v/>
      </c>
      <c r="BL173" s="36" t="str">
        <f t="shared" si="180"/>
        <v/>
      </c>
      <c r="BM173" s="36" t="str">
        <f t="shared" si="181"/>
        <v/>
      </c>
      <c r="BN173" s="38" t="e">
        <f t="shared" si="170"/>
        <v>#DIV/0!</v>
      </c>
      <c r="BO173" s="38" t="e">
        <f t="shared" si="171"/>
        <v>#DIV/0!</v>
      </c>
      <c r="BP173" s="39" t="str">
        <f t="shared" si="140"/>
        <v/>
      </c>
      <c r="BQ173" s="39" t="str">
        <f t="shared" si="141"/>
        <v/>
      </c>
      <c r="BR173" s="39" t="str">
        <f t="shared" si="142"/>
        <v/>
      </c>
      <c r="BS173" s="39" t="str">
        <f t="shared" si="143"/>
        <v/>
      </c>
      <c r="BT173" s="39" t="str">
        <f t="shared" si="144"/>
        <v/>
      </c>
      <c r="BU173" s="39" t="str">
        <f t="shared" si="145"/>
        <v/>
      </c>
      <c r="BV173" s="39" t="str">
        <f t="shared" si="146"/>
        <v/>
      </c>
      <c r="BW173" s="39" t="str">
        <f t="shared" si="147"/>
        <v/>
      </c>
      <c r="BX173" s="39" t="str">
        <f t="shared" si="148"/>
        <v/>
      </c>
      <c r="BY173" s="39" t="str">
        <f t="shared" si="149"/>
        <v/>
      </c>
      <c r="BZ173" s="39" t="str">
        <f t="shared" si="150"/>
        <v/>
      </c>
      <c r="CA173" s="39" t="str">
        <f t="shared" si="151"/>
        <v/>
      </c>
      <c r="CB173" s="39" t="str">
        <f t="shared" si="152"/>
        <v/>
      </c>
      <c r="CC173" s="39" t="str">
        <f t="shared" si="153"/>
        <v/>
      </c>
      <c r="CD173" s="39" t="str">
        <f t="shared" si="154"/>
        <v/>
      </c>
      <c r="CE173" s="39" t="str">
        <f t="shared" si="155"/>
        <v/>
      </c>
      <c r="CF173" s="39" t="str">
        <f t="shared" si="156"/>
        <v/>
      </c>
      <c r="CG173" s="39" t="str">
        <f t="shared" si="157"/>
        <v/>
      </c>
      <c r="CH173" s="39" t="str">
        <f t="shared" si="158"/>
        <v/>
      </c>
      <c r="CI173" s="39" t="str">
        <f t="shared" si="159"/>
        <v/>
      </c>
    </row>
    <row r="174" spans="1:87" ht="12.75">
      <c r="A174" s="18"/>
      <c r="B174" s="16" t="str">
        <f>'Gene Table'!D173</f>
        <v>NM_000585</v>
      </c>
      <c r="C174" s="16" t="s">
        <v>305</v>
      </c>
      <c r="D174" s="17" t="str">
        <f>IF(SUM('Test Sample Data'!D$3:D$98)&gt;10,IF(AND(ISNUMBER('Test Sample Data'!D173),'Test Sample Data'!D173&lt;$B$1,'Test Sample Data'!D173&gt;0),'Test Sample Data'!D173,$B$1),"")</f>
        <v/>
      </c>
      <c r="E174" s="17" t="str">
        <f>IF(SUM('Test Sample Data'!E$3:E$98)&gt;10,IF(AND(ISNUMBER('Test Sample Data'!E173),'Test Sample Data'!E173&lt;$B$1,'Test Sample Data'!E173&gt;0),'Test Sample Data'!E173,$B$1),"")</f>
        <v/>
      </c>
      <c r="F174" s="17" t="str">
        <f>IF(SUM('Test Sample Data'!F$3:F$98)&gt;10,IF(AND(ISNUMBER('Test Sample Data'!F173),'Test Sample Data'!F173&lt;$B$1,'Test Sample Data'!F173&gt;0),'Test Sample Data'!F173,$B$1),"")</f>
        <v/>
      </c>
      <c r="G174" s="17" t="str">
        <f>IF(SUM('Test Sample Data'!G$3:G$98)&gt;10,IF(AND(ISNUMBER('Test Sample Data'!G173),'Test Sample Data'!G173&lt;$B$1,'Test Sample Data'!G173&gt;0),'Test Sample Data'!G173,$B$1),"")</f>
        <v/>
      </c>
      <c r="H174" s="17" t="str">
        <f>IF(SUM('Test Sample Data'!H$3:H$98)&gt;10,IF(AND(ISNUMBER('Test Sample Data'!H173),'Test Sample Data'!H173&lt;$B$1,'Test Sample Data'!H173&gt;0),'Test Sample Data'!H173,$B$1),"")</f>
        <v/>
      </c>
      <c r="I174" s="17" t="str">
        <f>IF(SUM('Test Sample Data'!I$3:I$98)&gt;10,IF(AND(ISNUMBER('Test Sample Data'!I173),'Test Sample Data'!I173&lt;$B$1,'Test Sample Data'!I173&gt;0),'Test Sample Data'!I173,$B$1),"")</f>
        <v/>
      </c>
      <c r="J174" s="17" t="str">
        <f>IF(SUM('Test Sample Data'!J$3:J$98)&gt;10,IF(AND(ISNUMBER('Test Sample Data'!J173),'Test Sample Data'!J173&lt;$B$1,'Test Sample Data'!J173&gt;0),'Test Sample Data'!J173,$B$1),"")</f>
        <v/>
      </c>
      <c r="K174" s="17" t="str">
        <f>IF(SUM('Test Sample Data'!K$3:K$98)&gt;10,IF(AND(ISNUMBER('Test Sample Data'!K173),'Test Sample Data'!K173&lt;$B$1,'Test Sample Data'!K173&gt;0),'Test Sample Data'!K173,$B$1),"")</f>
        <v/>
      </c>
      <c r="L174" s="17" t="str">
        <f>IF(SUM('Test Sample Data'!L$3:L$98)&gt;10,IF(AND(ISNUMBER('Test Sample Data'!L173),'Test Sample Data'!L173&lt;$B$1,'Test Sample Data'!L173&gt;0),'Test Sample Data'!L173,$B$1),"")</f>
        <v/>
      </c>
      <c r="M174" s="17" t="str">
        <f>IF(SUM('Test Sample Data'!M$3:M$98)&gt;10,IF(AND(ISNUMBER('Test Sample Data'!M173),'Test Sample Data'!M173&lt;$B$1,'Test Sample Data'!M173&gt;0),'Test Sample Data'!M173,$B$1),"")</f>
        <v/>
      </c>
      <c r="N174" s="17" t="str">
        <f>'Gene Table'!D173</f>
        <v>NM_000585</v>
      </c>
      <c r="O174" s="16" t="s">
        <v>305</v>
      </c>
      <c r="P174" s="17" t="str">
        <f>IF(SUM('Control Sample Data'!D$3:D$98)&gt;10,IF(AND(ISNUMBER('Control Sample Data'!D173),'Control Sample Data'!D173&lt;$B$1,'Control Sample Data'!D173&gt;0),'Control Sample Data'!D173,$B$1),"")</f>
        <v/>
      </c>
      <c r="Q174" s="17" t="str">
        <f>IF(SUM('Control Sample Data'!E$3:E$98)&gt;10,IF(AND(ISNUMBER('Control Sample Data'!E173),'Control Sample Data'!E173&lt;$B$1,'Control Sample Data'!E173&gt;0),'Control Sample Data'!E173,$B$1),"")</f>
        <v/>
      </c>
      <c r="R174" s="17" t="str">
        <f>IF(SUM('Control Sample Data'!F$3:F$98)&gt;10,IF(AND(ISNUMBER('Control Sample Data'!F173),'Control Sample Data'!F173&lt;$B$1,'Control Sample Data'!F173&gt;0),'Control Sample Data'!F173,$B$1),"")</f>
        <v/>
      </c>
      <c r="S174" s="17" t="str">
        <f>IF(SUM('Control Sample Data'!G$3:G$98)&gt;10,IF(AND(ISNUMBER('Control Sample Data'!G173),'Control Sample Data'!G173&lt;$B$1,'Control Sample Data'!G173&gt;0),'Control Sample Data'!G173,$B$1),"")</f>
        <v/>
      </c>
      <c r="T174" s="17" t="str">
        <f>IF(SUM('Control Sample Data'!H$3:H$98)&gt;10,IF(AND(ISNUMBER('Control Sample Data'!H173),'Control Sample Data'!H173&lt;$B$1,'Control Sample Data'!H173&gt;0),'Control Sample Data'!H173,$B$1),"")</f>
        <v/>
      </c>
      <c r="U174" s="17" t="str">
        <f>IF(SUM('Control Sample Data'!I$3:I$98)&gt;10,IF(AND(ISNUMBER('Control Sample Data'!I173),'Control Sample Data'!I173&lt;$B$1,'Control Sample Data'!I173&gt;0),'Control Sample Data'!I173,$B$1),"")</f>
        <v/>
      </c>
      <c r="V174" s="17" t="str">
        <f>IF(SUM('Control Sample Data'!J$3:J$98)&gt;10,IF(AND(ISNUMBER('Control Sample Data'!J173),'Control Sample Data'!J173&lt;$B$1,'Control Sample Data'!J173&gt;0),'Control Sample Data'!J173,$B$1),"")</f>
        <v/>
      </c>
      <c r="W174" s="17" t="str">
        <f>IF(SUM('Control Sample Data'!K$3:K$98)&gt;10,IF(AND(ISNUMBER('Control Sample Data'!K173),'Control Sample Data'!K173&lt;$B$1,'Control Sample Data'!K173&gt;0),'Control Sample Data'!K173,$B$1),"")</f>
        <v/>
      </c>
      <c r="X174" s="17" t="str">
        <f>IF(SUM('Control Sample Data'!L$3:L$98)&gt;10,IF(AND(ISNUMBER('Control Sample Data'!L173),'Control Sample Data'!L173&lt;$B$1,'Control Sample Data'!L173&gt;0),'Control Sample Data'!L173,$B$1),"")</f>
        <v/>
      </c>
      <c r="Y174" s="17" t="str">
        <f>IF(SUM('Control Sample Data'!M$3:M$98)&gt;10,IF(AND(ISNUMBER('Control Sample Data'!M173),'Control Sample Data'!M173&lt;$B$1,'Control Sample Data'!M173&gt;0),'Control Sample Data'!M173,$B$1),"")</f>
        <v/>
      </c>
      <c r="AT174" s="36" t="str">
        <f t="shared" si="160"/>
        <v/>
      </c>
      <c r="AU174" s="36" t="str">
        <f t="shared" si="161"/>
        <v/>
      </c>
      <c r="AV174" s="36" t="str">
        <f t="shared" si="162"/>
        <v/>
      </c>
      <c r="AW174" s="36" t="str">
        <f t="shared" si="163"/>
        <v/>
      </c>
      <c r="AX174" s="36" t="str">
        <f t="shared" si="164"/>
        <v/>
      </c>
      <c r="AY174" s="36" t="str">
        <f t="shared" si="165"/>
        <v/>
      </c>
      <c r="AZ174" s="36" t="str">
        <f t="shared" si="166"/>
        <v/>
      </c>
      <c r="BA174" s="36" t="str">
        <f t="shared" si="167"/>
        <v/>
      </c>
      <c r="BB174" s="36" t="str">
        <f t="shared" si="168"/>
        <v/>
      </c>
      <c r="BC174" s="36" t="str">
        <f t="shared" si="169"/>
        <v/>
      </c>
      <c r="BD174" s="36" t="str">
        <f t="shared" si="172"/>
        <v/>
      </c>
      <c r="BE174" s="36" t="str">
        <f t="shared" si="173"/>
        <v/>
      </c>
      <c r="BF174" s="36" t="str">
        <f t="shared" si="174"/>
        <v/>
      </c>
      <c r="BG174" s="36" t="str">
        <f t="shared" si="175"/>
        <v/>
      </c>
      <c r="BH174" s="36" t="str">
        <f t="shared" si="176"/>
        <v/>
      </c>
      <c r="BI174" s="36" t="str">
        <f t="shared" si="177"/>
        <v/>
      </c>
      <c r="BJ174" s="36" t="str">
        <f t="shared" si="178"/>
        <v/>
      </c>
      <c r="BK174" s="36" t="str">
        <f t="shared" si="179"/>
        <v/>
      </c>
      <c r="BL174" s="36" t="str">
        <f t="shared" si="180"/>
        <v/>
      </c>
      <c r="BM174" s="36" t="str">
        <f t="shared" si="181"/>
        <v/>
      </c>
      <c r="BN174" s="38" t="e">
        <f t="shared" si="170"/>
        <v>#DIV/0!</v>
      </c>
      <c r="BO174" s="38" t="e">
        <f t="shared" si="171"/>
        <v>#DIV/0!</v>
      </c>
      <c r="BP174" s="39" t="str">
        <f t="shared" si="140"/>
        <v/>
      </c>
      <c r="BQ174" s="39" t="str">
        <f t="shared" si="141"/>
        <v/>
      </c>
      <c r="BR174" s="39" t="str">
        <f t="shared" si="142"/>
        <v/>
      </c>
      <c r="BS174" s="39" t="str">
        <f t="shared" si="143"/>
        <v/>
      </c>
      <c r="BT174" s="39" t="str">
        <f t="shared" si="144"/>
        <v/>
      </c>
      <c r="BU174" s="39" t="str">
        <f t="shared" si="145"/>
        <v/>
      </c>
      <c r="BV174" s="39" t="str">
        <f t="shared" si="146"/>
        <v/>
      </c>
      <c r="BW174" s="39" t="str">
        <f t="shared" si="147"/>
        <v/>
      </c>
      <c r="BX174" s="39" t="str">
        <f t="shared" si="148"/>
        <v/>
      </c>
      <c r="BY174" s="39" t="str">
        <f t="shared" si="149"/>
        <v/>
      </c>
      <c r="BZ174" s="39" t="str">
        <f t="shared" si="150"/>
        <v/>
      </c>
      <c r="CA174" s="39" t="str">
        <f t="shared" si="151"/>
        <v/>
      </c>
      <c r="CB174" s="39" t="str">
        <f t="shared" si="152"/>
        <v/>
      </c>
      <c r="CC174" s="39" t="str">
        <f t="shared" si="153"/>
        <v/>
      </c>
      <c r="CD174" s="39" t="str">
        <f t="shared" si="154"/>
        <v/>
      </c>
      <c r="CE174" s="39" t="str">
        <f t="shared" si="155"/>
        <v/>
      </c>
      <c r="CF174" s="39" t="str">
        <f t="shared" si="156"/>
        <v/>
      </c>
      <c r="CG174" s="39" t="str">
        <f t="shared" si="157"/>
        <v/>
      </c>
      <c r="CH174" s="39" t="str">
        <f t="shared" si="158"/>
        <v/>
      </c>
      <c r="CI174" s="39" t="str">
        <f t="shared" si="159"/>
        <v/>
      </c>
    </row>
    <row r="175" spans="1:87" ht="12.75">
      <c r="A175" s="18"/>
      <c r="B175" s="16" t="str">
        <f>'Gene Table'!D174</f>
        <v>NM_001557</v>
      </c>
      <c r="C175" s="16" t="s">
        <v>309</v>
      </c>
      <c r="D175" s="17" t="str">
        <f>IF(SUM('Test Sample Data'!D$3:D$98)&gt;10,IF(AND(ISNUMBER('Test Sample Data'!D174),'Test Sample Data'!D174&lt;$B$1,'Test Sample Data'!D174&gt;0),'Test Sample Data'!D174,$B$1),"")</f>
        <v/>
      </c>
      <c r="E175" s="17" t="str">
        <f>IF(SUM('Test Sample Data'!E$3:E$98)&gt;10,IF(AND(ISNUMBER('Test Sample Data'!E174),'Test Sample Data'!E174&lt;$B$1,'Test Sample Data'!E174&gt;0),'Test Sample Data'!E174,$B$1),"")</f>
        <v/>
      </c>
      <c r="F175" s="17" t="str">
        <f>IF(SUM('Test Sample Data'!F$3:F$98)&gt;10,IF(AND(ISNUMBER('Test Sample Data'!F174),'Test Sample Data'!F174&lt;$B$1,'Test Sample Data'!F174&gt;0),'Test Sample Data'!F174,$B$1),"")</f>
        <v/>
      </c>
      <c r="G175" s="17" t="str">
        <f>IF(SUM('Test Sample Data'!G$3:G$98)&gt;10,IF(AND(ISNUMBER('Test Sample Data'!G174),'Test Sample Data'!G174&lt;$B$1,'Test Sample Data'!G174&gt;0),'Test Sample Data'!G174,$B$1),"")</f>
        <v/>
      </c>
      <c r="H175" s="17" t="str">
        <f>IF(SUM('Test Sample Data'!H$3:H$98)&gt;10,IF(AND(ISNUMBER('Test Sample Data'!H174),'Test Sample Data'!H174&lt;$B$1,'Test Sample Data'!H174&gt;0),'Test Sample Data'!H174,$B$1),"")</f>
        <v/>
      </c>
      <c r="I175" s="17" t="str">
        <f>IF(SUM('Test Sample Data'!I$3:I$98)&gt;10,IF(AND(ISNUMBER('Test Sample Data'!I174),'Test Sample Data'!I174&lt;$B$1,'Test Sample Data'!I174&gt;0),'Test Sample Data'!I174,$B$1),"")</f>
        <v/>
      </c>
      <c r="J175" s="17" t="str">
        <f>IF(SUM('Test Sample Data'!J$3:J$98)&gt;10,IF(AND(ISNUMBER('Test Sample Data'!J174),'Test Sample Data'!J174&lt;$B$1,'Test Sample Data'!J174&gt;0),'Test Sample Data'!J174,$B$1),"")</f>
        <v/>
      </c>
      <c r="K175" s="17" t="str">
        <f>IF(SUM('Test Sample Data'!K$3:K$98)&gt;10,IF(AND(ISNUMBER('Test Sample Data'!K174),'Test Sample Data'!K174&lt;$B$1,'Test Sample Data'!K174&gt;0),'Test Sample Data'!K174,$B$1),"")</f>
        <v/>
      </c>
      <c r="L175" s="17" t="str">
        <f>IF(SUM('Test Sample Data'!L$3:L$98)&gt;10,IF(AND(ISNUMBER('Test Sample Data'!L174),'Test Sample Data'!L174&lt;$B$1,'Test Sample Data'!L174&gt;0),'Test Sample Data'!L174,$B$1),"")</f>
        <v/>
      </c>
      <c r="M175" s="17" t="str">
        <f>IF(SUM('Test Sample Data'!M$3:M$98)&gt;10,IF(AND(ISNUMBER('Test Sample Data'!M174),'Test Sample Data'!M174&lt;$B$1,'Test Sample Data'!M174&gt;0),'Test Sample Data'!M174,$B$1),"")</f>
        <v/>
      </c>
      <c r="N175" s="17" t="str">
        <f>'Gene Table'!D174</f>
        <v>NM_001557</v>
      </c>
      <c r="O175" s="16" t="s">
        <v>309</v>
      </c>
      <c r="P175" s="17" t="str">
        <f>IF(SUM('Control Sample Data'!D$3:D$98)&gt;10,IF(AND(ISNUMBER('Control Sample Data'!D174),'Control Sample Data'!D174&lt;$B$1,'Control Sample Data'!D174&gt;0),'Control Sample Data'!D174,$B$1),"")</f>
        <v/>
      </c>
      <c r="Q175" s="17" t="str">
        <f>IF(SUM('Control Sample Data'!E$3:E$98)&gt;10,IF(AND(ISNUMBER('Control Sample Data'!E174),'Control Sample Data'!E174&lt;$B$1,'Control Sample Data'!E174&gt;0),'Control Sample Data'!E174,$B$1),"")</f>
        <v/>
      </c>
      <c r="R175" s="17" t="str">
        <f>IF(SUM('Control Sample Data'!F$3:F$98)&gt;10,IF(AND(ISNUMBER('Control Sample Data'!F174),'Control Sample Data'!F174&lt;$B$1,'Control Sample Data'!F174&gt;0),'Control Sample Data'!F174,$B$1),"")</f>
        <v/>
      </c>
      <c r="S175" s="17" t="str">
        <f>IF(SUM('Control Sample Data'!G$3:G$98)&gt;10,IF(AND(ISNUMBER('Control Sample Data'!G174),'Control Sample Data'!G174&lt;$B$1,'Control Sample Data'!G174&gt;0),'Control Sample Data'!G174,$B$1),"")</f>
        <v/>
      </c>
      <c r="T175" s="17" t="str">
        <f>IF(SUM('Control Sample Data'!H$3:H$98)&gt;10,IF(AND(ISNUMBER('Control Sample Data'!H174),'Control Sample Data'!H174&lt;$B$1,'Control Sample Data'!H174&gt;0),'Control Sample Data'!H174,$B$1),"")</f>
        <v/>
      </c>
      <c r="U175" s="17" t="str">
        <f>IF(SUM('Control Sample Data'!I$3:I$98)&gt;10,IF(AND(ISNUMBER('Control Sample Data'!I174),'Control Sample Data'!I174&lt;$B$1,'Control Sample Data'!I174&gt;0),'Control Sample Data'!I174,$B$1),"")</f>
        <v/>
      </c>
      <c r="V175" s="17" t="str">
        <f>IF(SUM('Control Sample Data'!J$3:J$98)&gt;10,IF(AND(ISNUMBER('Control Sample Data'!J174),'Control Sample Data'!J174&lt;$B$1,'Control Sample Data'!J174&gt;0),'Control Sample Data'!J174,$B$1),"")</f>
        <v/>
      </c>
      <c r="W175" s="17" t="str">
        <f>IF(SUM('Control Sample Data'!K$3:K$98)&gt;10,IF(AND(ISNUMBER('Control Sample Data'!K174),'Control Sample Data'!K174&lt;$B$1,'Control Sample Data'!K174&gt;0),'Control Sample Data'!K174,$B$1),"")</f>
        <v/>
      </c>
      <c r="X175" s="17" t="str">
        <f>IF(SUM('Control Sample Data'!L$3:L$98)&gt;10,IF(AND(ISNUMBER('Control Sample Data'!L174),'Control Sample Data'!L174&lt;$B$1,'Control Sample Data'!L174&gt;0),'Control Sample Data'!L174,$B$1),"")</f>
        <v/>
      </c>
      <c r="Y175" s="17" t="str">
        <f>IF(SUM('Control Sample Data'!M$3:M$98)&gt;10,IF(AND(ISNUMBER('Control Sample Data'!M174),'Control Sample Data'!M174&lt;$B$1,'Control Sample Data'!M174&gt;0),'Control Sample Data'!M174,$B$1),"")</f>
        <v/>
      </c>
      <c r="AT175" s="36" t="str">
        <f t="shared" si="160"/>
        <v/>
      </c>
      <c r="AU175" s="36" t="str">
        <f t="shared" si="161"/>
        <v/>
      </c>
      <c r="AV175" s="36" t="str">
        <f t="shared" si="162"/>
        <v/>
      </c>
      <c r="AW175" s="36" t="str">
        <f t="shared" si="163"/>
        <v/>
      </c>
      <c r="AX175" s="36" t="str">
        <f t="shared" si="164"/>
        <v/>
      </c>
      <c r="AY175" s="36" t="str">
        <f t="shared" si="165"/>
        <v/>
      </c>
      <c r="AZ175" s="36" t="str">
        <f t="shared" si="166"/>
        <v/>
      </c>
      <c r="BA175" s="36" t="str">
        <f t="shared" si="167"/>
        <v/>
      </c>
      <c r="BB175" s="36" t="str">
        <f t="shared" si="168"/>
        <v/>
      </c>
      <c r="BC175" s="36" t="str">
        <f t="shared" si="169"/>
        <v/>
      </c>
      <c r="BD175" s="36" t="str">
        <f t="shared" si="172"/>
        <v/>
      </c>
      <c r="BE175" s="36" t="str">
        <f t="shared" si="173"/>
        <v/>
      </c>
      <c r="BF175" s="36" t="str">
        <f t="shared" si="174"/>
        <v/>
      </c>
      <c r="BG175" s="36" t="str">
        <f t="shared" si="175"/>
        <v/>
      </c>
      <c r="BH175" s="36" t="str">
        <f t="shared" si="176"/>
        <v/>
      </c>
      <c r="BI175" s="36" t="str">
        <f t="shared" si="177"/>
        <v/>
      </c>
      <c r="BJ175" s="36" t="str">
        <f t="shared" si="178"/>
        <v/>
      </c>
      <c r="BK175" s="36" t="str">
        <f t="shared" si="179"/>
        <v/>
      </c>
      <c r="BL175" s="36" t="str">
        <f t="shared" si="180"/>
        <v/>
      </c>
      <c r="BM175" s="36" t="str">
        <f t="shared" si="181"/>
        <v/>
      </c>
      <c r="BN175" s="38" t="e">
        <f t="shared" si="170"/>
        <v>#DIV/0!</v>
      </c>
      <c r="BO175" s="38" t="e">
        <f t="shared" si="171"/>
        <v>#DIV/0!</v>
      </c>
      <c r="BP175" s="39" t="str">
        <f t="shared" si="140"/>
        <v/>
      </c>
      <c r="BQ175" s="39" t="str">
        <f t="shared" si="141"/>
        <v/>
      </c>
      <c r="BR175" s="39" t="str">
        <f t="shared" si="142"/>
        <v/>
      </c>
      <c r="BS175" s="39" t="str">
        <f t="shared" si="143"/>
        <v/>
      </c>
      <c r="BT175" s="39" t="str">
        <f t="shared" si="144"/>
        <v/>
      </c>
      <c r="BU175" s="39" t="str">
        <f t="shared" si="145"/>
        <v/>
      </c>
      <c r="BV175" s="39" t="str">
        <f t="shared" si="146"/>
        <v/>
      </c>
      <c r="BW175" s="39" t="str">
        <f t="shared" si="147"/>
        <v/>
      </c>
      <c r="BX175" s="39" t="str">
        <f t="shared" si="148"/>
        <v/>
      </c>
      <c r="BY175" s="39" t="str">
        <f t="shared" si="149"/>
        <v/>
      </c>
      <c r="BZ175" s="39" t="str">
        <f t="shared" si="150"/>
        <v/>
      </c>
      <c r="CA175" s="39" t="str">
        <f t="shared" si="151"/>
        <v/>
      </c>
      <c r="CB175" s="39" t="str">
        <f t="shared" si="152"/>
        <v/>
      </c>
      <c r="CC175" s="39" t="str">
        <f t="shared" si="153"/>
        <v/>
      </c>
      <c r="CD175" s="39" t="str">
        <f t="shared" si="154"/>
        <v/>
      </c>
      <c r="CE175" s="39" t="str">
        <f t="shared" si="155"/>
        <v/>
      </c>
      <c r="CF175" s="39" t="str">
        <f t="shared" si="156"/>
        <v/>
      </c>
      <c r="CG175" s="39" t="str">
        <f t="shared" si="157"/>
        <v/>
      </c>
      <c r="CH175" s="39" t="str">
        <f t="shared" si="158"/>
        <v/>
      </c>
      <c r="CI175" s="39" t="str">
        <f t="shared" si="159"/>
        <v/>
      </c>
    </row>
    <row r="176" spans="1:87" ht="12.75">
      <c r="A176" s="18"/>
      <c r="B176" s="16" t="str">
        <f>'Gene Table'!D175</f>
        <v>NM_002185</v>
      </c>
      <c r="C176" s="16" t="s">
        <v>313</v>
      </c>
      <c r="D176" s="17" t="str">
        <f>IF(SUM('Test Sample Data'!D$3:D$98)&gt;10,IF(AND(ISNUMBER('Test Sample Data'!D175),'Test Sample Data'!D175&lt;$B$1,'Test Sample Data'!D175&gt;0),'Test Sample Data'!D175,$B$1),"")</f>
        <v/>
      </c>
      <c r="E176" s="17" t="str">
        <f>IF(SUM('Test Sample Data'!E$3:E$98)&gt;10,IF(AND(ISNUMBER('Test Sample Data'!E175),'Test Sample Data'!E175&lt;$B$1,'Test Sample Data'!E175&gt;0),'Test Sample Data'!E175,$B$1),"")</f>
        <v/>
      </c>
      <c r="F176" s="17" t="str">
        <f>IF(SUM('Test Sample Data'!F$3:F$98)&gt;10,IF(AND(ISNUMBER('Test Sample Data'!F175),'Test Sample Data'!F175&lt;$B$1,'Test Sample Data'!F175&gt;0),'Test Sample Data'!F175,$B$1),"")</f>
        <v/>
      </c>
      <c r="G176" s="17" t="str">
        <f>IF(SUM('Test Sample Data'!G$3:G$98)&gt;10,IF(AND(ISNUMBER('Test Sample Data'!G175),'Test Sample Data'!G175&lt;$B$1,'Test Sample Data'!G175&gt;0),'Test Sample Data'!G175,$B$1),"")</f>
        <v/>
      </c>
      <c r="H176" s="17" t="str">
        <f>IF(SUM('Test Sample Data'!H$3:H$98)&gt;10,IF(AND(ISNUMBER('Test Sample Data'!H175),'Test Sample Data'!H175&lt;$B$1,'Test Sample Data'!H175&gt;0),'Test Sample Data'!H175,$B$1),"")</f>
        <v/>
      </c>
      <c r="I176" s="17" t="str">
        <f>IF(SUM('Test Sample Data'!I$3:I$98)&gt;10,IF(AND(ISNUMBER('Test Sample Data'!I175),'Test Sample Data'!I175&lt;$B$1,'Test Sample Data'!I175&gt;0),'Test Sample Data'!I175,$B$1),"")</f>
        <v/>
      </c>
      <c r="J176" s="17" t="str">
        <f>IF(SUM('Test Sample Data'!J$3:J$98)&gt;10,IF(AND(ISNUMBER('Test Sample Data'!J175),'Test Sample Data'!J175&lt;$B$1,'Test Sample Data'!J175&gt;0),'Test Sample Data'!J175,$B$1),"")</f>
        <v/>
      </c>
      <c r="K176" s="17" t="str">
        <f>IF(SUM('Test Sample Data'!K$3:K$98)&gt;10,IF(AND(ISNUMBER('Test Sample Data'!K175),'Test Sample Data'!K175&lt;$B$1,'Test Sample Data'!K175&gt;0),'Test Sample Data'!K175,$B$1),"")</f>
        <v/>
      </c>
      <c r="L176" s="17" t="str">
        <f>IF(SUM('Test Sample Data'!L$3:L$98)&gt;10,IF(AND(ISNUMBER('Test Sample Data'!L175),'Test Sample Data'!L175&lt;$B$1,'Test Sample Data'!L175&gt;0),'Test Sample Data'!L175,$B$1),"")</f>
        <v/>
      </c>
      <c r="M176" s="17" t="str">
        <f>IF(SUM('Test Sample Data'!M$3:M$98)&gt;10,IF(AND(ISNUMBER('Test Sample Data'!M175),'Test Sample Data'!M175&lt;$B$1,'Test Sample Data'!M175&gt;0),'Test Sample Data'!M175,$B$1),"")</f>
        <v/>
      </c>
      <c r="N176" s="17" t="str">
        <f>'Gene Table'!D175</f>
        <v>NM_002185</v>
      </c>
      <c r="O176" s="16" t="s">
        <v>313</v>
      </c>
      <c r="P176" s="17" t="str">
        <f>IF(SUM('Control Sample Data'!D$3:D$98)&gt;10,IF(AND(ISNUMBER('Control Sample Data'!D175),'Control Sample Data'!D175&lt;$B$1,'Control Sample Data'!D175&gt;0),'Control Sample Data'!D175,$B$1),"")</f>
        <v/>
      </c>
      <c r="Q176" s="17" t="str">
        <f>IF(SUM('Control Sample Data'!E$3:E$98)&gt;10,IF(AND(ISNUMBER('Control Sample Data'!E175),'Control Sample Data'!E175&lt;$B$1,'Control Sample Data'!E175&gt;0),'Control Sample Data'!E175,$B$1),"")</f>
        <v/>
      </c>
      <c r="R176" s="17" t="str">
        <f>IF(SUM('Control Sample Data'!F$3:F$98)&gt;10,IF(AND(ISNUMBER('Control Sample Data'!F175),'Control Sample Data'!F175&lt;$B$1,'Control Sample Data'!F175&gt;0),'Control Sample Data'!F175,$B$1),"")</f>
        <v/>
      </c>
      <c r="S176" s="17" t="str">
        <f>IF(SUM('Control Sample Data'!G$3:G$98)&gt;10,IF(AND(ISNUMBER('Control Sample Data'!G175),'Control Sample Data'!G175&lt;$B$1,'Control Sample Data'!G175&gt;0),'Control Sample Data'!G175,$B$1),"")</f>
        <v/>
      </c>
      <c r="T176" s="17" t="str">
        <f>IF(SUM('Control Sample Data'!H$3:H$98)&gt;10,IF(AND(ISNUMBER('Control Sample Data'!H175),'Control Sample Data'!H175&lt;$B$1,'Control Sample Data'!H175&gt;0),'Control Sample Data'!H175,$B$1),"")</f>
        <v/>
      </c>
      <c r="U176" s="17" t="str">
        <f>IF(SUM('Control Sample Data'!I$3:I$98)&gt;10,IF(AND(ISNUMBER('Control Sample Data'!I175),'Control Sample Data'!I175&lt;$B$1,'Control Sample Data'!I175&gt;0),'Control Sample Data'!I175,$B$1),"")</f>
        <v/>
      </c>
      <c r="V176" s="17" t="str">
        <f>IF(SUM('Control Sample Data'!J$3:J$98)&gt;10,IF(AND(ISNUMBER('Control Sample Data'!J175),'Control Sample Data'!J175&lt;$B$1,'Control Sample Data'!J175&gt;0),'Control Sample Data'!J175,$B$1),"")</f>
        <v/>
      </c>
      <c r="W176" s="17" t="str">
        <f>IF(SUM('Control Sample Data'!K$3:K$98)&gt;10,IF(AND(ISNUMBER('Control Sample Data'!K175),'Control Sample Data'!K175&lt;$B$1,'Control Sample Data'!K175&gt;0),'Control Sample Data'!K175,$B$1),"")</f>
        <v/>
      </c>
      <c r="X176" s="17" t="str">
        <f>IF(SUM('Control Sample Data'!L$3:L$98)&gt;10,IF(AND(ISNUMBER('Control Sample Data'!L175),'Control Sample Data'!L175&lt;$B$1,'Control Sample Data'!L175&gt;0),'Control Sample Data'!L175,$B$1),"")</f>
        <v/>
      </c>
      <c r="Y176" s="17" t="str">
        <f>IF(SUM('Control Sample Data'!M$3:M$98)&gt;10,IF(AND(ISNUMBER('Control Sample Data'!M175),'Control Sample Data'!M175&lt;$B$1,'Control Sample Data'!M175&gt;0),'Control Sample Data'!M175,$B$1),"")</f>
        <v/>
      </c>
      <c r="AT176" s="36" t="str">
        <f t="shared" si="160"/>
        <v/>
      </c>
      <c r="AU176" s="36" t="str">
        <f t="shared" si="161"/>
        <v/>
      </c>
      <c r="AV176" s="36" t="str">
        <f t="shared" si="162"/>
        <v/>
      </c>
      <c r="AW176" s="36" t="str">
        <f t="shared" si="163"/>
        <v/>
      </c>
      <c r="AX176" s="36" t="str">
        <f t="shared" si="164"/>
        <v/>
      </c>
      <c r="AY176" s="36" t="str">
        <f t="shared" si="165"/>
        <v/>
      </c>
      <c r="AZ176" s="36" t="str">
        <f t="shared" si="166"/>
        <v/>
      </c>
      <c r="BA176" s="36" t="str">
        <f t="shared" si="167"/>
        <v/>
      </c>
      <c r="BB176" s="36" t="str">
        <f t="shared" si="168"/>
        <v/>
      </c>
      <c r="BC176" s="36" t="str">
        <f t="shared" si="169"/>
        <v/>
      </c>
      <c r="BD176" s="36" t="str">
        <f t="shared" si="172"/>
        <v/>
      </c>
      <c r="BE176" s="36" t="str">
        <f t="shared" si="173"/>
        <v/>
      </c>
      <c r="BF176" s="36" t="str">
        <f t="shared" si="174"/>
        <v/>
      </c>
      <c r="BG176" s="36" t="str">
        <f t="shared" si="175"/>
        <v/>
      </c>
      <c r="BH176" s="36" t="str">
        <f t="shared" si="176"/>
        <v/>
      </c>
      <c r="BI176" s="36" t="str">
        <f t="shared" si="177"/>
        <v/>
      </c>
      <c r="BJ176" s="36" t="str">
        <f t="shared" si="178"/>
        <v/>
      </c>
      <c r="BK176" s="36" t="str">
        <f t="shared" si="179"/>
        <v/>
      </c>
      <c r="BL176" s="36" t="str">
        <f t="shared" si="180"/>
        <v/>
      </c>
      <c r="BM176" s="36" t="str">
        <f t="shared" si="181"/>
        <v/>
      </c>
      <c r="BN176" s="38" t="e">
        <f t="shared" si="170"/>
        <v>#DIV/0!</v>
      </c>
      <c r="BO176" s="38" t="e">
        <f t="shared" si="171"/>
        <v>#DIV/0!</v>
      </c>
      <c r="BP176" s="39" t="str">
        <f t="shared" si="140"/>
        <v/>
      </c>
      <c r="BQ176" s="39" t="str">
        <f t="shared" si="141"/>
        <v/>
      </c>
      <c r="BR176" s="39" t="str">
        <f t="shared" si="142"/>
        <v/>
      </c>
      <c r="BS176" s="39" t="str">
        <f t="shared" si="143"/>
        <v/>
      </c>
      <c r="BT176" s="39" t="str">
        <f t="shared" si="144"/>
        <v/>
      </c>
      <c r="BU176" s="39" t="str">
        <f t="shared" si="145"/>
        <v/>
      </c>
      <c r="BV176" s="39" t="str">
        <f t="shared" si="146"/>
        <v/>
      </c>
      <c r="BW176" s="39" t="str">
        <f t="shared" si="147"/>
        <v/>
      </c>
      <c r="BX176" s="39" t="str">
        <f t="shared" si="148"/>
        <v/>
      </c>
      <c r="BY176" s="39" t="str">
        <f t="shared" si="149"/>
        <v/>
      </c>
      <c r="BZ176" s="39" t="str">
        <f t="shared" si="150"/>
        <v/>
      </c>
      <c r="CA176" s="39" t="str">
        <f t="shared" si="151"/>
        <v/>
      </c>
      <c r="CB176" s="39" t="str">
        <f t="shared" si="152"/>
        <v/>
      </c>
      <c r="CC176" s="39" t="str">
        <f t="shared" si="153"/>
        <v/>
      </c>
      <c r="CD176" s="39" t="str">
        <f t="shared" si="154"/>
        <v/>
      </c>
      <c r="CE176" s="39" t="str">
        <f t="shared" si="155"/>
        <v/>
      </c>
      <c r="CF176" s="39" t="str">
        <f t="shared" si="156"/>
        <v/>
      </c>
      <c r="CG176" s="39" t="str">
        <f t="shared" si="157"/>
        <v/>
      </c>
      <c r="CH176" s="39" t="str">
        <f t="shared" si="158"/>
        <v/>
      </c>
      <c r="CI176" s="39" t="str">
        <f t="shared" si="159"/>
        <v/>
      </c>
    </row>
    <row r="177" spans="1:87" ht="12.75">
      <c r="A177" s="18"/>
      <c r="B177" s="16" t="str">
        <f>'Gene Table'!D176</f>
        <v>NM_005534</v>
      </c>
      <c r="C177" s="16" t="s">
        <v>317</v>
      </c>
      <c r="D177" s="17" t="str">
        <f>IF(SUM('Test Sample Data'!D$3:D$98)&gt;10,IF(AND(ISNUMBER('Test Sample Data'!D176),'Test Sample Data'!D176&lt;$B$1,'Test Sample Data'!D176&gt;0),'Test Sample Data'!D176,$B$1),"")</f>
        <v/>
      </c>
      <c r="E177" s="17" t="str">
        <f>IF(SUM('Test Sample Data'!E$3:E$98)&gt;10,IF(AND(ISNUMBER('Test Sample Data'!E176),'Test Sample Data'!E176&lt;$B$1,'Test Sample Data'!E176&gt;0),'Test Sample Data'!E176,$B$1),"")</f>
        <v/>
      </c>
      <c r="F177" s="17" t="str">
        <f>IF(SUM('Test Sample Data'!F$3:F$98)&gt;10,IF(AND(ISNUMBER('Test Sample Data'!F176),'Test Sample Data'!F176&lt;$B$1,'Test Sample Data'!F176&gt;0),'Test Sample Data'!F176,$B$1),"")</f>
        <v/>
      </c>
      <c r="G177" s="17" t="str">
        <f>IF(SUM('Test Sample Data'!G$3:G$98)&gt;10,IF(AND(ISNUMBER('Test Sample Data'!G176),'Test Sample Data'!G176&lt;$B$1,'Test Sample Data'!G176&gt;0),'Test Sample Data'!G176,$B$1),"")</f>
        <v/>
      </c>
      <c r="H177" s="17" t="str">
        <f>IF(SUM('Test Sample Data'!H$3:H$98)&gt;10,IF(AND(ISNUMBER('Test Sample Data'!H176),'Test Sample Data'!H176&lt;$B$1,'Test Sample Data'!H176&gt;0),'Test Sample Data'!H176,$B$1),"")</f>
        <v/>
      </c>
      <c r="I177" s="17" t="str">
        <f>IF(SUM('Test Sample Data'!I$3:I$98)&gt;10,IF(AND(ISNUMBER('Test Sample Data'!I176),'Test Sample Data'!I176&lt;$B$1,'Test Sample Data'!I176&gt;0),'Test Sample Data'!I176,$B$1),"")</f>
        <v/>
      </c>
      <c r="J177" s="17" t="str">
        <f>IF(SUM('Test Sample Data'!J$3:J$98)&gt;10,IF(AND(ISNUMBER('Test Sample Data'!J176),'Test Sample Data'!J176&lt;$B$1,'Test Sample Data'!J176&gt;0),'Test Sample Data'!J176,$B$1),"")</f>
        <v/>
      </c>
      <c r="K177" s="17" t="str">
        <f>IF(SUM('Test Sample Data'!K$3:K$98)&gt;10,IF(AND(ISNUMBER('Test Sample Data'!K176),'Test Sample Data'!K176&lt;$B$1,'Test Sample Data'!K176&gt;0),'Test Sample Data'!K176,$B$1),"")</f>
        <v/>
      </c>
      <c r="L177" s="17" t="str">
        <f>IF(SUM('Test Sample Data'!L$3:L$98)&gt;10,IF(AND(ISNUMBER('Test Sample Data'!L176),'Test Sample Data'!L176&lt;$B$1,'Test Sample Data'!L176&gt;0),'Test Sample Data'!L176,$B$1),"")</f>
        <v/>
      </c>
      <c r="M177" s="17" t="str">
        <f>IF(SUM('Test Sample Data'!M$3:M$98)&gt;10,IF(AND(ISNUMBER('Test Sample Data'!M176),'Test Sample Data'!M176&lt;$B$1,'Test Sample Data'!M176&gt;0),'Test Sample Data'!M176,$B$1),"")</f>
        <v/>
      </c>
      <c r="N177" s="17" t="str">
        <f>'Gene Table'!D176</f>
        <v>NM_005534</v>
      </c>
      <c r="O177" s="16" t="s">
        <v>317</v>
      </c>
      <c r="P177" s="17" t="str">
        <f>IF(SUM('Control Sample Data'!D$3:D$98)&gt;10,IF(AND(ISNUMBER('Control Sample Data'!D176),'Control Sample Data'!D176&lt;$B$1,'Control Sample Data'!D176&gt;0),'Control Sample Data'!D176,$B$1),"")</f>
        <v/>
      </c>
      <c r="Q177" s="17" t="str">
        <f>IF(SUM('Control Sample Data'!E$3:E$98)&gt;10,IF(AND(ISNUMBER('Control Sample Data'!E176),'Control Sample Data'!E176&lt;$B$1,'Control Sample Data'!E176&gt;0),'Control Sample Data'!E176,$B$1),"")</f>
        <v/>
      </c>
      <c r="R177" s="17" t="str">
        <f>IF(SUM('Control Sample Data'!F$3:F$98)&gt;10,IF(AND(ISNUMBER('Control Sample Data'!F176),'Control Sample Data'!F176&lt;$B$1,'Control Sample Data'!F176&gt;0),'Control Sample Data'!F176,$B$1),"")</f>
        <v/>
      </c>
      <c r="S177" s="17" t="str">
        <f>IF(SUM('Control Sample Data'!G$3:G$98)&gt;10,IF(AND(ISNUMBER('Control Sample Data'!G176),'Control Sample Data'!G176&lt;$B$1,'Control Sample Data'!G176&gt;0),'Control Sample Data'!G176,$B$1),"")</f>
        <v/>
      </c>
      <c r="T177" s="17" t="str">
        <f>IF(SUM('Control Sample Data'!H$3:H$98)&gt;10,IF(AND(ISNUMBER('Control Sample Data'!H176),'Control Sample Data'!H176&lt;$B$1,'Control Sample Data'!H176&gt;0),'Control Sample Data'!H176,$B$1),"")</f>
        <v/>
      </c>
      <c r="U177" s="17" t="str">
        <f>IF(SUM('Control Sample Data'!I$3:I$98)&gt;10,IF(AND(ISNUMBER('Control Sample Data'!I176),'Control Sample Data'!I176&lt;$B$1,'Control Sample Data'!I176&gt;0),'Control Sample Data'!I176,$B$1),"")</f>
        <v/>
      </c>
      <c r="V177" s="17" t="str">
        <f>IF(SUM('Control Sample Data'!J$3:J$98)&gt;10,IF(AND(ISNUMBER('Control Sample Data'!J176),'Control Sample Data'!J176&lt;$B$1,'Control Sample Data'!J176&gt;0),'Control Sample Data'!J176,$B$1),"")</f>
        <v/>
      </c>
      <c r="W177" s="17" t="str">
        <f>IF(SUM('Control Sample Data'!K$3:K$98)&gt;10,IF(AND(ISNUMBER('Control Sample Data'!K176),'Control Sample Data'!K176&lt;$B$1,'Control Sample Data'!K176&gt;0),'Control Sample Data'!K176,$B$1),"")</f>
        <v/>
      </c>
      <c r="X177" s="17" t="str">
        <f>IF(SUM('Control Sample Data'!L$3:L$98)&gt;10,IF(AND(ISNUMBER('Control Sample Data'!L176),'Control Sample Data'!L176&lt;$B$1,'Control Sample Data'!L176&gt;0),'Control Sample Data'!L176,$B$1),"")</f>
        <v/>
      </c>
      <c r="Y177" s="17" t="str">
        <f>IF(SUM('Control Sample Data'!M$3:M$98)&gt;10,IF(AND(ISNUMBER('Control Sample Data'!M176),'Control Sample Data'!M176&lt;$B$1,'Control Sample Data'!M176&gt;0),'Control Sample Data'!M176,$B$1),"")</f>
        <v/>
      </c>
      <c r="AT177" s="36" t="str">
        <f t="shared" si="160"/>
        <v/>
      </c>
      <c r="AU177" s="36" t="str">
        <f t="shared" si="161"/>
        <v/>
      </c>
      <c r="AV177" s="36" t="str">
        <f t="shared" si="162"/>
        <v/>
      </c>
      <c r="AW177" s="36" t="str">
        <f t="shared" si="163"/>
        <v/>
      </c>
      <c r="AX177" s="36" t="str">
        <f t="shared" si="164"/>
        <v/>
      </c>
      <c r="AY177" s="36" t="str">
        <f t="shared" si="165"/>
        <v/>
      </c>
      <c r="AZ177" s="36" t="str">
        <f t="shared" si="166"/>
        <v/>
      </c>
      <c r="BA177" s="36" t="str">
        <f t="shared" si="167"/>
        <v/>
      </c>
      <c r="BB177" s="36" t="str">
        <f t="shared" si="168"/>
        <v/>
      </c>
      <c r="BC177" s="36" t="str">
        <f t="shared" si="169"/>
        <v/>
      </c>
      <c r="BD177" s="36" t="str">
        <f t="shared" si="172"/>
        <v/>
      </c>
      <c r="BE177" s="36" t="str">
        <f t="shared" si="173"/>
        <v/>
      </c>
      <c r="BF177" s="36" t="str">
        <f t="shared" si="174"/>
        <v/>
      </c>
      <c r="BG177" s="36" t="str">
        <f t="shared" si="175"/>
        <v/>
      </c>
      <c r="BH177" s="36" t="str">
        <f t="shared" si="176"/>
        <v/>
      </c>
      <c r="BI177" s="36" t="str">
        <f t="shared" si="177"/>
        <v/>
      </c>
      <c r="BJ177" s="36" t="str">
        <f t="shared" si="178"/>
        <v/>
      </c>
      <c r="BK177" s="36" t="str">
        <f t="shared" si="179"/>
        <v/>
      </c>
      <c r="BL177" s="36" t="str">
        <f t="shared" si="180"/>
        <v/>
      </c>
      <c r="BM177" s="36" t="str">
        <f t="shared" si="181"/>
        <v/>
      </c>
      <c r="BN177" s="38" t="e">
        <f t="shared" si="170"/>
        <v>#DIV/0!</v>
      </c>
      <c r="BO177" s="38" t="e">
        <f t="shared" si="171"/>
        <v>#DIV/0!</v>
      </c>
      <c r="BP177" s="39" t="str">
        <f t="shared" si="140"/>
        <v/>
      </c>
      <c r="BQ177" s="39" t="str">
        <f t="shared" si="141"/>
        <v/>
      </c>
      <c r="BR177" s="39" t="str">
        <f t="shared" si="142"/>
        <v/>
      </c>
      <c r="BS177" s="39" t="str">
        <f t="shared" si="143"/>
        <v/>
      </c>
      <c r="BT177" s="39" t="str">
        <f t="shared" si="144"/>
        <v/>
      </c>
      <c r="BU177" s="39" t="str">
        <f t="shared" si="145"/>
        <v/>
      </c>
      <c r="BV177" s="39" t="str">
        <f t="shared" si="146"/>
        <v/>
      </c>
      <c r="BW177" s="39" t="str">
        <f t="shared" si="147"/>
        <v/>
      </c>
      <c r="BX177" s="39" t="str">
        <f t="shared" si="148"/>
        <v/>
      </c>
      <c r="BY177" s="39" t="str">
        <f t="shared" si="149"/>
        <v/>
      </c>
      <c r="BZ177" s="39" t="str">
        <f t="shared" si="150"/>
        <v/>
      </c>
      <c r="CA177" s="39" t="str">
        <f t="shared" si="151"/>
        <v/>
      </c>
      <c r="CB177" s="39" t="str">
        <f t="shared" si="152"/>
        <v/>
      </c>
      <c r="CC177" s="39" t="str">
        <f t="shared" si="153"/>
        <v/>
      </c>
      <c r="CD177" s="39" t="str">
        <f t="shared" si="154"/>
        <v/>
      </c>
      <c r="CE177" s="39" t="str">
        <f t="shared" si="155"/>
        <v/>
      </c>
      <c r="CF177" s="39" t="str">
        <f t="shared" si="156"/>
        <v/>
      </c>
      <c r="CG177" s="39" t="str">
        <f t="shared" si="157"/>
        <v/>
      </c>
      <c r="CH177" s="39" t="str">
        <f t="shared" si="158"/>
        <v/>
      </c>
      <c r="CI177" s="39" t="str">
        <f t="shared" si="159"/>
        <v/>
      </c>
    </row>
    <row r="178" spans="1:87" ht="12.75">
      <c r="A178" s="18"/>
      <c r="B178" s="16" t="str">
        <f>'Gene Table'!D177</f>
        <v>NM_001643</v>
      </c>
      <c r="C178" s="16" t="s">
        <v>321</v>
      </c>
      <c r="D178" s="17" t="str">
        <f>IF(SUM('Test Sample Data'!D$3:D$98)&gt;10,IF(AND(ISNUMBER('Test Sample Data'!D177),'Test Sample Data'!D177&lt;$B$1,'Test Sample Data'!D177&gt;0),'Test Sample Data'!D177,$B$1),"")</f>
        <v/>
      </c>
      <c r="E178" s="17" t="str">
        <f>IF(SUM('Test Sample Data'!E$3:E$98)&gt;10,IF(AND(ISNUMBER('Test Sample Data'!E177),'Test Sample Data'!E177&lt;$B$1,'Test Sample Data'!E177&gt;0),'Test Sample Data'!E177,$B$1),"")</f>
        <v/>
      </c>
      <c r="F178" s="17" t="str">
        <f>IF(SUM('Test Sample Data'!F$3:F$98)&gt;10,IF(AND(ISNUMBER('Test Sample Data'!F177),'Test Sample Data'!F177&lt;$B$1,'Test Sample Data'!F177&gt;0),'Test Sample Data'!F177,$B$1),"")</f>
        <v/>
      </c>
      <c r="G178" s="17" t="str">
        <f>IF(SUM('Test Sample Data'!G$3:G$98)&gt;10,IF(AND(ISNUMBER('Test Sample Data'!G177),'Test Sample Data'!G177&lt;$B$1,'Test Sample Data'!G177&gt;0),'Test Sample Data'!G177,$B$1),"")</f>
        <v/>
      </c>
      <c r="H178" s="17" t="str">
        <f>IF(SUM('Test Sample Data'!H$3:H$98)&gt;10,IF(AND(ISNUMBER('Test Sample Data'!H177),'Test Sample Data'!H177&lt;$B$1,'Test Sample Data'!H177&gt;0),'Test Sample Data'!H177,$B$1),"")</f>
        <v/>
      </c>
      <c r="I178" s="17" t="str">
        <f>IF(SUM('Test Sample Data'!I$3:I$98)&gt;10,IF(AND(ISNUMBER('Test Sample Data'!I177),'Test Sample Data'!I177&lt;$B$1,'Test Sample Data'!I177&gt;0),'Test Sample Data'!I177,$B$1),"")</f>
        <v/>
      </c>
      <c r="J178" s="17" t="str">
        <f>IF(SUM('Test Sample Data'!J$3:J$98)&gt;10,IF(AND(ISNUMBER('Test Sample Data'!J177),'Test Sample Data'!J177&lt;$B$1,'Test Sample Data'!J177&gt;0),'Test Sample Data'!J177,$B$1),"")</f>
        <v/>
      </c>
      <c r="K178" s="17" t="str">
        <f>IF(SUM('Test Sample Data'!K$3:K$98)&gt;10,IF(AND(ISNUMBER('Test Sample Data'!K177),'Test Sample Data'!K177&lt;$B$1,'Test Sample Data'!K177&gt;0),'Test Sample Data'!K177,$B$1),"")</f>
        <v/>
      </c>
      <c r="L178" s="17" t="str">
        <f>IF(SUM('Test Sample Data'!L$3:L$98)&gt;10,IF(AND(ISNUMBER('Test Sample Data'!L177),'Test Sample Data'!L177&lt;$B$1,'Test Sample Data'!L177&gt;0),'Test Sample Data'!L177,$B$1),"")</f>
        <v/>
      </c>
      <c r="M178" s="17" t="str">
        <f>IF(SUM('Test Sample Data'!M$3:M$98)&gt;10,IF(AND(ISNUMBER('Test Sample Data'!M177),'Test Sample Data'!M177&lt;$B$1,'Test Sample Data'!M177&gt;0),'Test Sample Data'!M177,$B$1),"")</f>
        <v/>
      </c>
      <c r="N178" s="17" t="str">
        <f>'Gene Table'!D177</f>
        <v>NM_001643</v>
      </c>
      <c r="O178" s="16" t="s">
        <v>321</v>
      </c>
      <c r="P178" s="17" t="str">
        <f>IF(SUM('Control Sample Data'!D$3:D$98)&gt;10,IF(AND(ISNUMBER('Control Sample Data'!D177),'Control Sample Data'!D177&lt;$B$1,'Control Sample Data'!D177&gt;0),'Control Sample Data'!D177,$B$1),"")</f>
        <v/>
      </c>
      <c r="Q178" s="17" t="str">
        <f>IF(SUM('Control Sample Data'!E$3:E$98)&gt;10,IF(AND(ISNUMBER('Control Sample Data'!E177),'Control Sample Data'!E177&lt;$B$1,'Control Sample Data'!E177&gt;0),'Control Sample Data'!E177,$B$1),"")</f>
        <v/>
      </c>
      <c r="R178" s="17" t="str">
        <f>IF(SUM('Control Sample Data'!F$3:F$98)&gt;10,IF(AND(ISNUMBER('Control Sample Data'!F177),'Control Sample Data'!F177&lt;$B$1,'Control Sample Data'!F177&gt;0),'Control Sample Data'!F177,$B$1),"")</f>
        <v/>
      </c>
      <c r="S178" s="17" t="str">
        <f>IF(SUM('Control Sample Data'!G$3:G$98)&gt;10,IF(AND(ISNUMBER('Control Sample Data'!G177),'Control Sample Data'!G177&lt;$B$1,'Control Sample Data'!G177&gt;0),'Control Sample Data'!G177,$B$1),"")</f>
        <v/>
      </c>
      <c r="T178" s="17" t="str">
        <f>IF(SUM('Control Sample Data'!H$3:H$98)&gt;10,IF(AND(ISNUMBER('Control Sample Data'!H177),'Control Sample Data'!H177&lt;$B$1,'Control Sample Data'!H177&gt;0),'Control Sample Data'!H177,$B$1),"")</f>
        <v/>
      </c>
      <c r="U178" s="17" t="str">
        <f>IF(SUM('Control Sample Data'!I$3:I$98)&gt;10,IF(AND(ISNUMBER('Control Sample Data'!I177),'Control Sample Data'!I177&lt;$B$1,'Control Sample Data'!I177&gt;0),'Control Sample Data'!I177,$B$1),"")</f>
        <v/>
      </c>
      <c r="V178" s="17" t="str">
        <f>IF(SUM('Control Sample Data'!J$3:J$98)&gt;10,IF(AND(ISNUMBER('Control Sample Data'!J177),'Control Sample Data'!J177&lt;$B$1,'Control Sample Data'!J177&gt;0),'Control Sample Data'!J177,$B$1),"")</f>
        <v/>
      </c>
      <c r="W178" s="17" t="str">
        <f>IF(SUM('Control Sample Data'!K$3:K$98)&gt;10,IF(AND(ISNUMBER('Control Sample Data'!K177),'Control Sample Data'!K177&lt;$B$1,'Control Sample Data'!K177&gt;0),'Control Sample Data'!K177,$B$1),"")</f>
        <v/>
      </c>
      <c r="X178" s="17" t="str">
        <f>IF(SUM('Control Sample Data'!L$3:L$98)&gt;10,IF(AND(ISNUMBER('Control Sample Data'!L177),'Control Sample Data'!L177&lt;$B$1,'Control Sample Data'!L177&gt;0),'Control Sample Data'!L177,$B$1),"")</f>
        <v/>
      </c>
      <c r="Y178" s="17" t="str">
        <f>IF(SUM('Control Sample Data'!M$3:M$98)&gt;10,IF(AND(ISNUMBER('Control Sample Data'!M177),'Control Sample Data'!M177&lt;$B$1,'Control Sample Data'!M177&gt;0),'Control Sample Data'!M177,$B$1),"")</f>
        <v/>
      </c>
      <c r="AT178" s="36" t="str">
        <f t="shared" si="160"/>
        <v/>
      </c>
      <c r="AU178" s="36" t="str">
        <f t="shared" si="161"/>
        <v/>
      </c>
      <c r="AV178" s="36" t="str">
        <f t="shared" si="162"/>
        <v/>
      </c>
      <c r="AW178" s="36" t="str">
        <f t="shared" si="163"/>
        <v/>
      </c>
      <c r="AX178" s="36" t="str">
        <f t="shared" si="164"/>
        <v/>
      </c>
      <c r="AY178" s="36" t="str">
        <f t="shared" si="165"/>
        <v/>
      </c>
      <c r="AZ178" s="36" t="str">
        <f t="shared" si="166"/>
        <v/>
      </c>
      <c r="BA178" s="36" t="str">
        <f t="shared" si="167"/>
        <v/>
      </c>
      <c r="BB178" s="36" t="str">
        <f t="shared" si="168"/>
        <v/>
      </c>
      <c r="BC178" s="36" t="str">
        <f t="shared" si="169"/>
        <v/>
      </c>
      <c r="BD178" s="36" t="str">
        <f t="shared" si="172"/>
        <v/>
      </c>
      <c r="BE178" s="36" t="str">
        <f t="shared" si="173"/>
        <v/>
      </c>
      <c r="BF178" s="36" t="str">
        <f t="shared" si="174"/>
        <v/>
      </c>
      <c r="BG178" s="36" t="str">
        <f t="shared" si="175"/>
        <v/>
      </c>
      <c r="BH178" s="36" t="str">
        <f t="shared" si="176"/>
        <v/>
      </c>
      <c r="BI178" s="36" t="str">
        <f t="shared" si="177"/>
        <v/>
      </c>
      <c r="BJ178" s="36" t="str">
        <f t="shared" si="178"/>
        <v/>
      </c>
      <c r="BK178" s="36" t="str">
        <f t="shared" si="179"/>
        <v/>
      </c>
      <c r="BL178" s="36" t="str">
        <f t="shared" si="180"/>
        <v/>
      </c>
      <c r="BM178" s="36" t="str">
        <f t="shared" si="181"/>
        <v/>
      </c>
      <c r="BN178" s="38" t="e">
        <f t="shared" si="170"/>
        <v>#DIV/0!</v>
      </c>
      <c r="BO178" s="38" t="e">
        <f t="shared" si="171"/>
        <v>#DIV/0!</v>
      </c>
      <c r="BP178" s="39" t="str">
        <f t="shared" si="140"/>
        <v/>
      </c>
      <c r="BQ178" s="39" t="str">
        <f t="shared" si="141"/>
        <v/>
      </c>
      <c r="BR178" s="39" t="str">
        <f t="shared" si="142"/>
        <v/>
      </c>
      <c r="BS178" s="39" t="str">
        <f t="shared" si="143"/>
        <v/>
      </c>
      <c r="BT178" s="39" t="str">
        <f t="shared" si="144"/>
        <v/>
      </c>
      <c r="BU178" s="39" t="str">
        <f t="shared" si="145"/>
        <v/>
      </c>
      <c r="BV178" s="39" t="str">
        <f t="shared" si="146"/>
        <v/>
      </c>
      <c r="BW178" s="39" t="str">
        <f t="shared" si="147"/>
        <v/>
      </c>
      <c r="BX178" s="39" t="str">
        <f t="shared" si="148"/>
        <v/>
      </c>
      <c r="BY178" s="39" t="str">
        <f t="shared" si="149"/>
        <v/>
      </c>
      <c r="BZ178" s="39" t="str">
        <f t="shared" si="150"/>
        <v/>
      </c>
      <c r="CA178" s="39" t="str">
        <f t="shared" si="151"/>
        <v/>
      </c>
      <c r="CB178" s="39" t="str">
        <f t="shared" si="152"/>
        <v/>
      </c>
      <c r="CC178" s="39" t="str">
        <f t="shared" si="153"/>
        <v/>
      </c>
      <c r="CD178" s="39" t="str">
        <f t="shared" si="154"/>
        <v/>
      </c>
      <c r="CE178" s="39" t="str">
        <f t="shared" si="155"/>
        <v/>
      </c>
      <c r="CF178" s="39" t="str">
        <f t="shared" si="156"/>
        <v/>
      </c>
      <c r="CG178" s="39" t="str">
        <f t="shared" si="157"/>
        <v/>
      </c>
      <c r="CH178" s="39" t="str">
        <f t="shared" si="158"/>
        <v/>
      </c>
      <c r="CI178" s="39" t="str">
        <f t="shared" si="159"/>
        <v/>
      </c>
    </row>
    <row r="179" spans="1:87" ht="12.75">
      <c r="A179" s="18"/>
      <c r="B179" s="16" t="str">
        <f>'Gene Table'!D178</f>
        <v>NM_001020825</v>
      </c>
      <c r="C179" s="16" t="s">
        <v>325</v>
      </c>
      <c r="D179" s="17" t="str">
        <f>IF(SUM('Test Sample Data'!D$3:D$98)&gt;10,IF(AND(ISNUMBER('Test Sample Data'!D178),'Test Sample Data'!D178&lt;$B$1,'Test Sample Data'!D178&gt;0),'Test Sample Data'!D178,$B$1),"")</f>
        <v/>
      </c>
      <c r="E179" s="17" t="str">
        <f>IF(SUM('Test Sample Data'!E$3:E$98)&gt;10,IF(AND(ISNUMBER('Test Sample Data'!E178),'Test Sample Data'!E178&lt;$B$1,'Test Sample Data'!E178&gt;0),'Test Sample Data'!E178,$B$1),"")</f>
        <v/>
      </c>
      <c r="F179" s="17" t="str">
        <f>IF(SUM('Test Sample Data'!F$3:F$98)&gt;10,IF(AND(ISNUMBER('Test Sample Data'!F178),'Test Sample Data'!F178&lt;$B$1,'Test Sample Data'!F178&gt;0),'Test Sample Data'!F178,$B$1),"")</f>
        <v/>
      </c>
      <c r="G179" s="17" t="str">
        <f>IF(SUM('Test Sample Data'!G$3:G$98)&gt;10,IF(AND(ISNUMBER('Test Sample Data'!G178),'Test Sample Data'!G178&lt;$B$1,'Test Sample Data'!G178&gt;0),'Test Sample Data'!G178,$B$1),"")</f>
        <v/>
      </c>
      <c r="H179" s="17" t="str">
        <f>IF(SUM('Test Sample Data'!H$3:H$98)&gt;10,IF(AND(ISNUMBER('Test Sample Data'!H178),'Test Sample Data'!H178&lt;$B$1,'Test Sample Data'!H178&gt;0),'Test Sample Data'!H178,$B$1),"")</f>
        <v/>
      </c>
      <c r="I179" s="17" t="str">
        <f>IF(SUM('Test Sample Data'!I$3:I$98)&gt;10,IF(AND(ISNUMBER('Test Sample Data'!I178),'Test Sample Data'!I178&lt;$B$1,'Test Sample Data'!I178&gt;0),'Test Sample Data'!I178,$B$1),"")</f>
        <v/>
      </c>
      <c r="J179" s="17" t="str">
        <f>IF(SUM('Test Sample Data'!J$3:J$98)&gt;10,IF(AND(ISNUMBER('Test Sample Data'!J178),'Test Sample Data'!J178&lt;$B$1,'Test Sample Data'!J178&gt;0),'Test Sample Data'!J178,$B$1),"")</f>
        <v/>
      </c>
      <c r="K179" s="17" t="str">
        <f>IF(SUM('Test Sample Data'!K$3:K$98)&gt;10,IF(AND(ISNUMBER('Test Sample Data'!K178),'Test Sample Data'!K178&lt;$B$1,'Test Sample Data'!K178&gt;0),'Test Sample Data'!K178,$B$1),"")</f>
        <v/>
      </c>
      <c r="L179" s="17" t="str">
        <f>IF(SUM('Test Sample Data'!L$3:L$98)&gt;10,IF(AND(ISNUMBER('Test Sample Data'!L178),'Test Sample Data'!L178&lt;$B$1,'Test Sample Data'!L178&gt;0),'Test Sample Data'!L178,$B$1),"")</f>
        <v/>
      </c>
      <c r="M179" s="17" t="str">
        <f>IF(SUM('Test Sample Data'!M$3:M$98)&gt;10,IF(AND(ISNUMBER('Test Sample Data'!M178),'Test Sample Data'!M178&lt;$B$1,'Test Sample Data'!M178&gt;0),'Test Sample Data'!M178,$B$1),"")</f>
        <v/>
      </c>
      <c r="N179" s="17" t="str">
        <f>'Gene Table'!D178</f>
        <v>NM_001020825</v>
      </c>
      <c r="O179" s="16" t="s">
        <v>325</v>
      </c>
      <c r="P179" s="17" t="str">
        <f>IF(SUM('Control Sample Data'!D$3:D$98)&gt;10,IF(AND(ISNUMBER('Control Sample Data'!D178),'Control Sample Data'!D178&lt;$B$1,'Control Sample Data'!D178&gt;0),'Control Sample Data'!D178,$B$1),"")</f>
        <v/>
      </c>
      <c r="Q179" s="17" t="str">
        <f>IF(SUM('Control Sample Data'!E$3:E$98)&gt;10,IF(AND(ISNUMBER('Control Sample Data'!E178),'Control Sample Data'!E178&lt;$B$1,'Control Sample Data'!E178&gt;0),'Control Sample Data'!E178,$B$1),"")</f>
        <v/>
      </c>
      <c r="R179" s="17" t="str">
        <f>IF(SUM('Control Sample Data'!F$3:F$98)&gt;10,IF(AND(ISNUMBER('Control Sample Data'!F178),'Control Sample Data'!F178&lt;$B$1,'Control Sample Data'!F178&gt;0),'Control Sample Data'!F178,$B$1),"")</f>
        <v/>
      </c>
      <c r="S179" s="17" t="str">
        <f>IF(SUM('Control Sample Data'!G$3:G$98)&gt;10,IF(AND(ISNUMBER('Control Sample Data'!G178),'Control Sample Data'!G178&lt;$B$1,'Control Sample Data'!G178&gt;0),'Control Sample Data'!G178,$B$1),"")</f>
        <v/>
      </c>
      <c r="T179" s="17" t="str">
        <f>IF(SUM('Control Sample Data'!H$3:H$98)&gt;10,IF(AND(ISNUMBER('Control Sample Data'!H178),'Control Sample Data'!H178&lt;$B$1,'Control Sample Data'!H178&gt;0),'Control Sample Data'!H178,$B$1),"")</f>
        <v/>
      </c>
      <c r="U179" s="17" t="str">
        <f>IF(SUM('Control Sample Data'!I$3:I$98)&gt;10,IF(AND(ISNUMBER('Control Sample Data'!I178),'Control Sample Data'!I178&lt;$B$1,'Control Sample Data'!I178&gt;0),'Control Sample Data'!I178,$B$1),"")</f>
        <v/>
      </c>
      <c r="V179" s="17" t="str">
        <f>IF(SUM('Control Sample Data'!J$3:J$98)&gt;10,IF(AND(ISNUMBER('Control Sample Data'!J178),'Control Sample Data'!J178&lt;$B$1,'Control Sample Data'!J178&gt;0),'Control Sample Data'!J178,$B$1),"")</f>
        <v/>
      </c>
      <c r="W179" s="17" t="str">
        <f>IF(SUM('Control Sample Data'!K$3:K$98)&gt;10,IF(AND(ISNUMBER('Control Sample Data'!K178),'Control Sample Data'!K178&lt;$B$1,'Control Sample Data'!K178&gt;0),'Control Sample Data'!K178,$B$1),"")</f>
        <v/>
      </c>
      <c r="X179" s="17" t="str">
        <f>IF(SUM('Control Sample Data'!L$3:L$98)&gt;10,IF(AND(ISNUMBER('Control Sample Data'!L178),'Control Sample Data'!L178&lt;$B$1,'Control Sample Data'!L178&gt;0),'Control Sample Data'!L178,$B$1),"")</f>
        <v/>
      </c>
      <c r="Y179" s="17" t="str">
        <f>IF(SUM('Control Sample Data'!M$3:M$98)&gt;10,IF(AND(ISNUMBER('Control Sample Data'!M178),'Control Sample Data'!M178&lt;$B$1,'Control Sample Data'!M178&gt;0),'Control Sample Data'!M178,$B$1),"")</f>
        <v/>
      </c>
      <c r="AT179" s="36" t="str">
        <f t="shared" si="160"/>
        <v/>
      </c>
      <c r="AU179" s="36" t="str">
        <f t="shared" si="161"/>
        <v/>
      </c>
      <c r="AV179" s="36" t="str">
        <f t="shared" si="162"/>
        <v/>
      </c>
      <c r="AW179" s="36" t="str">
        <f t="shared" si="163"/>
        <v/>
      </c>
      <c r="AX179" s="36" t="str">
        <f t="shared" si="164"/>
        <v/>
      </c>
      <c r="AY179" s="36" t="str">
        <f t="shared" si="165"/>
        <v/>
      </c>
      <c r="AZ179" s="36" t="str">
        <f t="shared" si="166"/>
        <v/>
      </c>
      <c r="BA179" s="36" t="str">
        <f t="shared" si="167"/>
        <v/>
      </c>
      <c r="BB179" s="36" t="str">
        <f t="shared" si="168"/>
        <v/>
      </c>
      <c r="BC179" s="36" t="str">
        <f t="shared" si="169"/>
        <v/>
      </c>
      <c r="BD179" s="36" t="str">
        <f t="shared" si="172"/>
        <v/>
      </c>
      <c r="BE179" s="36" t="str">
        <f t="shared" si="173"/>
        <v/>
      </c>
      <c r="BF179" s="36" t="str">
        <f t="shared" si="174"/>
        <v/>
      </c>
      <c r="BG179" s="36" t="str">
        <f t="shared" si="175"/>
        <v/>
      </c>
      <c r="BH179" s="36" t="str">
        <f t="shared" si="176"/>
        <v/>
      </c>
      <c r="BI179" s="36" t="str">
        <f t="shared" si="177"/>
        <v/>
      </c>
      <c r="BJ179" s="36" t="str">
        <f t="shared" si="178"/>
        <v/>
      </c>
      <c r="BK179" s="36" t="str">
        <f t="shared" si="179"/>
        <v/>
      </c>
      <c r="BL179" s="36" t="str">
        <f t="shared" si="180"/>
        <v/>
      </c>
      <c r="BM179" s="36" t="str">
        <f t="shared" si="181"/>
        <v/>
      </c>
      <c r="BN179" s="38" t="e">
        <f t="shared" si="170"/>
        <v>#DIV/0!</v>
      </c>
      <c r="BO179" s="38" t="e">
        <f t="shared" si="171"/>
        <v>#DIV/0!</v>
      </c>
      <c r="BP179" s="39" t="str">
        <f t="shared" si="140"/>
        <v/>
      </c>
      <c r="BQ179" s="39" t="str">
        <f t="shared" si="141"/>
        <v/>
      </c>
      <c r="BR179" s="39" t="str">
        <f t="shared" si="142"/>
        <v/>
      </c>
      <c r="BS179" s="39" t="str">
        <f t="shared" si="143"/>
        <v/>
      </c>
      <c r="BT179" s="39" t="str">
        <f t="shared" si="144"/>
        <v/>
      </c>
      <c r="BU179" s="39" t="str">
        <f t="shared" si="145"/>
        <v/>
      </c>
      <c r="BV179" s="39" t="str">
        <f t="shared" si="146"/>
        <v/>
      </c>
      <c r="BW179" s="39" t="str">
        <f t="shared" si="147"/>
        <v/>
      </c>
      <c r="BX179" s="39" t="str">
        <f t="shared" si="148"/>
        <v/>
      </c>
      <c r="BY179" s="39" t="str">
        <f t="shared" si="149"/>
        <v/>
      </c>
      <c r="BZ179" s="39" t="str">
        <f t="shared" si="150"/>
        <v/>
      </c>
      <c r="CA179" s="39" t="str">
        <f t="shared" si="151"/>
        <v/>
      </c>
      <c r="CB179" s="39" t="str">
        <f t="shared" si="152"/>
        <v/>
      </c>
      <c r="CC179" s="39" t="str">
        <f t="shared" si="153"/>
        <v/>
      </c>
      <c r="CD179" s="39" t="str">
        <f t="shared" si="154"/>
        <v/>
      </c>
      <c r="CE179" s="39" t="str">
        <f t="shared" si="155"/>
        <v/>
      </c>
      <c r="CF179" s="39" t="str">
        <f t="shared" si="156"/>
        <v/>
      </c>
      <c r="CG179" s="39" t="str">
        <f t="shared" si="157"/>
        <v/>
      </c>
      <c r="CH179" s="39" t="str">
        <f t="shared" si="158"/>
        <v/>
      </c>
      <c r="CI179" s="39" t="str">
        <f t="shared" si="159"/>
        <v/>
      </c>
    </row>
    <row r="180" spans="1:87" ht="12.75">
      <c r="A180" s="18"/>
      <c r="B180" s="16" t="str">
        <f>'Gene Table'!D179</f>
        <v>NM_002085</v>
      </c>
      <c r="C180" s="16" t="s">
        <v>329</v>
      </c>
      <c r="D180" s="17" t="str">
        <f>IF(SUM('Test Sample Data'!D$3:D$98)&gt;10,IF(AND(ISNUMBER('Test Sample Data'!D179),'Test Sample Data'!D179&lt;$B$1,'Test Sample Data'!D179&gt;0),'Test Sample Data'!D179,$B$1),"")</f>
        <v/>
      </c>
      <c r="E180" s="17" t="str">
        <f>IF(SUM('Test Sample Data'!E$3:E$98)&gt;10,IF(AND(ISNUMBER('Test Sample Data'!E179),'Test Sample Data'!E179&lt;$B$1,'Test Sample Data'!E179&gt;0),'Test Sample Data'!E179,$B$1),"")</f>
        <v/>
      </c>
      <c r="F180" s="17" t="str">
        <f>IF(SUM('Test Sample Data'!F$3:F$98)&gt;10,IF(AND(ISNUMBER('Test Sample Data'!F179),'Test Sample Data'!F179&lt;$B$1,'Test Sample Data'!F179&gt;0),'Test Sample Data'!F179,$B$1),"")</f>
        <v/>
      </c>
      <c r="G180" s="17" t="str">
        <f>IF(SUM('Test Sample Data'!G$3:G$98)&gt;10,IF(AND(ISNUMBER('Test Sample Data'!G179),'Test Sample Data'!G179&lt;$B$1,'Test Sample Data'!G179&gt;0),'Test Sample Data'!G179,$B$1),"")</f>
        <v/>
      </c>
      <c r="H180" s="17" t="str">
        <f>IF(SUM('Test Sample Data'!H$3:H$98)&gt;10,IF(AND(ISNUMBER('Test Sample Data'!H179),'Test Sample Data'!H179&lt;$B$1,'Test Sample Data'!H179&gt;0),'Test Sample Data'!H179,$B$1),"")</f>
        <v/>
      </c>
      <c r="I180" s="17" t="str">
        <f>IF(SUM('Test Sample Data'!I$3:I$98)&gt;10,IF(AND(ISNUMBER('Test Sample Data'!I179),'Test Sample Data'!I179&lt;$B$1,'Test Sample Data'!I179&gt;0),'Test Sample Data'!I179,$B$1),"")</f>
        <v/>
      </c>
      <c r="J180" s="17" t="str">
        <f>IF(SUM('Test Sample Data'!J$3:J$98)&gt;10,IF(AND(ISNUMBER('Test Sample Data'!J179),'Test Sample Data'!J179&lt;$B$1,'Test Sample Data'!J179&gt;0),'Test Sample Data'!J179,$B$1),"")</f>
        <v/>
      </c>
      <c r="K180" s="17" t="str">
        <f>IF(SUM('Test Sample Data'!K$3:K$98)&gt;10,IF(AND(ISNUMBER('Test Sample Data'!K179),'Test Sample Data'!K179&lt;$B$1,'Test Sample Data'!K179&gt;0),'Test Sample Data'!K179,$B$1),"")</f>
        <v/>
      </c>
      <c r="L180" s="17" t="str">
        <f>IF(SUM('Test Sample Data'!L$3:L$98)&gt;10,IF(AND(ISNUMBER('Test Sample Data'!L179),'Test Sample Data'!L179&lt;$B$1,'Test Sample Data'!L179&gt;0),'Test Sample Data'!L179,$B$1),"")</f>
        <v/>
      </c>
      <c r="M180" s="17" t="str">
        <f>IF(SUM('Test Sample Data'!M$3:M$98)&gt;10,IF(AND(ISNUMBER('Test Sample Data'!M179),'Test Sample Data'!M179&lt;$B$1,'Test Sample Data'!M179&gt;0),'Test Sample Data'!M179,$B$1),"")</f>
        <v/>
      </c>
      <c r="N180" s="17" t="str">
        <f>'Gene Table'!D179</f>
        <v>NM_002085</v>
      </c>
      <c r="O180" s="16" t="s">
        <v>329</v>
      </c>
      <c r="P180" s="17" t="str">
        <f>IF(SUM('Control Sample Data'!D$3:D$98)&gt;10,IF(AND(ISNUMBER('Control Sample Data'!D179),'Control Sample Data'!D179&lt;$B$1,'Control Sample Data'!D179&gt;0),'Control Sample Data'!D179,$B$1),"")</f>
        <v/>
      </c>
      <c r="Q180" s="17" t="str">
        <f>IF(SUM('Control Sample Data'!E$3:E$98)&gt;10,IF(AND(ISNUMBER('Control Sample Data'!E179),'Control Sample Data'!E179&lt;$B$1,'Control Sample Data'!E179&gt;0),'Control Sample Data'!E179,$B$1),"")</f>
        <v/>
      </c>
      <c r="R180" s="17" t="str">
        <f>IF(SUM('Control Sample Data'!F$3:F$98)&gt;10,IF(AND(ISNUMBER('Control Sample Data'!F179),'Control Sample Data'!F179&lt;$B$1,'Control Sample Data'!F179&gt;0),'Control Sample Data'!F179,$B$1),"")</f>
        <v/>
      </c>
      <c r="S180" s="17" t="str">
        <f>IF(SUM('Control Sample Data'!G$3:G$98)&gt;10,IF(AND(ISNUMBER('Control Sample Data'!G179),'Control Sample Data'!G179&lt;$B$1,'Control Sample Data'!G179&gt;0),'Control Sample Data'!G179,$B$1),"")</f>
        <v/>
      </c>
      <c r="T180" s="17" t="str">
        <f>IF(SUM('Control Sample Data'!H$3:H$98)&gt;10,IF(AND(ISNUMBER('Control Sample Data'!H179),'Control Sample Data'!H179&lt;$B$1,'Control Sample Data'!H179&gt;0),'Control Sample Data'!H179,$B$1),"")</f>
        <v/>
      </c>
      <c r="U180" s="17" t="str">
        <f>IF(SUM('Control Sample Data'!I$3:I$98)&gt;10,IF(AND(ISNUMBER('Control Sample Data'!I179),'Control Sample Data'!I179&lt;$B$1,'Control Sample Data'!I179&gt;0),'Control Sample Data'!I179,$B$1),"")</f>
        <v/>
      </c>
      <c r="V180" s="17" t="str">
        <f>IF(SUM('Control Sample Data'!J$3:J$98)&gt;10,IF(AND(ISNUMBER('Control Sample Data'!J179),'Control Sample Data'!J179&lt;$B$1,'Control Sample Data'!J179&gt;0),'Control Sample Data'!J179,$B$1),"")</f>
        <v/>
      </c>
      <c r="W180" s="17" t="str">
        <f>IF(SUM('Control Sample Data'!K$3:K$98)&gt;10,IF(AND(ISNUMBER('Control Sample Data'!K179),'Control Sample Data'!K179&lt;$B$1,'Control Sample Data'!K179&gt;0),'Control Sample Data'!K179,$B$1),"")</f>
        <v/>
      </c>
      <c r="X180" s="17" t="str">
        <f>IF(SUM('Control Sample Data'!L$3:L$98)&gt;10,IF(AND(ISNUMBER('Control Sample Data'!L179),'Control Sample Data'!L179&lt;$B$1,'Control Sample Data'!L179&gt;0),'Control Sample Data'!L179,$B$1),"")</f>
        <v/>
      </c>
      <c r="Y180" s="17" t="str">
        <f>IF(SUM('Control Sample Data'!M$3:M$98)&gt;10,IF(AND(ISNUMBER('Control Sample Data'!M179),'Control Sample Data'!M179&lt;$B$1,'Control Sample Data'!M179&gt;0),'Control Sample Data'!M179,$B$1),"")</f>
        <v/>
      </c>
      <c r="AT180" s="36" t="str">
        <f t="shared" si="160"/>
        <v/>
      </c>
      <c r="AU180" s="36" t="str">
        <f t="shared" si="161"/>
        <v/>
      </c>
      <c r="AV180" s="36" t="str">
        <f t="shared" si="162"/>
        <v/>
      </c>
      <c r="AW180" s="36" t="str">
        <f t="shared" si="163"/>
        <v/>
      </c>
      <c r="AX180" s="36" t="str">
        <f t="shared" si="164"/>
        <v/>
      </c>
      <c r="AY180" s="36" t="str">
        <f t="shared" si="165"/>
        <v/>
      </c>
      <c r="AZ180" s="36" t="str">
        <f t="shared" si="166"/>
        <v/>
      </c>
      <c r="BA180" s="36" t="str">
        <f t="shared" si="167"/>
        <v/>
      </c>
      <c r="BB180" s="36" t="str">
        <f t="shared" si="168"/>
        <v/>
      </c>
      <c r="BC180" s="36" t="str">
        <f t="shared" si="169"/>
        <v/>
      </c>
      <c r="BD180" s="36" t="str">
        <f t="shared" si="172"/>
        <v/>
      </c>
      <c r="BE180" s="36" t="str">
        <f t="shared" si="173"/>
        <v/>
      </c>
      <c r="BF180" s="36" t="str">
        <f t="shared" si="174"/>
        <v/>
      </c>
      <c r="BG180" s="36" t="str">
        <f t="shared" si="175"/>
        <v/>
      </c>
      <c r="BH180" s="36" t="str">
        <f t="shared" si="176"/>
        <v/>
      </c>
      <c r="BI180" s="36" t="str">
        <f t="shared" si="177"/>
        <v/>
      </c>
      <c r="BJ180" s="36" t="str">
        <f t="shared" si="178"/>
        <v/>
      </c>
      <c r="BK180" s="36" t="str">
        <f t="shared" si="179"/>
        <v/>
      </c>
      <c r="BL180" s="36" t="str">
        <f t="shared" si="180"/>
        <v/>
      </c>
      <c r="BM180" s="36" t="str">
        <f t="shared" si="181"/>
        <v/>
      </c>
      <c r="BN180" s="38" t="e">
        <f t="shared" si="170"/>
        <v>#DIV/0!</v>
      </c>
      <c r="BO180" s="38" t="e">
        <f t="shared" si="171"/>
        <v>#DIV/0!</v>
      </c>
      <c r="BP180" s="39" t="str">
        <f t="shared" si="140"/>
        <v/>
      </c>
      <c r="BQ180" s="39" t="str">
        <f t="shared" si="141"/>
        <v/>
      </c>
      <c r="BR180" s="39" t="str">
        <f t="shared" si="142"/>
        <v/>
      </c>
      <c r="BS180" s="39" t="str">
        <f t="shared" si="143"/>
        <v/>
      </c>
      <c r="BT180" s="39" t="str">
        <f t="shared" si="144"/>
        <v/>
      </c>
      <c r="BU180" s="39" t="str">
        <f t="shared" si="145"/>
        <v/>
      </c>
      <c r="BV180" s="39" t="str">
        <f t="shared" si="146"/>
        <v/>
      </c>
      <c r="BW180" s="39" t="str">
        <f t="shared" si="147"/>
        <v/>
      </c>
      <c r="BX180" s="39" t="str">
        <f t="shared" si="148"/>
        <v/>
      </c>
      <c r="BY180" s="39" t="str">
        <f t="shared" si="149"/>
        <v/>
      </c>
      <c r="BZ180" s="39" t="str">
        <f t="shared" si="150"/>
        <v/>
      </c>
      <c r="CA180" s="39" t="str">
        <f t="shared" si="151"/>
        <v/>
      </c>
      <c r="CB180" s="39" t="str">
        <f t="shared" si="152"/>
        <v/>
      </c>
      <c r="CC180" s="39" t="str">
        <f t="shared" si="153"/>
        <v/>
      </c>
      <c r="CD180" s="39" t="str">
        <f t="shared" si="154"/>
        <v/>
      </c>
      <c r="CE180" s="39" t="str">
        <f t="shared" si="155"/>
        <v/>
      </c>
      <c r="CF180" s="39" t="str">
        <f t="shared" si="156"/>
        <v/>
      </c>
      <c r="CG180" s="39" t="str">
        <f t="shared" si="157"/>
        <v/>
      </c>
      <c r="CH180" s="39" t="str">
        <f t="shared" si="158"/>
        <v/>
      </c>
      <c r="CI180" s="39" t="str">
        <f t="shared" si="159"/>
        <v/>
      </c>
    </row>
    <row r="181" spans="1:87" ht="12.75">
      <c r="A181" s="18"/>
      <c r="B181" s="16" t="str">
        <f>'Gene Table'!D180</f>
        <v>NM_173681</v>
      </c>
      <c r="C181" s="16" t="s">
        <v>333</v>
      </c>
      <c r="D181" s="17" t="str">
        <f>IF(SUM('Test Sample Data'!D$3:D$98)&gt;10,IF(AND(ISNUMBER('Test Sample Data'!D180),'Test Sample Data'!D180&lt;$B$1,'Test Sample Data'!D180&gt;0),'Test Sample Data'!D180,$B$1),"")</f>
        <v/>
      </c>
      <c r="E181" s="17" t="str">
        <f>IF(SUM('Test Sample Data'!E$3:E$98)&gt;10,IF(AND(ISNUMBER('Test Sample Data'!E180),'Test Sample Data'!E180&lt;$B$1,'Test Sample Data'!E180&gt;0),'Test Sample Data'!E180,$B$1),"")</f>
        <v/>
      </c>
      <c r="F181" s="17" t="str">
        <f>IF(SUM('Test Sample Data'!F$3:F$98)&gt;10,IF(AND(ISNUMBER('Test Sample Data'!F180),'Test Sample Data'!F180&lt;$B$1,'Test Sample Data'!F180&gt;0),'Test Sample Data'!F180,$B$1),"")</f>
        <v/>
      </c>
      <c r="G181" s="17" t="str">
        <f>IF(SUM('Test Sample Data'!G$3:G$98)&gt;10,IF(AND(ISNUMBER('Test Sample Data'!G180),'Test Sample Data'!G180&lt;$B$1,'Test Sample Data'!G180&gt;0),'Test Sample Data'!G180,$B$1),"")</f>
        <v/>
      </c>
      <c r="H181" s="17" t="str">
        <f>IF(SUM('Test Sample Data'!H$3:H$98)&gt;10,IF(AND(ISNUMBER('Test Sample Data'!H180),'Test Sample Data'!H180&lt;$B$1,'Test Sample Data'!H180&gt;0),'Test Sample Data'!H180,$B$1),"")</f>
        <v/>
      </c>
      <c r="I181" s="17" t="str">
        <f>IF(SUM('Test Sample Data'!I$3:I$98)&gt;10,IF(AND(ISNUMBER('Test Sample Data'!I180),'Test Sample Data'!I180&lt;$B$1,'Test Sample Data'!I180&gt;0),'Test Sample Data'!I180,$B$1),"")</f>
        <v/>
      </c>
      <c r="J181" s="17" t="str">
        <f>IF(SUM('Test Sample Data'!J$3:J$98)&gt;10,IF(AND(ISNUMBER('Test Sample Data'!J180),'Test Sample Data'!J180&lt;$B$1,'Test Sample Data'!J180&gt;0),'Test Sample Data'!J180,$B$1),"")</f>
        <v/>
      </c>
      <c r="K181" s="17" t="str">
        <f>IF(SUM('Test Sample Data'!K$3:K$98)&gt;10,IF(AND(ISNUMBER('Test Sample Data'!K180),'Test Sample Data'!K180&lt;$B$1,'Test Sample Data'!K180&gt;0),'Test Sample Data'!K180,$B$1),"")</f>
        <v/>
      </c>
      <c r="L181" s="17" t="str">
        <f>IF(SUM('Test Sample Data'!L$3:L$98)&gt;10,IF(AND(ISNUMBER('Test Sample Data'!L180),'Test Sample Data'!L180&lt;$B$1,'Test Sample Data'!L180&gt;0),'Test Sample Data'!L180,$B$1),"")</f>
        <v/>
      </c>
      <c r="M181" s="17" t="str">
        <f>IF(SUM('Test Sample Data'!M$3:M$98)&gt;10,IF(AND(ISNUMBER('Test Sample Data'!M180),'Test Sample Data'!M180&lt;$B$1,'Test Sample Data'!M180&gt;0),'Test Sample Data'!M180,$B$1),"")</f>
        <v/>
      </c>
      <c r="N181" s="17" t="str">
        <f>'Gene Table'!D180</f>
        <v>NM_173681</v>
      </c>
      <c r="O181" s="16" t="s">
        <v>333</v>
      </c>
      <c r="P181" s="17" t="str">
        <f>IF(SUM('Control Sample Data'!D$3:D$98)&gt;10,IF(AND(ISNUMBER('Control Sample Data'!D180),'Control Sample Data'!D180&lt;$B$1,'Control Sample Data'!D180&gt;0),'Control Sample Data'!D180,$B$1),"")</f>
        <v/>
      </c>
      <c r="Q181" s="17" t="str">
        <f>IF(SUM('Control Sample Data'!E$3:E$98)&gt;10,IF(AND(ISNUMBER('Control Sample Data'!E180),'Control Sample Data'!E180&lt;$B$1,'Control Sample Data'!E180&gt;0),'Control Sample Data'!E180,$B$1),"")</f>
        <v/>
      </c>
      <c r="R181" s="17" t="str">
        <f>IF(SUM('Control Sample Data'!F$3:F$98)&gt;10,IF(AND(ISNUMBER('Control Sample Data'!F180),'Control Sample Data'!F180&lt;$B$1,'Control Sample Data'!F180&gt;0),'Control Sample Data'!F180,$B$1),"")</f>
        <v/>
      </c>
      <c r="S181" s="17" t="str">
        <f>IF(SUM('Control Sample Data'!G$3:G$98)&gt;10,IF(AND(ISNUMBER('Control Sample Data'!G180),'Control Sample Data'!G180&lt;$B$1,'Control Sample Data'!G180&gt;0),'Control Sample Data'!G180,$B$1),"")</f>
        <v/>
      </c>
      <c r="T181" s="17" t="str">
        <f>IF(SUM('Control Sample Data'!H$3:H$98)&gt;10,IF(AND(ISNUMBER('Control Sample Data'!H180),'Control Sample Data'!H180&lt;$B$1,'Control Sample Data'!H180&gt;0),'Control Sample Data'!H180,$B$1),"")</f>
        <v/>
      </c>
      <c r="U181" s="17" t="str">
        <f>IF(SUM('Control Sample Data'!I$3:I$98)&gt;10,IF(AND(ISNUMBER('Control Sample Data'!I180),'Control Sample Data'!I180&lt;$B$1,'Control Sample Data'!I180&gt;0),'Control Sample Data'!I180,$B$1),"")</f>
        <v/>
      </c>
      <c r="V181" s="17" t="str">
        <f>IF(SUM('Control Sample Data'!J$3:J$98)&gt;10,IF(AND(ISNUMBER('Control Sample Data'!J180),'Control Sample Data'!J180&lt;$B$1,'Control Sample Data'!J180&gt;0),'Control Sample Data'!J180,$B$1),"")</f>
        <v/>
      </c>
      <c r="W181" s="17" t="str">
        <f>IF(SUM('Control Sample Data'!K$3:K$98)&gt;10,IF(AND(ISNUMBER('Control Sample Data'!K180),'Control Sample Data'!K180&lt;$B$1,'Control Sample Data'!K180&gt;0),'Control Sample Data'!K180,$B$1),"")</f>
        <v/>
      </c>
      <c r="X181" s="17" t="str">
        <f>IF(SUM('Control Sample Data'!L$3:L$98)&gt;10,IF(AND(ISNUMBER('Control Sample Data'!L180),'Control Sample Data'!L180&lt;$B$1,'Control Sample Data'!L180&gt;0),'Control Sample Data'!L180,$B$1),"")</f>
        <v/>
      </c>
      <c r="Y181" s="17" t="str">
        <f>IF(SUM('Control Sample Data'!M$3:M$98)&gt;10,IF(AND(ISNUMBER('Control Sample Data'!M180),'Control Sample Data'!M180&lt;$B$1,'Control Sample Data'!M180&gt;0),'Control Sample Data'!M180,$B$1),"")</f>
        <v/>
      </c>
      <c r="AT181" s="36" t="str">
        <f t="shared" si="160"/>
        <v/>
      </c>
      <c r="AU181" s="36" t="str">
        <f t="shared" si="161"/>
        <v/>
      </c>
      <c r="AV181" s="36" t="str">
        <f t="shared" si="162"/>
        <v/>
      </c>
      <c r="AW181" s="36" t="str">
        <f t="shared" si="163"/>
        <v/>
      </c>
      <c r="AX181" s="36" t="str">
        <f t="shared" si="164"/>
        <v/>
      </c>
      <c r="AY181" s="36" t="str">
        <f t="shared" si="165"/>
        <v/>
      </c>
      <c r="AZ181" s="36" t="str">
        <f t="shared" si="166"/>
        <v/>
      </c>
      <c r="BA181" s="36" t="str">
        <f t="shared" si="167"/>
        <v/>
      </c>
      <c r="BB181" s="36" t="str">
        <f t="shared" si="168"/>
        <v/>
      </c>
      <c r="BC181" s="36" t="str">
        <f t="shared" si="169"/>
        <v/>
      </c>
      <c r="BD181" s="36" t="str">
        <f t="shared" si="172"/>
        <v/>
      </c>
      <c r="BE181" s="36" t="str">
        <f t="shared" si="173"/>
        <v/>
      </c>
      <c r="BF181" s="36" t="str">
        <f t="shared" si="174"/>
        <v/>
      </c>
      <c r="BG181" s="36" t="str">
        <f t="shared" si="175"/>
        <v/>
      </c>
      <c r="BH181" s="36" t="str">
        <f t="shared" si="176"/>
        <v/>
      </c>
      <c r="BI181" s="36" t="str">
        <f t="shared" si="177"/>
        <v/>
      </c>
      <c r="BJ181" s="36" t="str">
        <f t="shared" si="178"/>
        <v/>
      </c>
      <c r="BK181" s="36" t="str">
        <f t="shared" si="179"/>
        <v/>
      </c>
      <c r="BL181" s="36" t="str">
        <f t="shared" si="180"/>
        <v/>
      </c>
      <c r="BM181" s="36" t="str">
        <f t="shared" si="181"/>
        <v/>
      </c>
      <c r="BN181" s="38" t="e">
        <f t="shared" si="170"/>
        <v>#DIV/0!</v>
      </c>
      <c r="BO181" s="38" t="e">
        <f t="shared" si="171"/>
        <v>#DIV/0!</v>
      </c>
      <c r="BP181" s="39" t="str">
        <f t="shared" si="140"/>
        <v/>
      </c>
      <c r="BQ181" s="39" t="str">
        <f t="shared" si="141"/>
        <v/>
      </c>
      <c r="BR181" s="39" t="str">
        <f t="shared" si="142"/>
        <v/>
      </c>
      <c r="BS181" s="39" t="str">
        <f t="shared" si="143"/>
        <v/>
      </c>
      <c r="BT181" s="39" t="str">
        <f t="shared" si="144"/>
        <v/>
      </c>
      <c r="BU181" s="39" t="str">
        <f t="shared" si="145"/>
        <v/>
      </c>
      <c r="BV181" s="39" t="str">
        <f t="shared" si="146"/>
        <v/>
      </c>
      <c r="BW181" s="39" t="str">
        <f t="shared" si="147"/>
        <v/>
      </c>
      <c r="BX181" s="39" t="str">
        <f t="shared" si="148"/>
        <v/>
      </c>
      <c r="BY181" s="39" t="str">
        <f t="shared" si="149"/>
        <v/>
      </c>
      <c r="BZ181" s="39" t="str">
        <f t="shared" si="150"/>
        <v/>
      </c>
      <c r="CA181" s="39" t="str">
        <f t="shared" si="151"/>
        <v/>
      </c>
      <c r="CB181" s="39" t="str">
        <f t="shared" si="152"/>
        <v/>
      </c>
      <c r="CC181" s="39" t="str">
        <f t="shared" si="153"/>
        <v/>
      </c>
      <c r="CD181" s="39" t="str">
        <f t="shared" si="154"/>
        <v/>
      </c>
      <c r="CE181" s="39" t="str">
        <f t="shared" si="155"/>
        <v/>
      </c>
      <c r="CF181" s="39" t="str">
        <f t="shared" si="156"/>
        <v/>
      </c>
      <c r="CG181" s="39" t="str">
        <f t="shared" si="157"/>
        <v/>
      </c>
      <c r="CH181" s="39" t="str">
        <f t="shared" si="158"/>
        <v/>
      </c>
      <c r="CI181" s="39" t="str">
        <f t="shared" si="159"/>
        <v/>
      </c>
    </row>
    <row r="182" spans="1:87" ht="12.75">
      <c r="A182" s="18"/>
      <c r="B182" s="16" t="str">
        <f>'Gene Table'!D181</f>
        <v>NM_012072</v>
      </c>
      <c r="C182" s="16" t="s">
        <v>337</v>
      </c>
      <c r="D182" s="17" t="str">
        <f>IF(SUM('Test Sample Data'!D$3:D$98)&gt;10,IF(AND(ISNUMBER('Test Sample Data'!D181),'Test Sample Data'!D181&lt;$B$1,'Test Sample Data'!D181&gt;0),'Test Sample Data'!D181,$B$1),"")</f>
        <v/>
      </c>
      <c r="E182" s="17" t="str">
        <f>IF(SUM('Test Sample Data'!E$3:E$98)&gt;10,IF(AND(ISNUMBER('Test Sample Data'!E181),'Test Sample Data'!E181&lt;$B$1,'Test Sample Data'!E181&gt;0),'Test Sample Data'!E181,$B$1),"")</f>
        <v/>
      </c>
      <c r="F182" s="17" t="str">
        <f>IF(SUM('Test Sample Data'!F$3:F$98)&gt;10,IF(AND(ISNUMBER('Test Sample Data'!F181),'Test Sample Data'!F181&lt;$B$1,'Test Sample Data'!F181&gt;0),'Test Sample Data'!F181,$B$1),"")</f>
        <v/>
      </c>
      <c r="G182" s="17" t="str">
        <f>IF(SUM('Test Sample Data'!G$3:G$98)&gt;10,IF(AND(ISNUMBER('Test Sample Data'!G181),'Test Sample Data'!G181&lt;$B$1,'Test Sample Data'!G181&gt;0),'Test Sample Data'!G181,$B$1),"")</f>
        <v/>
      </c>
      <c r="H182" s="17" t="str">
        <f>IF(SUM('Test Sample Data'!H$3:H$98)&gt;10,IF(AND(ISNUMBER('Test Sample Data'!H181),'Test Sample Data'!H181&lt;$B$1,'Test Sample Data'!H181&gt;0),'Test Sample Data'!H181,$B$1),"")</f>
        <v/>
      </c>
      <c r="I182" s="17" t="str">
        <f>IF(SUM('Test Sample Data'!I$3:I$98)&gt;10,IF(AND(ISNUMBER('Test Sample Data'!I181),'Test Sample Data'!I181&lt;$B$1,'Test Sample Data'!I181&gt;0),'Test Sample Data'!I181,$B$1),"")</f>
        <v/>
      </c>
      <c r="J182" s="17" t="str">
        <f>IF(SUM('Test Sample Data'!J$3:J$98)&gt;10,IF(AND(ISNUMBER('Test Sample Data'!J181),'Test Sample Data'!J181&lt;$B$1,'Test Sample Data'!J181&gt;0),'Test Sample Data'!J181,$B$1),"")</f>
        <v/>
      </c>
      <c r="K182" s="17" t="str">
        <f>IF(SUM('Test Sample Data'!K$3:K$98)&gt;10,IF(AND(ISNUMBER('Test Sample Data'!K181),'Test Sample Data'!K181&lt;$B$1,'Test Sample Data'!K181&gt;0),'Test Sample Data'!K181,$B$1),"")</f>
        <v/>
      </c>
      <c r="L182" s="17" t="str">
        <f>IF(SUM('Test Sample Data'!L$3:L$98)&gt;10,IF(AND(ISNUMBER('Test Sample Data'!L181),'Test Sample Data'!L181&lt;$B$1,'Test Sample Data'!L181&gt;0),'Test Sample Data'!L181,$B$1),"")</f>
        <v/>
      </c>
      <c r="M182" s="17" t="str">
        <f>IF(SUM('Test Sample Data'!M$3:M$98)&gt;10,IF(AND(ISNUMBER('Test Sample Data'!M181),'Test Sample Data'!M181&lt;$B$1,'Test Sample Data'!M181&gt;0),'Test Sample Data'!M181,$B$1),"")</f>
        <v/>
      </c>
      <c r="N182" s="17" t="str">
        <f>'Gene Table'!D181</f>
        <v>NM_012072</v>
      </c>
      <c r="O182" s="16" t="s">
        <v>337</v>
      </c>
      <c r="P182" s="17" t="str">
        <f>IF(SUM('Control Sample Data'!D$3:D$98)&gt;10,IF(AND(ISNUMBER('Control Sample Data'!D181),'Control Sample Data'!D181&lt;$B$1,'Control Sample Data'!D181&gt;0),'Control Sample Data'!D181,$B$1),"")</f>
        <v/>
      </c>
      <c r="Q182" s="17" t="str">
        <f>IF(SUM('Control Sample Data'!E$3:E$98)&gt;10,IF(AND(ISNUMBER('Control Sample Data'!E181),'Control Sample Data'!E181&lt;$B$1,'Control Sample Data'!E181&gt;0),'Control Sample Data'!E181,$B$1),"")</f>
        <v/>
      </c>
      <c r="R182" s="17" t="str">
        <f>IF(SUM('Control Sample Data'!F$3:F$98)&gt;10,IF(AND(ISNUMBER('Control Sample Data'!F181),'Control Sample Data'!F181&lt;$B$1,'Control Sample Data'!F181&gt;0),'Control Sample Data'!F181,$B$1),"")</f>
        <v/>
      </c>
      <c r="S182" s="17" t="str">
        <f>IF(SUM('Control Sample Data'!G$3:G$98)&gt;10,IF(AND(ISNUMBER('Control Sample Data'!G181),'Control Sample Data'!G181&lt;$B$1,'Control Sample Data'!G181&gt;0),'Control Sample Data'!G181,$B$1),"")</f>
        <v/>
      </c>
      <c r="T182" s="17" t="str">
        <f>IF(SUM('Control Sample Data'!H$3:H$98)&gt;10,IF(AND(ISNUMBER('Control Sample Data'!H181),'Control Sample Data'!H181&lt;$B$1,'Control Sample Data'!H181&gt;0),'Control Sample Data'!H181,$B$1),"")</f>
        <v/>
      </c>
      <c r="U182" s="17" t="str">
        <f>IF(SUM('Control Sample Data'!I$3:I$98)&gt;10,IF(AND(ISNUMBER('Control Sample Data'!I181),'Control Sample Data'!I181&lt;$B$1,'Control Sample Data'!I181&gt;0),'Control Sample Data'!I181,$B$1),"")</f>
        <v/>
      </c>
      <c r="V182" s="17" t="str">
        <f>IF(SUM('Control Sample Data'!J$3:J$98)&gt;10,IF(AND(ISNUMBER('Control Sample Data'!J181),'Control Sample Data'!J181&lt;$B$1,'Control Sample Data'!J181&gt;0),'Control Sample Data'!J181,$B$1),"")</f>
        <v/>
      </c>
      <c r="W182" s="17" t="str">
        <f>IF(SUM('Control Sample Data'!K$3:K$98)&gt;10,IF(AND(ISNUMBER('Control Sample Data'!K181),'Control Sample Data'!K181&lt;$B$1,'Control Sample Data'!K181&gt;0),'Control Sample Data'!K181,$B$1),"")</f>
        <v/>
      </c>
      <c r="X182" s="17" t="str">
        <f>IF(SUM('Control Sample Data'!L$3:L$98)&gt;10,IF(AND(ISNUMBER('Control Sample Data'!L181),'Control Sample Data'!L181&lt;$B$1,'Control Sample Data'!L181&gt;0),'Control Sample Data'!L181,$B$1),"")</f>
        <v/>
      </c>
      <c r="Y182" s="17" t="str">
        <f>IF(SUM('Control Sample Data'!M$3:M$98)&gt;10,IF(AND(ISNUMBER('Control Sample Data'!M181),'Control Sample Data'!M181&lt;$B$1,'Control Sample Data'!M181&gt;0),'Control Sample Data'!M181,$B$1),"")</f>
        <v/>
      </c>
      <c r="AT182" s="36" t="str">
        <f t="shared" si="160"/>
        <v/>
      </c>
      <c r="AU182" s="36" t="str">
        <f t="shared" si="161"/>
        <v/>
      </c>
      <c r="AV182" s="36" t="str">
        <f t="shared" si="162"/>
        <v/>
      </c>
      <c r="AW182" s="36" t="str">
        <f t="shared" si="163"/>
        <v/>
      </c>
      <c r="AX182" s="36" t="str">
        <f t="shared" si="164"/>
        <v/>
      </c>
      <c r="AY182" s="36" t="str">
        <f t="shared" si="165"/>
        <v/>
      </c>
      <c r="AZ182" s="36" t="str">
        <f t="shared" si="166"/>
        <v/>
      </c>
      <c r="BA182" s="36" t="str">
        <f t="shared" si="167"/>
        <v/>
      </c>
      <c r="BB182" s="36" t="str">
        <f t="shared" si="168"/>
        <v/>
      </c>
      <c r="BC182" s="36" t="str">
        <f t="shared" si="169"/>
        <v/>
      </c>
      <c r="BD182" s="36" t="str">
        <f t="shared" si="172"/>
        <v/>
      </c>
      <c r="BE182" s="36" t="str">
        <f t="shared" si="173"/>
        <v/>
      </c>
      <c r="BF182" s="36" t="str">
        <f t="shared" si="174"/>
        <v/>
      </c>
      <c r="BG182" s="36" t="str">
        <f t="shared" si="175"/>
        <v/>
      </c>
      <c r="BH182" s="36" t="str">
        <f t="shared" si="176"/>
        <v/>
      </c>
      <c r="BI182" s="36" t="str">
        <f t="shared" si="177"/>
        <v/>
      </c>
      <c r="BJ182" s="36" t="str">
        <f t="shared" si="178"/>
        <v/>
      </c>
      <c r="BK182" s="36" t="str">
        <f t="shared" si="179"/>
        <v/>
      </c>
      <c r="BL182" s="36" t="str">
        <f t="shared" si="180"/>
        <v/>
      </c>
      <c r="BM182" s="36" t="str">
        <f t="shared" si="181"/>
        <v/>
      </c>
      <c r="BN182" s="38" t="e">
        <f t="shared" si="170"/>
        <v>#DIV/0!</v>
      </c>
      <c r="BO182" s="38" t="e">
        <f t="shared" si="171"/>
        <v>#DIV/0!</v>
      </c>
      <c r="BP182" s="39" t="str">
        <f t="shared" si="140"/>
        <v/>
      </c>
      <c r="BQ182" s="39" t="str">
        <f t="shared" si="141"/>
        <v/>
      </c>
      <c r="BR182" s="39" t="str">
        <f t="shared" si="142"/>
        <v/>
      </c>
      <c r="BS182" s="39" t="str">
        <f t="shared" si="143"/>
        <v/>
      </c>
      <c r="BT182" s="39" t="str">
        <f t="shared" si="144"/>
        <v/>
      </c>
      <c r="BU182" s="39" t="str">
        <f t="shared" si="145"/>
        <v/>
      </c>
      <c r="BV182" s="39" t="str">
        <f t="shared" si="146"/>
        <v/>
      </c>
      <c r="BW182" s="39" t="str">
        <f t="shared" si="147"/>
        <v/>
      </c>
      <c r="BX182" s="39" t="str">
        <f t="shared" si="148"/>
        <v/>
      </c>
      <c r="BY182" s="39" t="str">
        <f t="shared" si="149"/>
        <v/>
      </c>
      <c r="BZ182" s="39" t="str">
        <f t="shared" si="150"/>
        <v/>
      </c>
      <c r="CA182" s="39" t="str">
        <f t="shared" si="151"/>
        <v/>
      </c>
      <c r="CB182" s="39" t="str">
        <f t="shared" si="152"/>
        <v/>
      </c>
      <c r="CC182" s="39" t="str">
        <f t="shared" si="153"/>
        <v/>
      </c>
      <c r="CD182" s="39" t="str">
        <f t="shared" si="154"/>
        <v/>
      </c>
      <c r="CE182" s="39" t="str">
        <f t="shared" si="155"/>
        <v/>
      </c>
      <c r="CF182" s="39" t="str">
        <f t="shared" si="156"/>
        <v/>
      </c>
      <c r="CG182" s="39" t="str">
        <f t="shared" si="157"/>
        <v/>
      </c>
      <c r="CH182" s="39" t="str">
        <f t="shared" si="158"/>
        <v/>
      </c>
      <c r="CI182" s="39" t="str">
        <f t="shared" si="159"/>
        <v/>
      </c>
    </row>
    <row r="183" spans="1:87" ht="12.75">
      <c r="A183" s="18"/>
      <c r="B183" s="16" t="str">
        <f>'Gene Table'!D182</f>
        <v>NM_002002</v>
      </c>
      <c r="C183" s="16" t="s">
        <v>341</v>
      </c>
      <c r="D183" s="17" t="str">
        <f>IF(SUM('Test Sample Data'!D$3:D$98)&gt;10,IF(AND(ISNUMBER('Test Sample Data'!D182),'Test Sample Data'!D182&lt;$B$1,'Test Sample Data'!D182&gt;0),'Test Sample Data'!D182,$B$1),"")</f>
        <v/>
      </c>
      <c r="E183" s="17" t="str">
        <f>IF(SUM('Test Sample Data'!E$3:E$98)&gt;10,IF(AND(ISNUMBER('Test Sample Data'!E182),'Test Sample Data'!E182&lt;$B$1,'Test Sample Data'!E182&gt;0),'Test Sample Data'!E182,$B$1),"")</f>
        <v/>
      </c>
      <c r="F183" s="17" t="str">
        <f>IF(SUM('Test Sample Data'!F$3:F$98)&gt;10,IF(AND(ISNUMBER('Test Sample Data'!F182),'Test Sample Data'!F182&lt;$B$1,'Test Sample Data'!F182&gt;0),'Test Sample Data'!F182,$B$1),"")</f>
        <v/>
      </c>
      <c r="G183" s="17" t="str">
        <f>IF(SUM('Test Sample Data'!G$3:G$98)&gt;10,IF(AND(ISNUMBER('Test Sample Data'!G182),'Test Sample Data'!G182&lt;$B$1,'Test Sample Data'!G182&gt;0),'Test Sample Data'!G182,$B$1),"")</f>
        <v/>
      </c>
      <c r="H183" s="17" t="str">
        <f>IF(SUM('Test Sample Data'!H$3:H$98)&gt;10,IF(AND(ISNUMBER('Test Sample Data'!H182),'Test Sample Data'!H182&lt;$B$1,'Test Sample Data'!H182&gt;0),'Test Sample Data'!H182,$B$1),"")</f>
        <v/>
      </c>
      <c r="I183" s="17" t="str">
        <f>IF(SUM('Test Sample Data'!I$3:I$98)&gt;10,IF(AND(ISNUMBER('Test Sample Data'!I182),'Test Sample Data'!I182&lt;$B$1,'Test Sample Data'!I182&gt;0),'Test Sample Data'!I182,$B$1),"")</f>
        <v/>
      </c>
      <c r="J183" s="17" t="str">
        <f>IF(SUM('Test Sample Data'!J$3:J$98)&gt;10,IF(AND(ISNUMBER('Test Sample Data'!J182),'Test Sample Data'!J182&lt;$B$1,'Test Sample Data'!J182&gt;0),'Test Sample Data'!J182,$B$1),"")</f>
        <v/>
      </c>
      <c r="K183" s="17" t="str">
        <f>IF(SUM('Test Sample Data'!K$3:K$98)&gt;10,IF(AND(ISNUMBER('Test Sample Data'!K182),'Test Sample Data'!K182&lt;$B$1,'Test Sample Data'!K182&gt;0),'Test Sample Data'!K182,$B$1),"")</f>
        <v/>
      </c>
      <c r="L183" s="17" t="str">
        <f>IF(SUM('Test Sample Data'!L$3:L$98)&gt;10,IF(AND(ISNUMBER('Test Sample Data'!L182),'Test Sample Data'!L182&lt;$B$1,'Test Sample Data'!L182&gt;0),'Test Sample Data'!L182,$B$1),"")</f>
        <v/>
      </c>
      <c r="M183" s="17" t="str">
        <f>IF(SUM('Test Sample Data'!M$3:M$98)&gt;10,IF(AND(ISNUMBER('Test Sample Data'!M182),'Test Sample Data'!M182&lt;$B$1,'Test Sample Data'!M182&gt;0),'Test Sample Data'!M182,$B$1),"")</f>
        <v/>
      </c>
      <c r="N183" s="17" t="str">
        <f>'Gene Table'!D182</f>
        <v>NM_002002</v>
      </c>
      <c r="O183" s="16" t="s">
        <v>341</v>
      </c>
      <c r="P183" s="17" t="str">
        <f>IF(SUM('Control Sample Data'!D$3:D$98)&gt;10,IF(AND(ISNUMBER('Control Sample Data'!D182),'Control Sample Data'!D182&lt;$B$1,'Control Sample Data'!D182&gt;0),'Control Sample Data'!D182,$B$1),"")</f>
        <v/>
      </c>
      <c r="Q183" s="17" t="str">
        <f>IF(SUM('Control Sample Data'!E$3:E$98)&gt;10,IF(AND(ISNUMBER('Control Sample Data'!E182),'Control Sample Data'!E182&lt;$B$1,'Control Sample Data'!E182&gt;0),'Control Sample Data'!E182,$B$1),"")</f>
        <v/>
      </c>
      <c r="R183" s="17" t="str">
        <f>IF(SUM('Control Sample Data'!F$3:F$98)&gt;10,IF(AND(ISNUMBER('Control Sample Data'!F182),'Control Sample Data'!F182&lt;$B$1,'Control Sample Data'!F182&gt;0),'Control Sample Data'!F182,$B$1),"")</f>
        <v/>
      </c>
      <c r="S183" s="17" t="str">
        <f>IF(SUM('Control Sample Data'!G$3:G$98)&gt;10,IF(AND(ISNUMBER('Control Sample Data'!G182),'Control Sample Data'!G182&lt;$B$1,'Control Sample Data'!G182&gt;0),'Control Sample Data'!G182,$B$1),"")</f>
        <v/>
      </c>
      <c r="T183" s="17" t="str">
        <f>IF(SUM('Control Sample Data'!H$3:H$98)&gt;10,IF(AND(ISNUMBER('Control Sample Data'!H182),'Control Sample Data'!H182&lt;$B$1,'Control Sample Data'!H182&gt;0),'Control Sample Data'!H182,$B$1),"")</f>
        <v/>
      </c>
      <c r="U183" s="17" t="str">
        <f>IF(SUM('Control Sample Data'!I$3:I$98)&gt;10,IF(AND(ISNUMBER('Control Sample Data'!I182),'Control Sample Data'!I182&lt;$B$1,'Control Sample Data'!I182&gt;0),'Control Sample Data'!I182,$B$1),"")</f>
        <v/>
      </c>
      <c r="V183" s="17" t="str">
        <f>IF(SUM('Control Sample Data'!J$3:J$98)&gt;10,IF(AND(ISNUMBER('Control Sample Data'!J182),'Control Sample Data'!J182&lt;$B$1,'Control Sample Data'!J182&gt;0),'Control Sample Data'!J182,$B$1),"")</f>
        <v/>
      </c>
      <c r="W183" s="17" t="str">
        <f>IF(SUM('Control Sample Data'!K$3:K$98)&gt;10,IF(AND(ISNUMBER('Control Sample Data'!K182),'Control Sample Data'!K182&lt;$B$1,'Control Sample Data'!K182&gt;0),'Control Sample Data'!K182,$B$1),"")</f>
        <v/>
      </c>
      <c r="X183" s="17" t="str">
        <f>IF(SUM('Control Sample Data'!L$3:L$98)&gt;10,IF(AND(ISNUMBER('Control Sample Data'!L182),'Control Sample Data'!L182&lt;$B$1,'Control Sample Data'!L182&gt;0),'Control Sample Data'!L182,$B$1),"")</f>
        <v/>
      </c>
      <c r="Y183" s="17" t="str">
        <f>IF(SUM('Control Sample Data'!M$3:M$98)&gt;10,IF(AND(ISNUMBER('Control Sample Data'!M182),'Control Sample Data'!M182&lt;$B$1,'Control Sample Data'!M182&gt;0),'Control Sample Data'!M182,$B$1),"")</f>
        <v/>
      </c>
      <c r="AT183" s="36" t="str">
        <f t="shared" si="160"/>
        <v/>
      </c>
      <c r="AU183" s="36" t="str">
        <f t="shared" si="161"/>
        <v/>
      </c>
      <c r="AV183" s="36" t="str">
        <f t="shared" si="162"/>
        <v/>
      </c>
      <c r="AW183" s="36" t="str">
        <f t="shared" si="163"/>
        <v/>
      </c>
      <c r="AX183" s="36" t="str">
        <f t="shared" si="164"/>
        <v/>
      </c>
      <c r="AY183" s="36" t="str">
        <f t="shared" si="165"/>
        <v/>
      </c>
      <c r="AZ183" s="36" t="str">
        <f t="shared" si="166"/>
        <v/>
      </c>
      <c r="BA183" s="36" t="str">
        <f t="shared" si="167"/>
        <v/>
      </c>
      <c r="BB183" s="36" t="str">
        <f t="shared" si="168"/>
        <v/>
      </c>
      <c r="BC183" s="36" t="str">
        <f t="shared" si="169"/>
        <v/>
      </c>
      <c r="BD183" s="36" t="str">
        <f t="shared" si="172"/>
        <v/>
      </c>
      <c r="BE183" s="36" t="str">
        <f t="shared" si="173"/>
        <v/>
      </c>
      <c r="BF183" s="36" t="str">
        <f t="shared" si="174"/>
        <v/>
      </c>
      <c r="BG183" s="36" t="str">
        <f t="shared" si="175"/>
        <v/>
      </c>
      <c r="BH183" s="36" t="str">
        <f t="shared" si="176"/>
        <v/>
      </c>
      <c r="BI183" s="36" t="str">
        <f t="shared" si="177"/>
        <v/>
      </c>
      <c r="BJ183" s="36" t="str">
        <f t="shared" si="178"/>
        <v/>
      </c>
      <c r="BK183" s="36" t="str">
        <f t="shared" si="179"/>
        <v/>
      </c>
      <c r="BL183" s="36" t="str">
        <f t="shared" si="180"/>
        <v/>
      </c>
      <c r="BM183" s="36" t="str">
        <f t="shared" si="181"/>
        <v/>
      </c>
      <c r="BN183" s="38" t="e">
        <f t="shared" si="170"/>
        <v>#DIV/0!</v>
      </c>
      <c r="BO183" s="38" t="e">
        <f t="shared" si="171"/>
        <v>#DIV/0!</v>
      </c>
      <c r="BP183" s="39" t="str">
        <f t="shared" si="140"/>
        <v/>
      </c>
      <c r="BQ183" s="39" t="str">
        <f t="shared" si="141"/>
        <v/>
      </c>
      <c r="BR183" s="39" t="str">
        <f t="shared" si="142"/>
        <v/>
      </c>
      <c r="BS183" s="39" t="str">
        <f t="shared" si="143"/>
        <v/>
      </c>
      <c r="BT183" s="39" t="str">
        <f t="shared" si="144"/>
        <v/>
      </c>
      <c r="BU183" s="39" t="str">
        <f t="shared" si="145"/>
        <v/>
      </c>
      <c r="BV183" s="39" t="str">
        <f t="shared" si="146"/>
        <v/>
      </c>
      <c r="BW183" s="39" t="str">
        <f t="shared" si="147"/>
        <v/>
      </c>
      <c r="BX183" s="39" t="str">
        <f t="shared" si="148"/>
        <v/>
      </c>
      <c r="BY183" s="39" t="str">
        <f t="shared" si="149"/>
        <v/>
      </c>
      <c r="BZ183" s="39" t="str">
        <f t="shared" si="150"/>
        <v/>
      </c>
      <c r="CA183" s="39" t="str">
        <f t="shared" si="151"/>
        <v/>
      </c>
      <c r="CB183" s="39" t="str">
        <f t="shared" si="152"/>
        <v/>
      </c>
      <c r="CC183" s="39" t="str">
        <f t="shared" si="153"/>
        <v/>
      </c>
      <c r="CD183" s="39" t="str">
        <f t="shared" si="154"/>
        <v/>
      </c>
      <c r="CE183" s="39" t="str">
        <f t="shared" si="155"/>
        <v/>
      </c>
      <c r="CF183" s="39" t="str">
        <f t="shared" si="156"/>
        <v/>
      </c>
      <c r="CG183" s="39" t="str">
        <f t="shared" si="157"/>
        <v/>
      </c>
      <c r="CH183" s="39" t="str">
        <f t="shared" si="158"/>
        <v/>
      </c>
      <c r="CI183" s="39" t="str">
        <f t="shared" si="159"/>
        <v/>
      </c>
    </row>
    <row r="184" spans="1:87" ht="12.75">
      <c r="A184" s="18"/>
      <c r="B184" s="16" t="str">
        <f>'Gene Table'!D183</f>
        <v>HGDC</v>
      </c>
      <c r="C184" s="16" t="s">
        <v>345</v>
      </c>
      <c r="D184" s="17" t="str">
        <f>IF(SUM('Test Sample Data'!D$3:D$98)&gt;10,IF(AND(ISNUMBER('Test Sample Data'!D183),'Test Sample Data'!D183&lt;$B$1,'Test Sample Data'!D183&gt;0),'Test Sample Data'!D183,$B$1),"")</f>
        <v/>
      </c>
      <c r="E184" s="17" t="str">
        <f>IF(SUM('Test Sample Data'!E$3:E$98)&gt;10,IF(AND(ISNUMBER('Test Sample Data'!E183),'Test Sample Data'!E183&lt;$B$1,'Test Sample Data'!E183&gt;0),'Test Sample Data'!E183,$B$1),"")</f>
        <v/>
      </c>
      <c r="F184" s="17" t="str">
        <f>IF(SUM('Test Sample Data'!F$3:F$98)&gt;10,IF(AND(ISNUMBER('Test Sample Data'!F183),'Test Sample Data'!F183&lt;$B$1,'Test Sample Data'!F183&gt;0),'Test Sample Data'!F183,$B$1),"")</f>
        <v/>
      </c>
      <c r="G184" s="17" t="str">
        <f>IF(SUM('Test Sample Data'!G$3:G$98)&gt;10,IF(AND(ISNUMBER('Test Sample Data'!G183),'Test Sample Data'!G183&lt;$B$1,'Test Sample Data'!G183&gt;0),'Test Sample Data'!G183,$B$1),"")</f>
        <v/>
      </c>
      <c r="H184" s="17" t="str">
        <f>IF(SUM('Test Sample Data'!H$3:H$98)&gt;10,IF(AND(ISNUMBER('Test Sample Data'!H183),'Test Sample Data'!H183&lt;$B$1,'Test Sample Data'!H183&gt;0),'Test Sample Data'!H183,$B$1),"")</f>
        <v/>
      </c>
      <c r="I184" s="17" t="str">
        <f>IF(SUM('Test Sample Data'!I$3:I$98)&gt;10,IF(AND(ISNUMBER('Test Sample Data'!I183),'Test Sample Data'!I183&lt;$B$1,'Test Sample Data'!I183&gt;0),'Test Sample Data'!I183,$B$1),"")</f>
        <v/>
      </c>
      <c r="J184" s="17" t="str">
        <f>IF(SUM('Test Sample Data'!J$3:J$98)&gt;10,IF(AND(ISNUMBER('Test Sample Data'!J183),'Test Sample Data'!J183&lt;$B$1,'Test Sample Data'!J183&gt;0),'Test Sample Data'!J183,$B$1),"")</f>
        <v/>
      </c>
      <c r="K184" s="17" t="str">
        <f>IF(SUM('Test Sample Data'!K$3:K$98)&gt;10,IF(AND(ISNUMBER('Test Sample Data'!K183),'Test Sample Data'!K183&lt;$B$1,'Test Sample Data'!K183&gt;0),'Test Sample Data'!K183,$B$1),"")</f>
        <v/>
      </c>
      <c r="L184" s="17" t="str">
        <f>IF(SUM('Test Sample Data'!L$3:L$98)&gt;10,IF(AND(ISNUMBER('Test Sample Data'!L183),'Test Sample Data'!L183&lt;$B$1,'Test Sample Data'!L183&gt;0),'Test Sample Data'!L183,$B$1),"")</f>
        <v/>
      </c>
      <c r="M184" s="17" t="str">
        <f>IF(SUM('Test Sample Data'!M$3:M$98)&gt;10,IF(AND(ISNUMBER('Test Sample Data'!M183),'Test Sample Data'!M183&lt;$B$1,'Test Sample Data'!M183&gt;0),'Test Sample Data'!M183,$B$1),"")</f>
        <v/>
      </c>
      <c r="N184" s="17" t="str">
        <f>'Gene Table'!D183</f>
        <v>HGDC</v>
      </c>
      <c r="O184" s="16" t="s">
        <v>345</v>
      </c>
      <c r="P184" s="17" t="str">
        <f>IF(SUM('Control Sample Data'!D$3:D$98)&gt;10,IF(AND(ISNUMBER('Control Sample Data'!D183),'Control Sample Data'!D183&lt;$B$1,'Control Sample Data'!D183&gt;0),'Control Sample Data'!D183,$B$1),"")</f>
        <v/>
      </c>
      <c r="Q184" s="17" t="str">
        <f>IF(SUM('Control Sample Data'!E$3:E$98)&gt;10,IF(AND(ISNUMBER('Control Sample Data'!E183),'Control Sample Data'!E183&lt;$B$1,'Control Sample Data'!E183&gt;0),'Control Sample Data'!E183,$B$1),"")</f>
        <v/>
      </c>
      <c r="R184" s="17" t="str">
        <f>IF(SUM('Control Sample Data'!F$3:F$98)&gt;10,IF(AND(ISNUMBER('Control Sample Data'!F183),'Control Sample Data'!F183&lt;$B$1,'Control Sample Data'!F183&gt;0),'Control Sample Data'!F183,$B$1),"")</f>
        <v/>
      </c>
      <c r="S184" s="17" t="str">
        <f>IF(SUM('Control Sample Data'!G$3:G$98)&gt;10,IF(AND(ISNUMBER('Control Sample Data'!G183),'Control Sample Data'!G183&lt;$B$1,'Control Sample Data'!G183&gt;0),'Control Sample Data'!G183,$B$1),"")</f>
        <v/>
      </c>
      <c r="T184" s="17" t="str">
        <f>IF(SUM('Control Sample Data'!H$3:H$98)&gt;10,IF(AND(ISNUMBER('Control Sample Data'!H183),'Control Sample Data'!H183&lt;$B$1,'Control Sample Data'!H183&gt;0),'Control Sample Data'!H183,$B$1),"")</f>
        <v/>
      </c>
      <c r="U184" s="17" t="str">
        <f>IF(SUM('Control Sample Data'!I$3:I$98)&gt;10,IF(AND(ISNUMBER('Control Sample Data'!I183),'Control Sample Data'!I183&lt;$B$1,'Control Sample Data'!I183&gt;0),'Control Sample Data'!I183,$B$1),"")</f>
        <v/>
      </c>
      <c r="V184" s="17" t="str">
        <f>IF(SUM('Control Sample Data'!J$3:J$98)&gt;10,IF(AND(ISNUMBER('Control Sample Data'!J183),'Control Sample Data'!J183&lt;$B$1,'Control Sample Data'!J183&gt;0),'Control Sample Data'!J183,$B$1),"")</f>
        <v/>
      </c>
      <c r="W184" s="17" t="str">
        <f>IF(SUM('Control Sample Data'!K$3:K$98)&gt;10,IF(AND(ISNUMBER('Control Sample Data'!K183),'Control Sample Data'!K183&lt;$B$1,'Control Sample Data'!K183&gt;0),'Control Sample Data'!K183,$B$1),"")</f>
        <v/>
      </c>
      <c r="X184" s="17" t="str">
        <f>IF(SUM('Control Sample Data'!L$3:L$98)&gt;10,IF(AND(ISNUMBER('Control Sample Data'!L183),'Control Sample Data'!L183&lt;$B$1,'Control Sample Data'!L183&gt;0),'Control Sample Data'!L183,$B$1),"")</f>
        <v/>
      </c>
      <c r="Y184" s="17" t="str">
        <f>IF(SUM('Control Sample Data'!M$3:M$98)&gt;10,IF(AND(ISNUMBER('Control Sample Data'!M183),'Control Sample Data'!M183&lt;$B$1,'Control Sample Data'!M183&gt;0),'Control Sample Data'!M183,$B$1),"")</f>
        <v/>
      </c>
      <c r="AT184" s="36" t="str">
        <f t="shared" si="160"/>
        <v/>
      </c>
      <c r="AU184" s="36" t="str">
        <f t="shared" si="161"/>
        <v/>
      </c>
      <c r="AV184" s="36" t="str">
        <f t="shared" si="162"/>
        <v/>
      </c>
      <c r="AW184" s="36" t="str">
        <f t="shared" si="163"/>
        <v/>
      </c>
      <c r="AX184" s="36" t="str">
        <f t="shared" si="164"/>
        <v/>
      </c>
      <c r="AY184" s="36" t="str">
        <f t="shared" si="165"/>
        <v/>
      </c>
      <c r="AZ184" s="36" t="str">
        <f t="shared" si="166"/>
        <v/>
      </c>
      <c r="BA184" s="36" t="str">
        <f t="shared" si="167"/>
        <v/>
      </c>
      <c r="BB184" s="36" t="str">
        <f t="shared" si="168"/>
        <v/>
      </c>
      <c r="BC184" s="36" t="str">
        <f t="shared" si="169"/>
        <v/>
      </c>
      <c r="BD184" s="36" t="str">
        <f t="shared" si="172"/>
        <v/>
      </c>
      <c r="BE184" s="36" t="str">
        <f t="shared" si="173"/>
        <v/>
      </c>
      <c r="BF184" s="36" t="str">
        <f t="shared" si="174"/>
        <v/>
      </c>
      <c r="BG184" s="36" t="str">
        <f t="shared" si="175"/>
        <v/>
      </c>
      <c r="BH184" s="36" t="str">
        <f t="shared" si="176"/>
        <v/>
      </c>
      <c r="BI184" s="36" t="str">
        <f t="shared" si="177"/>
        <v/>
      </c>
      <c r="BJ184" s="36" t="str">
        <f t="shared" si="178"/>
        <v/>
      </c>
      <c r="BK184" s="36" t="str">
        <f t="shared" si="179"/>
        <v/>
      </c>
      <c r="BL184" s="36" t="str">
        <f t="shared" si="180"/>
        <v/>
      </c>
      <c r="BM184" s="36" t="str">
        <f t="shared" si="181"/>
        <v/>
      </c>
      <c r="BN184" s="38" t="e">
        <f t="shared" si="170"/>
        <v>#DIV/0!</v>
      </c>
      <c r="BO184" s="38" t="e">
        <f t="shared" si="171"/>
        <v>#DIV/0!</v>
      </c>
      <c r="BP184" s="39" t="str">
        <f t="shared" si="140"/>
        <v/>
      </c>
      <c r="BQ184" s="39" t="str">
        <f t="shared" si="141"/>
        <v/>
      </c>
      <c r="BR184" s="39" t="str">
        <f t="shared" si="142"/>
        <v/>
      </c>
      <c r="BS184" s="39" t="str">
        <f t="shared" si="143"/>
        <v/>
      </c>
      <c r="BT184" s="39" t="str">
        <f t="shared" si="144"/>
        <v/>
      </c>
      <c r="BU184" s="39" t="str">
        <f t="shared" si="145"/>
        <v/>
      </c>
      <c r="BV184" s="39" t="str">
        <f t="shared" si="146"/>
        <v/>
      </c>
      <c r="BW184" s="39" t="str">
        <f t="shared" si="147"/>
        <v/>
      </c>
      <c r="BX184" s="39" t="str">
        <f t="shared" si="148"/>
        <v/>
      </c>
      <c r="BY184" s="39" t="str">
        <f t="shared" si="149"/>
        <v/>
      </c>
      <c r="BZ184" s="39" t="str">
        <f t="shared" si="150"/>
        <v/>
      </c>
      <c r="CA184" s="39" t="str">
        <f t="shared" si="151"/>
        <v/>
      </c>
      <c r="CB184" s="39" t="str">
        <f t="shared" si="152"/>
        <v/>
      </c>
      <c r="CC184" s="39" t="str">
        <f t="shared" si="153"/>
        <v/>
      </c>
      <c r="CD184" s="39" t="str">
        <f t="shared" si="154"/>
        <v/>
      </c>
      <c r="CE184" s="39" t="str">
        <f t="shared" si="155"/>
        <v/>
      </c>
      <c r="CF184" s="39" t="str">
        <f t="shared" si="156"/>
        <v/>
      </c>
      <c r="CG184" s="39" t="str">
        <f t="shared" si="157"/>
        <v/>
      </c>
      <c r="CH184" s="39" t="str">
        <f t="shared" si="158"/>
        <v/>
      </c>
      <c r="CI184" s="39" t="str">
        <f t="shared" si="159"/>
        <v/>
      </c>
    </row>
    <row r="185" spans="1:87" ht="12.75">
      <c r="A185" s="18"/>
      <c r="B185" s="16" t="str">
        <f>'Gene Table'!D184</f>
        <v>HGDC</v>
      </c>
      <c r="C185" s="16" t="s">
        <v>347</v>
      </c>
      <c r="D185" s="17" t="str">
        <f>IF(SUM('Test Sample Data'!D$3:D$98)&gt;10,IF(AND(ISNUMBER('Test Sample Data'!D184),'Test Sample Data'!D184&lt;$B$1,'Test Sample Data'!D184&gt;0),'Test Sample Data'!D184,$B$1),"")</f>
        <v/>
      </c>
      <c r="E185" s="17" t="str">
        <f>IF(SUM('Test Sample Data'!E$3:E$98)&gt;10,IF(AND(ISNUMBER('Test Sample Data'!E184),'Test Sample Data'!E184&lt;$B$1,'Test Sample Data'!E184&gt;0),'Test Sample Data'!E184,$B$1),"")</f>
        <v/>
      </c>
      <c r="F185" s="17" t="str">
        <f>IF(SUM('Test Sample Data'!F$3:F$98)&gt;10,IF(AND(ISNUMBER('Test Sample Data'!F184),'Test Sample Data'!F184&lt;$B$1,'Test Sample Data'!F184&gt;0),'Test Sample Data'!F184,$B$1),"")</f>
        <v/>
      </c>
      <c r="G185" s="17" t="str">
        <f>IF(SUM('Test Sample Data'!G$3:G$98)&gt;10,IF(AND(ISNUMBER('Test Sample Data'!G184),'Test Sample Data'!G184&lt;$B$1,'Test Sample Data'!G184&gt;0),'Test Sample Data'!G184,$B$1),"")</f>
        <v/>
      </c>
      <c r="H185" s="17" t="str">
        <f>IF(SUM('Test Sample Data'!H$3:H$98)&gt;10,IF(AND(ISNUMBER('Test Sample Data'!H184),'Test Sample Data'!H184&lt;$B$1,'Test Sample Data'!H184&gt;0),'Test Sample Data'!H184,$B$1),"")</f>
        <v/>
      </c>
      <c r="I185" s="17" t="str">
        <f>IF(SUM('Test Sample Data'!I$3:I$98)&gt;10,IF(AND(ISNUMBER('Test Sample Data'!I184),'Test Sample Data'!I184&lt;$B$1,'Test Sample Data'!I184&gt;0),'Test Sample Data'!I184,$B$1),"")</f>
        <v/>
      </c>
      <c r="J185" s="17" t="str">
        <f>IF(SUM('Test Sample Data'!J$3:J$98)&gt;10,IF(AND(ISNUMBER('Test Sample Data'!J184),'Test Sample Data'!J184&lt;$B$1,'Test Sample Data'!J184&gt;0),'Test Sample Data'!J184,$B$1),"")</f>
        <v/>
      </c>
      <c r="K185" s="17" t="str">
        <f>IF(SUM('Test Sample Data'!K$3:K$98)&gt;10,IF(AND(ISNUMBER('Test Sample Data'!K184),'Test Sample Data'!K184&lt;$B$1,'Test Sample Data'!K184&gt;0),'Test Sample Data'!K184,$B$1),"")</f>
        <v/>
      </c>
      <c r="L185" s="17" t="str">
        <f>IF(SUM('Test Sample Data'!L$3:L$98)&gt;10,IF(AND(ISNUMBER('Test Sample Data'!L184),'Test Sample Data'!L184&lt;$B$1,'Test Sample Data'!L184&gt;0),'Test Sample Data'!L184,$B$1),"")</f>
        <v/>
      </c>
      <c r="M185" s="17" t="str">
        <f>IF(SUM('Test Sample Data'!M$3:M$98)&gt;10,IF(AND(ISNUMBER('Test Sample Data'!M184),'Test Sample Data'!M184&lt;$B$1,'Test Sample Data'!M184&gt;0),'Test Sample Data'!M184,$B$1),"")</f>
        <v/>
      </c>
      <c r="N185" s="17" t="str">
        <f>'Gene Table'!D184</f>
        <v>HGDC</v>
      </c>
      <c r="O185" s="16" t="s">
        <v>347</v>
      </c>
      <c r="P185" s="17" t="str">
        <f>IF(SUM('Control Sample Data'!D$3:D$98)&gt;10,IF(AND(ISNUMBER('Control Sample Data'!D184),'Control Sample Data'!D184&lt;$B$1,'Control Sample Data'!D184&gt;0),'Control Sample Data'!D184,$B$1),"")</f>
        <v/>
      </c>
      <c r="Q185" s="17" t="str">
        <f>IF(SUM('Control Sample Data'!E$3:E$98)&gt;10,IF(AND(ISNUMBER('Control Sample Data'!E184),'Control Sample Data'!E184&lt;$B$1,'Control Sample Data'!E184&gt;0),'Control Sample Data'!E184,$B$1),"")</f>
        <v/>
      </c>
      <c r="R185" s="17" t="str">
        <f>IF(SUM('Control Sample Data'!F$3:F$98)&gt;10,IF(AND(ISNUMBER('Control Sample Data'!F184),'Control Sample Data'!F184&lt;$B$1,'Control Sample Data'!F184&gt;0),'Control Sample Data'!F184,$B$1),"")</f>
        <v/>
      </c>
      <c r="S185" s="17" t="str">
        <f>IF(SUM('Control Sample Data'!G$3:G$98)&gt;10,IF(AND(ISNUMBER('Control Sample Data'!G184),'Control Sample Data'!G184&lt;$B$1,'Control Sample Data'!G184&gt;0),'Control Sample Data'!G184,$B$1),"")</f>
        <v/>
      </c>
      <c r="T185" s="17" t="str">
        <f>IF(SUM('Control Sample Data'!H$3:H$98)&gt;10,IF(AND(ISNUMBER('Control Sample Data'!H184),'Control Sample Data'!H184&lt;$B$1,'Control Sample Data'!H184&gt;0),'Control Sample Data'!H184,$B$1),"")</f>
        <v/>
      </c>
      <c r="U185" s="17" t="str">
        <f>IF(SUM('Control Sample Data'!I$3:I$98)&gt;10,IF(AND(ISNUMBER('Control Sample Data'!I184),'Control Sample Data'!I184&lt;$B$1,'Control Sample Data'!I184&gt;0),'Control Sample Data'!I184,$B$1),"")</f>
        <v/>
      </c>
      <c r="V185" s="17" t="str">
        <f>IF(SUM('Control Sample Data'!J$3:J$98)&gt;10,IF(AND(ISNUMBER('Control Sample Data'!J184),'Control Sample Data'!J184&lt;$B$1,'Control Sample Data'!J184&gt;0),'Control Sample Data'!J184,$B$1),"")</f>
        <v/>
      </c>
      <c r="W185" s="17" t="str">
        <f>IF(SUM('Control Sample Data'!K$3:K$98)&gt;10,IF(AND(ISNUMBER('Control Sample Data'!K184),'Control Sample Data'!K184&lt;$B$1,'Control Sample Data'!K184&gt;0),'Control Sample Data'!K184,$B$1),"")</f>
        <v/>
      </c>
      <c r="X185" s="17" t="str">
        <f>IF(SUM('Control Sample Data'!L$3:L$98)&gt;10,IF(AND(ISNUMBER('Control Sample Data'!L184),'Control Sample Data'!L184&lt;$B$1,'Control Sample Data'!L184&gt;0),'Control Sample Data'!L184,$B$1),"")</f>
        <v/>
      </c>
      <c r="Y185" s="17" t="str">
        <f>IF(SUM('Control Sample Data'!M$3:M$98)&gt;10,IF(AND(ISNUMBER('Control Sample Data'!M184),'Control Sample Data'!M184&lt;$B$1,'Control Sample Data'!M184&gt;0),'Control Sample Data'!M184,$B$1),"")</f>
        <v/>
      </c>
      <c r="AT185" s="36" t="str">
        <f t="shared" si="160"/>
        <v/>
      </c>
      <c r="AU185" s="36" t="str">
        <f t="shared" si="161"/>
        <v/>
      </c>
      <c r="AV185" s="36" t="str">
        <f t="shared" si="162"/>
        <v/>
      </c>
      <c r="AW185" s="36" t="str">
        <f t="shared" si="163"/>
        <v/>
      </c>
      <c r="AX185" s="36" t="str">
        <f t="shared" si="164"/>
        <v/>
      </c>
      <c r="AY185" s="36" t="str">
        <f t="shared" si="165"/>
        <v/>
      </c>
      <c r="AZ185" s="36" t="str">
        <f t="shared" si="166"/>
        <v/>
      </c>
      <c r="BA185" s="36" t="str">
        <f t="shared" si="167"/>
        <v/>
      </c>
      <c r="BB185" s="36" t="str">
        <f t="shared" si="168"/>
        <v/>
      </c>
      <c r="BC185" s="36" t="str">
        <f t="shared" si="169"/>
        <v/>
      </c>
      <c r="BD185" s="36" t="str">
        <f t="shared" si="172"/>
        <v/>
      </c>
      <c r="BE185" s="36" t="str">
        <f t="shared" si="173"/>
        <v/>
      </c>
      <c r="BF185" s="36" t="str">
        <f t="shared" si="174"/>
        <v/>
      </c>
      <c r="BG185" s="36" t="str">
        <f t="shared" si="175"/>
        <v/>
      </c>
      <c r="BH185" s="36" t="str">
        <f t="shared" si="176"/>
        <v/>
      </c>
      <c r="BI185" s="36" t="str">
        <f t="shared" si="177"/>
        <v/>
      </c>
      <c r="BJ185" s="36" t="str">
        <f t="shared" si="178"/>
        <v/>
      </c>
      <c r="BK185" s="36" t="str">
        <f t="shared" si="179"/>
        <v/>
      </c>
      <c r="BL185" s="36" t="str">
        <f t="shared" si="180"/>
        <v/>
      </c>
      <c r="BM185" s="36" t="str">
        <f t="shared" si="181"/>
        <v/>
      </c>
      <c r="BN185" s="38" t="e">
        <f t="shared" si="170"/>
        <v>#DIV/0!</v>
      </c>
      <c r="BO185" s="38" t="e">
        <f t="shared" si="171"/>
        <v>#DIV/0!</v>
      </c>
      <c r="BP185" s="39" t="str">
        <f t="shared" si="140"/>
        <v/>
      </c>
      <c r="BQ185" s="39" t="str">
        <f t="shared" si="141"/>
        <v/>
      </c>
      <c r="BR185" s="39" t="str">
        <f t="shared" si="142"/>
        <v/>
      </c>
      <c r="BS185" s="39" t="str">
        <f t="shared" si="143"/>
        <v/>
      </c>
      <c r="BT185" s="39" t="str">
        <f t="shared" si="144"/>
        <v/>
      </c>
      <c r="BU185" s="39" t="str">
        <f t="shared" si="145"/>
        <v/>
      </c>
      <c r="BV185" s="39" t="str">
        <f t="shared" si="146"/>
        <v/>
      </c>
      <c r="BW185" s="39" t="str">
        <f t="shared" si="147"/>
        <v/>
      </c>
      <c r="BX185" s="39" t="str">
        <f t="shared" si="148"/>
        <v/>
      </c>
      <c r="BY185" s="39" t="str">
        <f t="shared" si="149"/>
        <v/>
      </c>
      <c r="BZ185" s="39" t="str">
        <f t="shared" si="150"/>
        <v/>
      </c>
      <c r="CA185" s="39" t="str">
        <f t="shared" si="151"/>
        <v/>
      </c>
      <c r="CB185" s="39" t="str">
        <f t="shared" si="152"/>
        <v/>
      </c>
      <c r="CC185" s="39" t="str">
        <f t="shared" si="153"/>
        <v/>
      </c>
      <c r="CD185" s="39" t="str">
        <f t="shared" si="154"/>
        <v/>
      </c>
      <c r="CE185" s="39" t="str">
        <f t="shared" si="155"/>
        <v/>
      </c>
      <c r="CF185" s="39" t="str">
        <f t="shared" si="156"/>
        <v/>
      </c>
      <c r="CG185" s="39" t="str">
        <f t="shared" si="157"/>
        <v/>
      </c>
      <c r="CH185" s="39" t="str">
        <f t="shared" si="158"/>
        <v/>
      </c>
      <c r="CI185" s="39" t="str">
        <f t="shared" si="159"/>
        <v/>
      </c>
    </row>
    <row r="186" spans="1:87" ht="12.75">
      <c r="A186" s="18"/>
      <c r="B186" s="16" t="str">
        <f>'Gene Table'!D185</f>
        <v>NM_002046</v>
      </c>
      <c r="C186" s="16" t="s">
        <v>348</v>
      </c>
      <c r="D186" s="17" t="str">
        <f>IF(SUM('Test Sample Data'!D$3:D$98)&gt;10,IF(AND(ISNUMBER('Test Sample Data'!D185),'Test Sample Data'!D185&lt;$B$1,'Test Sample Data'!D185&gt;0),'Test Sample Data'!D185,$B$1),"")</f>
        <v/>
      </c>
      <c r="E186" s="17" t="str">
        <f>IF(SUM('Test Sample Data'!E$3:E$98)&gt;10,IF(AND(ISNUMBER('Test Sample Data'!E185),'Test Sample Data'!E185&lt;$B$1,'Test Sample Data'!E185&gt;0),'Test Sample Data'!E185,$B$1),"")</f>
        <v/>
      </c>
      <c r="F186" s="17" t="str">
        <f>IF(SUM('Test Sample Data'!F$3:F$98)&gt;10,IF(AND(ISNUMBER('Test Sample Data'!F185),'Test Sample Data'!F185&lt;$B$1,'Test Sample Data'!F185&gt;0),'Test Sample Data'!F185,$B$1),"")</f>
        <v/>
      </c>
      <c r="G186" s="17" t="str">
        <f>IF(SUM('Test Sample Data'!G$3:G$98)&gt;10,IF(AND(ISNUMBER('Test Sample Data'!G185),'Test Sample Data'!G185&lt;$B$1,'Test Sample Data'!G185&gt;0),'Test Sample Data'!G185,$B$1),"")</f>
        <v/>
      </c>
      <c r="H186" s="17" t="str">
        <f>IF(SUM('Test Sample Data'!H$3:H$98)&gt;10,IF(AND(ISNUMBER('Test Sample Data'!H185),'Test Sample Data'!H185&lt;$B$1,'Test Sample Data'!H185&gt;0),'Test Sample Data'!H185,$B$1),"")</f>
        <v/>
      </c>
      <c r="I186" s="17" t="str">
        <f>IF(SUM('Test Sample Data'!I$3:I$98)&gt;10,IF(AND(ISNUMBER('Test Sample Data'!I185),'Test Sample Data'!I185&lt;$B$1,'Test Sample Data'!I185&gt;0),'Test Sample Data'!I185,$B$1),"")</f>
        <v/>
      </c>
      <c r="J186" s="17" t="str">
        <f>IF(SUM('Test Sample Data'!J$3:J$98)&gt;10,IF(AND(ISNUMBER('Test Sample Data'!J185),'Test Sample Data'!J185&lt;$B$1,'Test Sample Data'!J185&gt;0),'Test Sample Data'!J185,$B$1),"")</f>
        <v/>
      </c>
      <c r="K186" s="17" t="str">
        <f>IF(SUM('Test Sample Data'!K$3:K$98)&gt;10,IF(AND(ISNUMBER('Test Sample Data'!K185),'Test Sample Data'!K185&lt;$B$1,'Test Sample Data'!K185&gt;0),'Test Sample Data'!K185,$B$1),"")</f>
        <v/>
      </c>
      <c r="L186" s="17" t="str">
        <f>IF(SUM('Test Sample Data'!L$3:L$98)&gt;10,IF(AND(ISNUMBER('Test Sample Data'!L185),'Test Sample Data'!L185&lt;$B$1,'Test Sample Data'!L185&gt;0),'Test Sample Data'!L185,$B$1),"")</f>
        <v/>
      </c>
      <c r="M186" s="17" t="str">
        <f>IF(SUM('Test Sample Data'!M$3:M$98)&gt;10,IF(AND(ISNUMBER('Test Sample Data'!M185),'Test Sample Data'!M185&lt;$B$1,'Test Sample Data'!M185&gt;0),'Test Sample Data'!M185,$B$1),"")</f>
        <v/>
      </c>
      <c r="N186" s="17" t="str">
        <f>'Gene Table'!D185</f>
        <v>NM_002046</v>
      </c>
      <c r="O186" s="16" t="s">
        <v>348</v>
      </c>
      <c r="P186" s="17" t="str">
        <f>IF(SUM('Control Sample Data'!D$3:D$98)&gt;10,IF(AND(ISNUMBER('Control Sample Data'!D185),'Control Sample Data'!D185&lt;$B$1,'Control Sample Data'!D185&gt;0),'Control Sample Data'!D185,$B$1),"")</f>
        <v/>
      </c>
      <c r="Q186" s="17" t="str">
        <f>IF(SUM('Control Sample Data'!E$3:E$98)&gt;10,IF(AND(ISNUMBER('Control Sample Data'!E185),'Control Sample Data'!E185&lt;$B$1,'Control Sample Data'!E185&gt;0),'Control Sample Data'!E185,$B$1),"")</f>
        <v/>
      </c>
      <c r="R186" s="17" t="str">
        <f>IF(SUM('Control Sample Data'!F$3:F$98)&gt;10,IF(AND(ISNUMBER('Control Sample Data'!F185),'Control Sample Data'!F185&lt;$B$1,'Control Sample Data'!F185&gt;0),'Control Sample Data'!F185,$B$1),"")</f>
        <v/>
      </c>
      <c r="S186" s="17" t="str">
        <f>IF(SUM('Control Sample Data'!G$3:G$98)&gt;10,IF(AND(ISNUMBER('Control Sample Data'!G185),'Control Sample Data'!G185&lt;$B$1,'Control Sample Data'!G185&gt;0),'Control Sample Data'!G185,$B$1),"")</f>
        <v/>
      </c>
      <c r="T186" s="17" t="str">
        <f>IF(SUM('Control Sample Data'!H$3:H$98)&gt;10,IF(AND(ISNUMBER('Control Sample Data'!H185),'Control Sample Data'!H185&lt;$B$1,'Control Sample Data'!H185&gt;0),'Control Sample Data'!H185,$B$1),"")</f>
        <v/>
      </c>
      <c r="U186" s="17" t="str">
        <f>IF(SUM('Control Sample Data'!I$3:I$98)&gt;10,IF(AND(ISNUMBER('Control Sample Data'!I185),'Control Sample Data'!I185&lt;$B$1,'Control Sample Data'!I185&gt;0),'Control Sample Data'!I185,$B$1),"")</f>
        <v/>
      </c>
      <c r="V186" s="17" t="str">
        <f>IF(SUM('Control Sample Data'!J$3:J$98)&gt;10,IF(AND(ISNUMBER('Control Sample Data'!J185),'Control Sample Data'!J185&lt;$B$1,'Control Sample Data'!J185&gt;0),'Control Sample Data'!J185,$B$1),"")</f>
        <v/>
      </c>
      <c r="W186" s="17" t="str">
        <f>IF(SUM('Control Sample Data'!K$3:K$98)&gt;10,IF(AND(ISNUMBER('Control Sample Data'!K185),'Control Sample Data'!K185&lt;$B$1,'Control Sample Data'!K185&gt;0),'Control Sample Data'!K185,$B$1),"")</f>
        <v/>
      </c>
      <c r="X186" s="17" t="str">
        <f>IF(SUM('Control Sample Data'!L$3:L$98)&gt;10,IF(AND(ISNUMBER('Control Sample Data'!L185),'Control Sample Data'!L185&lt;$B$1,'Control Sample Data'!L185&gt;0),'Control Sample Data'!L185,$B$1),"")</f>
        <v/>
      </c>
      <c r="Y186" s="17" t="str">
        <f>IF(SUM('Control Sample Data'!M$3:M$98)&gt;10,IF(AND(ISNUMBER('Control Sample Data'!M185),'Control Sample Data'!M185&lt;$B$1,'Control Sample Data'!M185&gt;0),'Control Sample Data'!M185,$B$1),"")</f>
        <v/>
      </c>
      <c r="AT186" s="36" t="str">
        <f t="shared" si="160"/>
        <v/>
      </c>
      <c r="AU186" s="36" t="str">
        <f t="shared" si="161"/>
        <v/>
      </c>
      <c r="AV186" s="36" t="str">
        <f t="shared" si="162"/>
        <v/>
      </c>
      <c r="AW186" s="36" t="str">
        <f t="shared" si="163"/>
        <v/>
      </c>
      <c r="AX186" s="36" t="str">
        <f t="shared" si="164"/>
        <v/>
      </c>
      <c r="AY186" s="36" t="str">
        <f t="shared" si="165"/>
        <v/>
      </c>
      <c r="AZ186" s="36" t="str">
        <f t="shared" si="166"/>
        <v/>
      </c>
      <c r="BA186" s="36" t="str">
        <f t="shared" si="167"/>
        <v/>
      </c>
      <c r="BB186" s="36" t="str">
        <f t="shared" si="168"/>
        <v/>
      </c>
      <c r="BC186" s="36" t="str">
        <f t="shared" si="169"/>
        <v/>
      </c>
      <c r="BD186" s="36" t="str">
        <f t="shared" si="172"/>
        <v/>
      </c>
      <c r="BE186" s="36" t="str">
        <f t="shared" si="173"/>
        <v/>
      </c>
      <c r="BF186" s="36" t="str">
        <f t="shared" si="174"/>
        <v/>
      </c>
      <c r="BG186" s="36" t="str">
        <f t="shared" si="175"/>
        <v/>
      </c>
      <c r="BH186" s="36" t="str">
        <f t="shared" si="176"/>
        <v/>
      </c>
      <c r="BI186" s="36" t="str">
        <f t="shared" si="177"/>
        <v/>
      </c>
      <c r="BJ186" s="36" t="str">
        <f t="shared" si="178"/>
        <v/>
      </c>
      <c r="BK186" s="36" t="str">
        <f t="shared" si="179"/>
        <v/>
      </c>
      <c r="BL186" s="36" t="str">
        <f t="shared" si="180"/>
        <v/>
      </c>
      <c r="BM186" s="36" t="str">
        <f t="shared" si="181"/>
        <v/>
      </c>
      <c r="BN186" s="38" t="e">
        <f t="shared" si="170"/>
        <v>#DIV/0!</v>
      </c>
      <c r="BO186" s="38" t="e">
        <f t="shared" si="171"/>
        <v>#DIV/0!</v>
      </c>
      <c r="BP186" s="39" t="str">
        <f t="shared" si="140"/>
        <v/>
      </c>
      <c r="BQ186" s="39" t="str">
        <f t="shared" si="141"/>
        <v/>
      </c>
      <c r="BR186" s="39" t="str">
        <f t="shared" si="142"/>
        <v/>
      </c>
      <c r="BS186" s="39" t="str">
        <f t="shared" si="143"/>
        <v/>
      </c>
      <c r="BT186" s="39" t="str">
        <f t="shared" si="144"/>
        <v/>
      </c>
      <c r="BU186" s="39" t="str">
        <f t="shared" si="145"/>
        <v/>
      </c>
      <c r="BV186" s="39" t="str">
        <f t="shared" si="146"/>
        <v/>
      </c>
      <c r="BW186" s="39" t="str">
        <f t="shared" si="147"/>
        <v/>
      </c>
      <c r="BX186" s="39" t="str">
        <f t="shared" si="148"/>
        <v/>
      </c>
      <c r="BY186" s="39" t="str">
        <f t="shared" si="149"/>
        <v/>
      </c>
      <c r="BZ186" s="39" t="str">
        <f t="shared" si="150"/>
        <v/>
      </c>
      <c r="CA186" s="39" t="str">
        <f t="shared" si="151"/>
        <v/>
      </c>
      <c r="CB186" s="39" t="str">
        <f t="shared" si="152"/>
        <v/>
      </c>
      <c r="CC186" s="39" t="str">
        <f t="shared" si="153"/>
        <v/>
      </c>
      <c r="CD186" s="39" t="str">
        <f t="shared" si="154"/>
        <v/>
      </c>
      <c r="CE186" s="39" t="str">
        <f t="shared" si="155"/>
        <v/>
      </c>
      <c r="CF186" s="39" t="str">
        <f t="shared" si="156"/>
        <v/>
      </c>
      <c r="CG186" s="39" t="str">
        <f t="shared" si="157"/>
        <v/>
      </c>
      <c r="CH186" s="39" t="str">
        <f t="shared" si="158"/>
        <v/>
      </c>
      <c r="CI186" s="39" t="str">
        <f t="shared" si="159"/>
        <v/>
      </c>
    </row>
    <row r="187" spans="1:87" ht="12.75">
      <c r="A187" s="18"/>
      <c r="B187" s="16" t="str">
        <f>'Gene Table'!D186</f>
        <v>NM_001101</v>
      </c>
      <c r="C187" s="16" t="s">
        <v>352</v>
      </c>
      <c r="D187" s="17" t="str">
        <f>IF(SUM('Test Sample Data'!D$3:D$98)&gt;10,IF(AND(ISNUMBER('Test Sample Data'!D186),'Test Sample Data'!D186&lt;$B$1,'Test Sample Data'!D186&gt;0),'Test Sample Data'!D186,$B$1),"")</f>
        <v/>
      </c>
      <c r="E187" s="17" t="str">
        <f>IF(SUM('Test Sample Data'!E$3:E$98)&gt;10,IF(AND(ISNUMBER('Test Sample Data'!E186),'Test Sample Data'!E186&lt;$B$1,'Test Sample Data'!E186&gt;0),'Test Sample Data'!E186,$B$1),"")</f>
        <v/>
      </c>
      <c r="F187" s="17" t="str">
        <f>IF(SUM('Test Sample Data'!F$3:F$98)&gt;10,IF(AND(ISNUMBER('Test Sample Data'!F186),'Test Sample Data'!F186&lt;$B$1,'Test Sample Data'!F186&gt;0),'Test Sample Data'!F186,$B$1),"")</f>
        <v/>
      </c>
      <c r="G187" s="17" t="str">
        <f>IF(SUM('Test Sample Data'!G$3:G$98)&gt;10,IF(AND(ISNUMBER('Test Sample Data'!G186),'Test Sample Data'!G186&lt;$B$1,'Test Sample Data'!G186&gt;0),'Test Sample Data'!G186,$B$1),"")</f>
        <v/>
      </c>
      <c r="H187" s="17" t="str">
        <f>IF(SUM('Test Sample Data'!H$3:H$98)&gt;10,IF(AND(ISNUMBER('Test Sample Data'!H186),'Test Sample Data'!H186&lt;$B$1,'Test Sample Data'!H186&gt;0),'Test Sample Data'!H186,$B$1),"")</f>
        <v/>
      </c>
      <c r="I187" s="17" t="str">
        <f>IF(SUM('Test Sample Data'!I$3:I$98)&gt;10,IF(AND(ISNUMBER('Test Sample Data'!I186),'Test Sample Data'!I186&lt;$B$1,'Test Sample Data'!I186&gt;0),'Test Sample Data'!I186,$B$1),"")</f>
        <v/>
      </c>
      <c r="J187" s="17" t="str">
        <f>IF(SUM('Test Sample Data'!J$3:J$98)&gt;10,IF(AND(ISNUMBER('Test Sample Data'!J186),'Test Sample Data'!J186&lt;$B$1,'Test Sample Data'!J186&gt;0),'Test Sample Data'!J186,$B$1),"")</f>
        <v/>
      </c>
      <c r="K187" s="17" t="str">
        <f>IF(SUM('Test Sample Data'!K$3:K$98)&gt;10,IF(AND(ISNUMBER('Test Sample Data'!K186),'Test Sample Data'!K186&lt;$B$1,'Test Sample Data'!K186&gt;0),'Test Sample Data'!K186,$B$1),"")</f>
        <v/>
      </c>
      <c r="L187" s="17" t="str">
        <f>IF(SUM('Test Sample Data'!L$3:L$98)&gt;10,IF(AND(ISNUMBER('Test Sample Data'!L186),'Test Sample Data'!L186&lt;$B$1,'Test Sample Data'!L186&gt;0),'Test Sample Data'!L186,$B$1),"")</f>
        <v/>
      </c>
      <c r="M187" s="17" t="str">
        <f>IF(SUM('Test Sample Data'!M$3:M$98)&gt;10,IF(AND(ISNUMBER('Test Sample Data'!M186),'Test Sample Data'!M186&lt;$B$1,'Test Sample Data'!M186&gt;0),'Test Sample Data'!M186,$B$1),"")</f>
        <v/>
      </c>
      <c r="N187" s="17" t="str">
        <f>'Gene Table'!D186</f>
        <v>NM_001101</v>
      </c>
      <c r="O187" s="16" t="s">
        <v>352</v>
      </c>
      <c r="P187" s="17" t="str">
        <f>IF(SUM('Control Sample Data'!D$3:D$98)&gt;10,IF(AND(ISNUMBER('Control Sample Data'!D186),'Control Sample Data'!D186&lt;$B$1,'Control Sample Data'!D186&gt;0),'Control Sample Data'!D186,$B$1),"")</f>
        <v/>
      </c>
      <c r="Q187" s="17" t="str">
        <f>IF(SUM('Control Sample Data'!E$3:E$98)&gt;10,IF(AND(ISNUMBER('Control Sample Data'!E186),'Control Sample Data'!E186&lt;$B$1,'Control Sample Data'!E186&gt;0),'Control Sample Data'!E186,$B$1),"")</f>
        <v/>
      </c>
      <c r="R187" s="17" t="str">
        <f>IF(SUM('Control Sample Data'!F$3:F$98)&gt;10,IF(AND(ISNUMBER('Control Sample Data'!F186),'Control Sample Data'!F186&lt;$B$1,'Control Sample Data'!F186&gt;0),'Control Sample Data'!F186,$B$1),"")</f>
        <v/>
      </c>
      <c r="S187" s="17" t="str">
        <f>IF(SUM('Control Sample Data'!G$3:G$98)&gt;10,IF(AND(ISNUMBER('Control Sample Data'!G186),'Control Sample Data'!G186&lt;$B$1,'Control Sample Data'!G186&gt;0),'Control Sample Data'!G186,$B$1),"")</f>
        <v/>
      </c>
      <c r="T187" s="17" t="str">
        <f>IF(SUM('Control Sample Data'!H$3:H$98)&gt;10,IF(AND(ISNUMBER('Control Sample Data'!H186),'Control Sample Data'!H186&lt;$B$1,'Control Sample Data'!H186&gt;0),'Control Sample Data'!H186,$B$1),"")</f>
        <v/>
      </c>
      <c r="U187" s="17" t="str">
        <f>IF(SUM('Control Sample Data'!I$3:I$98)&gt;10,IF(AND(ISNUMBER('Control Sample Data'!I186),'Control Sample Data'!I186&lt;$B$1,'Control Sample Data'!I186&gt;0),'Control Sample Data'!I186,$B$1),"")</f>
        <v/>
      </c>
      <c r="V187" s="17" t="str">
        <f>IF(SUM('Control Sample Data'!J$3:J$98)&gt;10,IF(AND(ISNUMBER('Control Sample Data'!J186),'Control Sample Data'!J186&lt;$B$1,'Control Sample Data'!J186&gt;0),'Control Sample Data'!J186,$B$1),"")</f>
        <v/>
      </c>
      <c r="W187" s="17" t="str">
        <f>IF(SUM('Control Sample Data'!K$3:K$98)&gt;10,IF(AND(ISNUMBER('Control Sample Data'!K186),'Control Sample Data'!K186&lt;$B$1,'Control Sample Data'!K186&gt;0),'Control Sample Data'!K186,$B$1),"")</f>
        <v/>
      </c>
      <c r="X187" s="17" t="str">
        <f>IF(SUM('Control Sample Data'!L$3:L$98)&gt;10,IF(AND(ISNUMBER('Control Sample Data'!L186),'Control Sample Data'!L186&lt;$B$1,'Control Sample Data'!L186&gt;0),'Control Sample Data'!L186,$B$1),"")</f>
        <v/>
      </c>
      <c r="Y187" s="17" t="str">
        <f>IF(SUM('Control Sample Data'!M$3:M$98)&gt;10,IF(AND(ISNUMBER('Control Sample Data'!M186),'Control Sample Data'!M186&lt;$B$1,'Control Sample Data'!M186&gt;0),'Control Sample Data'!M186,$B$1),"")</f>
        <v/>
      </c>
      <c r="AT187" s="36" t="str">
        <f t="shared" si="160"/>
        <v/>
      </c>
      <c r="AU187" s="36" t="str">
        <f t="shared" si="161"/>
        <v/>
      </c>
      <c r="AV187" s="36" t="str">
        <f t="shared" si="162"/>
        <v/>
      </c>
      <c r="AW187" s="36" t="str">
        <f t="shared" si="163"/>
        <v/>
      </c>
      <c r="AX187" s="36" t="str">
        <f t="shared" si="164"/>
        <v/>
      </c>
      <c r="AY187" s="36" t="str">
        <f t="shared" si="165"/>
        <v/>
      </c>
      <c r="AZ187" s="36" t="str">
        <f t="shared" si="166"/>
        <v/>
      </c>
      <c r="BA187" s="36" t="str">
        <f t="shared" si="167"/>
        <v/>
      </c>
      <c r="BB187" s="36" t="str">
        <f t="shared" si="168"/>
        <v/>
      </c>
      <c r="BC187" s="36" t="str">
        <f t="shared" si="169"/>
        <v/>
      </c>
      <c r="BD187" s="36" t="str">
        <f t="shared" si="172"/>
        <v/>
      </c>
      <c r="BE187" s="36" t="str">
        <f t="shared" si="173"/>
        <v/>
      </c>
      <c r="BF187" s="36" t="str">
        <f t="shared" si="174"/>
        <v/>
      </c>
      <c r="BG187" s="36" t="str">
        <f t="shared" si="175"/>
        <v/>
      </c>
      <c r="BH187" s="36" t="str">
        <f t="shared" si="176"/>
        <v/>
      </c>
      <c r="BI187" s="36" t="str">
        <f t="shared" si="177"/>
        <v/>
      </c>
      <c r="BJ187" s="36" t="str">
        <f t="shared" si="178"/>
        <v/>
      </c>
      <c r="BK187" s="36" t="str">
        <f t="shared" si="179"/>
        <v/>
      </c>
      <c r="BL187" s="36" t="str">
        <f t="shared" si="180"/>
        <v/>
      </c>
      <c r="BM187" s="36" t="str">
        <f t="shared" si="181"/>
        <v/>
      </c>
      <c r="BN187" s="38" t="e">
        <f t="shared" si="170"/>
        <v>#DIV/0!</v>
      </c>
      <c r="BO187" s="38" t="e">
        <f t="shared" si="171"/>
        <v>#DIV/0!</v>
      </c>
      <c r="BP187" s="39" t="str">
        <f t="shared" si="140"/>
        <v/>
      </c>
      <c r="BQ187" s="39" t="str">
        <f t="shared" si="141"/>
        <v/>
      </c>
      <c r="BR187" s="39" t="str">
        <f t="shared" si="142"/>
        <v/>
      </c>
      <c r="BS187" s="39" t="str">
        <f t="shared" si="143"/>
        <v/>
      </c>
      <c r="BT187" s="39" t="str">
        <f t="shared" si="144"/>
        <v/>
      </c>
      <c r="BU187" s="39" t="str">
        <f t="shared" si="145"/>
        <v/>
      </c>
      <c r="BV187" s="39" t="str">
        <f t="shared" si="146"/>
        <v/>
      </c>
      <c r="BW187" s="39" t="str">
        <f t="shared" si="147"/>
        <v/>
      </c>
      <c r="BX187" s="39" t="str">
        <f t="shared" si="148"/>
        <v/>
      </c>
      <c r="BY187" s="39" t="str">
        <f t="shared" si="149"/>
        <v/>
      </c>
      <c r="BZ187" s="39" t="str">
        <f t="shared" si="150"/>
        <v/>
      </c>
      <c r="CA187" s="39" t="str">
        <f t="shared" si="151"/>
        <v/>
      </c>
      <c r="CB187" s="39" t="str">
        <f t="shared" si="152"/>
        <v/>
      </c>
      <c r="CC187" s="39" t="str">
        <f t="shared" si="153"/>
        <v/>
      </c>
      <c r="CD187" s="39" t="str">
        <f t="shared" si="154"/>
        <v/>
      </c>
      <c r="CE187" s="39" t="str">
        <f t="shared" si="155"/>
        <v/>
      </c>
      <c r="CF187" s="39" t="str">
        <f t="shared" si="156"/>
        <v/>
      </c>
      <c r="CG187" s="39" t="str">
        <f t="shared" si="157"/>
        <v/>
      </c>
      <c r="CH187" s="39" t="str">
        <f t="shared" si="158"/>
        <v/>
      </c>
      <c r="CI187" s="39" t="str">
        <f t="shared" si="159"/>
        <v/>
      </c>
    </row>
    <row r="188" spans="1:87" ht="12.75">
      <c r="A188" s="18"/>
      <c r="B188" s="16" t="str">
        <f>'Gene Table'!D187</f>
        <v>NM_004048</v>
      </c>
      <c r="C188" s="16" t="s">
        <v>356</v>
      </c>
      <c r="D188" s="17" t="str">
        <f>IF(SUM('Test Sample Data'!D$3:D$98)&gt;10,IF(AND(ISNUMBER('Test Sample Data'!D187),'Test Sample Data'!D187&lt;$B$1,'Test Sample Data'!D187&gt;0),'Test Sample Data'!D187,$B$1),"")</f>
        <v/>
      </c>
      <c r="E188" s="17" t="str">
        <f>IF(SUM('Test Sample Data'!E$3:E$98)&gt;10,IF(AND(ISNUMBER('Test Sample Data'!E187),'Test Sample Data'!E187&lt;$B$1,'Test Sample Data'!E187&gt;0),'Test Sample Data'!E187,$B$1),"")</f>
        <v/>
      </c>
      <c r="F188" s="17" t="str">
        <f>IF(SUM('Test Sample Data'!F$3:F$98)&gt;10,IF(AND(ISNUMBER('Test Sample Data'!F187),'Test Sample Data'!F187&lt;$B$1,'Test Sample Data'!F187&gt;0),'Test Sample Data'!F187,$B$1),"")</f>
        <v/>
      </c>
      <c r="G188" s="17" t="str">
        <f>IF(SUM('Test Sample Data'!G$3:G$98)&gt;10,IF(AND(ISNUMBER('Test Sample Data'!G187),'Test Sample Data'!G187&lt;$B$1,'Test Sample Data'!G187&gt;0),'Test Sample Data'!G187,$B$1),"")</f>
        <v/>
      </c>
      <c r="H188" s="17" t="str">
        <f>IF(SUM('Test Sample Data'!H$3:H$98)&gt;10,IF(AND(ISNUMBER('Test Sample Data'!H187),'Test Sample Data'!H187&lt;$B$1,'Test Sample Data'!H187&gt;0),'Test Sample Data'!H187,$B$1),"")</f>
        <v/>
      </c>
      <c r="I188" s="17" t="str">
        <f>IF(SUM('Test Sample Data'!I$3:I$98)&gt;10,IF(AND(ISNUMBER('Test Sample Data'!I187),'Test Sample Data'!I187&lt;$B$1,'Test Sample Data'!I187&gt;0),'Test Sample Data'!I187,$B$1),"")</f>
        <v/>
      </c>
      <c r="J188" s="17" t="str">
        <f>IF(SUM('Test Sample Data'!J$3:J$98)&gt;10,IF(AND(ISNUMBER('Test Sample Data'!J187),'Test Sample Data'!J187&lt;$B$1,'Test Sample Data'!J187&gt;0),'Test Sample Data'!J187,$B$1),"")</f>
        <v/>
      </c>
      <c r="K188" s="17" t="str">
        <f>IF(SUM('Test Sample Data'!K$3:K$98)&gt;10,IF(AND(ISNUMBER('Test Sample Data'!K187),'Test Sample Data'!K187&lt;$B$1,'Test Sample Data'!K187&gt;0),'Test Sample Data'!K187,$B$1),"")</f>
        <v/>
      </c>
      <c r="L188" s="17" t="str">
        <f>IF(SUM('Test Sample Data'!L$3:L$98)&gt;10,IF(AND(ISNUMBER('Test Sample Data'!L187),'Test Sample Data'!L187&lt;$B$1,'Test Sample Data'!L187&gt;0),'Test Sample Data'!L187,$B$1),"")</f>
        <v/>
      </c>
      <c r="M188" s="17" t="str">
        <f>IF(SUM('Test Sample Data'!M$3:M$98)&gt;10,IF(AND(ISNUMBER('Test Sample Data'!M187),'Test Sample Data'!M187&lt;$B$1,'Test Sample Data'!M187&gt;0),'Test Sample Data'!M187,$B$1),"")</f>
        <v/>
      </c>
      <c r="N188" s="17" t="str">
        <f>'Gene Table'!D187</f>
        <v>NM_004048</v>
      </c>
      <c r="O188" s="16" t="s">
        <v>356</v>
      </c>
      <c r="P188" s="17" t="str">
        <f>IF(SUM('Control Sample Data'!D$3:D$98)&gt;10,IF(AND(ISNUMBER('Control Sample Data'!D187),'Control Sample Data'!D187&lt;$B$1,'Control Sample Data'!D187&gt;0),'Control Sample Data'!D187,$B$1),"")</f>
        <v/>
      </c>
      <c r="Q188" s="17" t="str">
        <f>IF(SUM('Control Sample Data'!E$3:E$98)&gt;10,IF(AND(ISNUMBER('Control Sample Data'!E187),'Control Sample Data'!E187&lt;$B$1,'Control Sample Data'!E187&gt;0),'Control Sample Data'!E187,$B$1),"")</f>
        <v/>
      </c>
      <c r="R188" s="17" t="str">
        <f>IF(SUM('Control Sample Data'!F$3:F$98)&gt;10,IF(AND(ISNUMBER('Control Sample Data'!F187),'Control Sample Data'!F187&lt;$B$1,'Control Sample Data'!F187&gt;0),'Control Sample Data'!F187,$B$1),"")</f>
        <v/>
      </c>
      <c r="S188" s="17" t="str">
        <f>IF(SUM('Control Sample Data'!G$3:G$98)&gt;10,IF(AND(ISNUMBER('Control Sample Data'!G187),'Control Sample Data'!G187&lt;$B$1,'Control Sample Data'!G187&gt;0),'Control Sample Data'!G187,$B$1),"")</f>
        <v/>
      </c>
      <c r="T188" s="17" t="str">
        <f>IF(SUM('Control Sample Data'!H$3:H$98)&gt;10,IF(AND(ISNUMBER('Control Sample Data'!H187),'Control Sample Data'!H187&lt;$B$1,'Control Sample Data'!H187&gt;0),'Control Sample Data'!H187,$B$1),"")</f>
        <v/>
      </c>
      <c r="U188" s="17" t="str">
        <f>IF(SUM('Control Sample Data'!I$3:I$98)&gt;10,IF(AND(ISNUMBER('Control Sample Data'!I187),'Control Sample Data'!I187&lt;$B$1,'Control Sample Data'!I187&gt;0),'Control Sample Data'!I187,$B$1),"")</f>
        <v/>
      </c>
      <c r="V188" s="17" t="str">
        <f>IF(SUM('Control Sample Data'!J$3:J$98)&gt;10,IF(AND(ISNUMBER('Control Sample Data'!J187),'Control Sample Data'!J187&lt;$B$1,'Control Sample Data'!J187&gt;0),'Control Sample Data'!J187,$B$1),"")</f>
        <v/>
      </c>
      <c r="W188" s="17" t="str">
        <f>IF(SUM('Control Sample Data'!K$3:K$98)&gt;10,IF(AND(ISNUMBER('Control Sample Data'!K187),'Control Sample Data'!K187&lt;$B$1,'Control Sample Data'!K187&gt;0),'Control Sample Data'!K187,$B$1),"")</f>
        <v/>
      </c>
      <c r="X188" s="17" t="str">
        <f>IF(SUM('Control Sample Data'!L$3:L$98)&gt;10,IF(AND(ISNUMBER('Control Sample Data'!L187),'Control Sample Data'!L187&lt;$B$1,'Control Sample Data'!L187&gt;0),'Control Sample Data'!L187,$B$1),"")</f>
        <v/>
      </c>
      <c r="Y188" s="17" t="str">
        <f>IF(SUM('Control Sample Data'!M$3:M$98)&gt;10,IF(AND(ISNUMBER('Control Sample Data'!M187),'Control Sample Data'!M187&lt;$B$1,'Control Sample Data'!M187&gt;0),'Control Sample Data'!M187,$B$1),"")</f>
        <v/>
      </c>
      <c r="AT188" s="36" t="str">
        <f t="shared" si="160"/>
        <v/>
      </c>
      <c r="AU188" s="36" t="str">
        <f t="shared" si="161"/>
        <v/>
      </c>
      <c r="AV188" s="36" t="str">
        <f t="shared" si="162"/>
        <v/>
      </c>
      <c r="AW188" s="36" t="str">
        <f t="shared" si="163"/>
        <v/>
      </c>
      <c r="AX188" s="36" t="str">
        <f t="shared" si="164"/>
        <v/>
      </c>
      <c r="AY188" s="36" t="str">
        <f t="shared" si="165"/>
        <v/>
      </c>
      <c r="AZ188" s="36" t="str">
        <f t="shared" si="166"/>
        <v/>
      </c>
      <c r="BA188" s="36" t="str">
        <f t="shared" si="167"/>
        <v/>
      </c>
      <c r="BB188" s="36" t="str">
        <f t="shared" si="168"/>
        <v/>
      </c>
      <c r="BC188" s="36" t="str">
        <f t="shared" si="169"/>
        <v/>
      </c>
      <c r="BD188" s="36" t="str">
        <f t="shared" si="172"/>
        <v/>
      </c>
      <c r="BE188" s="36" t="str">
        <f t="shared" si="173"/>
        <v/>
      </c>
      <c r="BF188" s="36" t="str">
        <f t="shared" si="174"/>
        <v/>
      </c>
      <c r="BG188" s="36" t="str">
        <f t="shared" si="175"/>
        <v/>
      </c>
      <c r="BH188" s="36" t="str">
        <f t="shared" si="176"/>
        <v/>
      </c>
      <c r="BI188" s="36" t="str">
        <f t="shared" si="177"/>
        <v/>
      </c>
      <c r="BJ188" s="36" t="str">
        <f t="shared" si="178"/>
        <v/>
      </c>
      <c r="BK188" s="36" t="str">
        <f t="shared" si="179"/>
        <v/>
      </c>
      <c r="BL188" s="36" t="str">
        <f t="shared" si="180"/>
        <v/>
      </c>
      <c r="BM188" s="36" t="str">
        <f t="shared" si="181"/>
        <v/>
      </c>
      <c r="BN188" s="38" t="e">
        <f t="shared" si="170"/>
        <v>#DIV/0!</v>
      </c>
      <c r="BO188" s="38" t="e">
        <f t="shared" si="171"/>
        <v>#DIV/0!</v>
      </c>
      <c r="BP188" s="39" t="str">
        <f t="shared" si="140"/>
        <v/>
      </c>
      <c r="BQ188" s="39" t="str">
        <f t="shared" si="141"/>
        <v/>
      </c>
      <c r="BR188" s="39" t="str">
        <f t="shared" si="142"/>
        <v/>
      </c>
      <c r="BS188" s="39" t="str">
        <f t="shared" si="143"/>
        <v/>
      </c>
      <c r="BT188" s="39" t="str">
        <f t="shared" si="144"/>
        <v/>
      </c>
      <c r="BU188" s="39" t="str">
        <f t="shared" si="145"/>
        <v/>
      </c>
      <c r="BV188" s="39" t="str">
        <f t="shared" si="146"/>
        <v/>
      </c>
      <c r="BW188" s="39" t="str">
        <f t="shared" si="147"/>
        <v/>
      </c>
      <c r="BX188" s="39" t="str">
        <f t="shared" si="148"/>
        <v/>
      </c>
      <c r="BY188" s="39" t="str">
        <f t="shared" si="149"/>
        <v/>
      </c>
      <c r="BZ188" s="39" t="str">
        <f t="shared" si="150"/>
        <v/>
      </c>
      <c r="CA188" s="39" t="str">
        <f t="shared" si="151"/>
        <v/>
      </c>
      <c r="CB188" s="39" t="str">
        <f t="shared" si="152"/>
        <v/>
      </c>
      <c r="CC188" s="39" t="str">
        <f t="shared" si="153"/>
        <v/>
      </c>
      <c r="CD188" s="39" t="str">
        <f t="shared" si="154"/>
        <v/>
      </c>
      <c r="CE188" s="39" t="str">
        <f t="shared" si="155"/>
        <v/>
      </c>
      <c r="CF188" s="39" t="str">
        <f t="shared" si="156"/>
        <v/>
      </c>
      <c r="CG188" s="39" t="str">
        <f t="shared" si="157"/>
        <v/>
      </c>
      <c r="CH188" s="39" t="str">
        <f t="shared" si="158"/>
        <v/>
      </c>
      <c r="CI188" s="39" t="str">
        <f t="shared" si="159"/>
        <v/>
      </c>
    </row>
    <row r="189" spans="1:87" ht="12.75">
      <c r="A189" s="18"/>
      <c r="B189" s="16" t="str">
        <f>'Gene Table'!D188</f>
        <v>NM_012423</v>
      </c>
      <c r="C189" s="16" t="s">
        <v>360</v>
      </c>
      <c r="D189" s="17" t="str">
        <f>IF(SUM('Test Sample Data'!D$3:D$98)&gt;10,IF(AND(ISNUMBER('Test Sample Data'!D188),'Test Sample Data'!D188&lt;$B$1,'Test Sample Data'!D188&gt;0),'Test Sample Data'!D188,$B$1),"")</f>
        <v/>
      </c>
      <c r="E189" s="17" t="str">
        <f>IF(SUM('Test Sample Data'!E$3:E$98)&gt;10,IF(AND(ISNUMBER('Test Sample Data'!E188),'Test Sample Data'!E188&lt;$B$1,'Test Sample Data'!E188&gt;0),'Test Sample Data'!E188,$B$1),"")</f>
        <v/>
      </c>
      <c r="F189" s="17" t="str">
        <f>IF(SUM('Test Sample Data'!F$3:F$98)&gt;10,IF(AND(ISNUMBER('Test Sample Data'!F188),'Test Sample Data'!F188&lt;$B$1,'Test Sample Data'!F188&gt;0),'Test Sample Data'!F188,$B$1),"")</f>
        <v/>
      </c>
      <c r="G189" s="17" t="str">
        <f>IF(SUM('Test Sample Data'!G$3:G$98)&gt;10,IF(AND(ISNUMBER('Test Sample Data'!G188),'Test Sample Data'!G188&lt;$B$1,'Test Sample Data'!G188&gt;0),'Test Sample Data'!G188,$B$1),"")</f>
        <v/>
      </c>
      <c r="H189" s="17" t="str">
        <f>IF(SUM('Test Sample Data'!H$3:H$98)&gt;10,IF(AND(ISNUMBER('Test Sample Data'!H188),'Test Sample Data'!H188&lt;$B$1,'Test Sample Data'!H188&gt;0),'Test Sample Data'!H188,$B$1),"")</f>
        <v/>
      </c>
      <c r="I189" s="17" t="str">
        <f>IF(SUM('Test Sample Data'!I$3:I$98)&gt;10,IF(AND(ISNUMBER('Test Sample Data'!I188),'Test Sample Data'!I188&lt;$B$1,'Test Sample Data'!I188&gt;0),'Test Sample Data'!I188,$B$1),"")</f>
        <v/>
      </c>
      <c r="J189" s="17" t="str">
        <f>IF(SUM('Test Sample Data'!J$3:J$98)&gt;10,IF(AND(ISNUMBER('Test Sample Data'!J188),'Test Sample Data'!J188&lt;$B$1,'Test Sample Data'!J188&gt;0),'Test Sample Data'!J188,$B$1),"")</f>
        <v/>
      </c>
      <c r="K189" s="17" t="str">
        <f>IF(SUM('Test Sample Data'!K$3:K$98)&gt;10,IF(AND(ISNUMBER('Test Sample Data'!K188),'Test Sample Data'!K188&lt;$B$1,'Test Sample Data'!K188&gt;0),'Test Sample Data'!K188,$B$1),"")</f>
        <v/>
      </c>
      <c r="L189" s="17" t="str">
        <f>IF(SUM('Test Sample Data'!L$3:L$98)&gt;10,IF(AND(ISNUMBER('Test Sample Data'!L188),'Test Sample Data'!L188&lt;$B$1,'Test Sample Data'!L188&gt;0),'Test Sample Data'!L188,$B$1),"")</f>
        <v/>
      </c>
      <c r="M189" s="17" t="str">
        <f>IF(SUM('Test Sample Data'!M$3:M$98)&gt;10,IF(AND(ISNUMBER('Test Sample Data'!M188),'Test Sample Data'!M188&lt;$B$1,'Test Sample Data'!M188&gt;0),'Test Sample Data'!M188,$B$1),"")</f>
        <v/>
      </c>
      <c r="N189" s="17" t="str">
        <f>'Gene Table'!D188</f>
        <v>NM_012423</v>
      </c>
      <c r="O189" s="16" t="s">
        <v>360</v>
      </c>
      <c r="P189" s="17" t="str">
        <f>IF(SUM('Control Sample Data'!D$3:D$98)&gt;10,IF(AND(ISNUMBER('Control Sample Data'!D188),'Control Sample Data'!D188&lt;$B$1,'Control Sample Data'!D188&gt;0),'Control Sample Data'!D188,$B$1),"")</f>
        <v/>
      </c>
      <c r="Q189" s="17" t="str">
        <f>IF(SUM('Control Sample Data'!E$3:E$98)&gt;10,IF(AND(ISNUMBER('Control Sample Data'!E188),'Control Sample Data'!E188&lt;$B$1,'Control Sample Data'!E188&gt;0),'Control Sample Data'!E188,$B$1),"")</f>
        <v/>
      </c>
      <c r="R189" s="17" t="str">
        <f>IF(SUM('Control Sample Data'!F$3:F$98)&gt;10,IF(AND(ISNUMBER('Control Sample Data'!F188),'Control Sample Data'!F188&lt;$B$1,'Control Sample Data'!F188&gt;0),'Control Sample Data'!F188,$B$1),"")</f>
        <v/>
      </c>
      <c r="S189" s="17" t="str">
        <f>IF(SUM('Control Sample Data'!G$3:G$98)&gt;10,IF(AND(ISNUMBER('Control Sample Data'!G188),'Control Sample Data'!G188&lt;$B$1,'Control Sample Data'!G188&gt;0),'Control Sample Data'!G188,$B$1),"")</f>
        <v/>
      </c>
      <c r="T189" s="17" t="str">
        <f>IF(SUM('Control Sample Data'!H$3:H$98)&gt;10,IF(AND(ISNUMBER('Control Sample Data'!H188),'Control Sample Data'!H188&lt;$B$1,'Control Sample Data'!H188&gt;0),'Control Sample Data'!H188,$B$1),"")</f>
        <v/>
      </c>
      <c r="U189" s="17" t="str">
        <f>IF(SUM('Control Sample Data'!I$3:I$98)&gt;10,IF(AND(ISNUMBER('Control Sample Data'!I188),'Control Sample Data'!I188&lt;$B$1,'Control Sample Data'!I188&gt;0),'Control Sample Data'!I188,$B$1),"")</f>
        <v/>
      </c>
      <c r="V189" s="17" t="str">
        <f>IF(SUM('Control Sample Data'!J$3:J$98)&gt;10,IF(AND(ISNUMBER('Control Sample Data'!J188),'Control Sample Data'!J188&lt;$B$1,'Control Sample Data'!J188&gt;0),'Control Sample Data'!J188,$B$1),"")</f>
        <v/>
      </c>
      <c r="W189" s="17" t="str">
        <f>IF(SUM('Control Sample Data'!K$3:K$98)&gt;10,IF(AND(ISNUMBER('Control Sample Data'!K188),'Control Sample Data'!K188&lt;$B$1,'Control Sample Data'!K188&gt;0),'Control Sample Data'!K188,$B$1),"")</f>
        <v/>
      </c>
      <c r="X189" s="17" t="str">
        <f>IF(SUM('Control Sample Data'!L$3:L$98)&gt;10,IF(AND(ISNUMBER('Control Sample Data'!L188),'Control Sample Data'!L188&lt;$B$1,'Control Sample Data'!L188&gt;0),'Control Sample Data'!L188,$B$1),"")</f>
        <v/>
      </c>
      <c r="Y189" s="17" t="str">
        <f>IF(SUM('Control Sample Data'!M$3:M$98)&gt;10,IF(AND(ISNUMBER('Control Sample Data'!M188),'Control Sample Data'!M188&lt;$B$1,'Control Sample Data'!M188&gt;0),'Control Sample Data'!M188,$B$1),"")</f>
        <v/>
      </c>
      <c r="AT189" s="36" t="str">
        <f t="shared" si="160"/>
        <v/>
      </c>
      <c r="AU189" s="36" t="str">
        <f t="shared" si="161"/>
        <v/>
      </c>
      <c r="AV189" s="36" t="str">
        <f t="shared" si="162"/>
        <v/>
      </c>
      <c r="AW189" s="36" t="str">
        <f t="shared" si="163"/>
        <v/>
      </c>
      <c r="AX189" s="36" t="str">
        <f t="shared" si="164"/>
        <v/>
      </c>
      <c r="AY189" s="36" t="str">
        <f t="shared" si="165"/>
        <v/>
      </c>
      <c r="AZ189" s="36" t="str">
        <f t="shared" si="166"/>
        <v/>
      </c>
      <c r="BA189" s="36" t="str">
        <f t="shared" si="167"/>
        <v/>
      </c>
      <c r="BB189" s="36" t="str">
        <f t="shared" si="168"/>
        <v/>
      </c>
      <c r="BC189" s="36" t="str">
        <f t="shared" si="169"/>
        <v/>
      </c>
      <c r="BD189" s="36" t="str">
        <f t="shared" si="172"/>
        <v/>
      </c>
      <c r="BE189" s="36" t="str">
        <f t="shared" si="173"/>
        <v/>
      </c>
      <c r="BF189" s="36" t="str">
        <f t="shared" si="174"/>
        <v/>
      </c>
      <c r="BG189" s="36" t="str">
        <f t="shared" si="175"/>
        <v/>
      </c>
      <c r="BH189" s="36" t="str">
        <f t="shared" si="176"/>
        <v/>
      </c>
      <c r="BI189" s="36" t="str">
        <f t="shared" si="177"/>
        <v/>
      </c>
      <c r="BJ189" s="36" t="str">
        <f t="shared" si="178"/>
        <v/>
      </c>
      <c r="BK189" s="36" t="str">
        <f t="shared" si="179"/>
        <v/>
      </c>
      <c r="BL189" s="36" t="str">
        <f t="shared" si="180"/>
        <v/>
      </c>
      <c r="BM189" s="36" t="str">
        <f t="shared" si="181"/>
        <v/>
      </c>
      <c r="BN189" s="38" t="e">
        <f t="shared" si="170"/>
        <v>#DIV/0!</v>
      </c>
      <c r="BO189" s="38" t="e">
        <f t="shared" si="171"/>
        <v>#DIV/0!</v>
      </c>
      <c r="BP189" s="39" t="str">
        <f t="shared" si="140"/>
        <v/>
      </c>
      <c r="BQ189" s="39" t="str">
        <f t="shared" si="141"/>
        <v/>
      </c>
      <c r="BR189" s="39" t="str">
        <f t="shared" si="142"/>
        <v/>
      </c>
      <c r="BS189" s="39" t="str">
        <f t="shared" si="143"/>
        <v/>
      </c>
      <c r="BT189" s="39" t="str">
        <f t="shared" si="144"/>
        <v/>
      </c>
      <c r="BU189" s="39" t="str">
        <f t="shared" si="145"/>
        <v/>
      </c>
      <c r="BV189" s="39" t="str">
        <f t="shared" si="146"/>
        <v/>
      </c>
      <c r="BW189" s="39" t="str">
        <f t="shared" si="147"/>
        <v/>
      </c>
      <c r="BX189" s="39" t="str">
        <f t="shared" si="148"/>
        <v/>
      </c>
      <c r="BY189" s="39" t="str">
        <f t="shared" si="149"/>
        <v/>
      </c>
      <c r="BZ189" s="39" t="str">
        <f t="shared" si="150"/>
        <v/>
      </c>
      <c r="CA189" s="39" t="str">
        <f t="shared" si="151"/>
        <v/>
      </c>
      <c r="CB189" s="39" t="str">
        <f t="shared" si="152"/>
        <v/>
      </c>
      <c r="CC189" s="39" t="str">
        <f t="shared" si="153"/>
        <v/>
      </c>
      <c r="CD189" s="39" t="str">
        <f t="shared" si="154"/>
        <v/>
      </c>
      <c r="CE189" s="39" t="str">
        <f t="shared" si="155"/>
        <v/>
      </c>
      <c r="CF189" s="39" t="str">
        <f t="shared" si="156"/>
        <v/>
      </c>
      <c r="CG189" s="39" t="str">
        <f t="shared" si="157"/>
        <v/>
      </c>
      <c r="CH189" s="39" t="str">
        <f t="shared" si="158"/>
        <v/>
      </c>
      <c r="CI189" s="39" t="str">
        <f t="shared" si="159"/>
        <v/>
      </c>
    </row>
    <row r="190" spans="1:87" ht="12.75">
      <c r="A190" s="18"/>
      <c r="B190" s="16" t="str">
        <f>'Gene Table'!D189</f>
        <v>NM_000194</v>
      </c>
      <c r="C190" s="16" t="s">
        <v>364</v>
      </c>
      <c r="D190" s="17" t="str">
        <f>IF(SUM('Test Sample Data'!D$3:D$98)&gt;10,IF(AND(ISNUMBER('Test Sample Data'!D189),'Test Sample Data'!D189&lt;$B$1,'Test Sample Data'!D189&gt;0),'Test Sample Data'!D189,$B$1),"")</f>
        <v/>
      </c>
      <c r="E190" s="17" t="str">
        <f>IF(SUM('Test Sample Data'!E$3:E$98)&gt;10,IF(AND(ISNUMBER('Test Sample Data'!E189),'Test Sample Data'!E189&lt;$B$1,'Test Sample Data'!E189&gt;0),'Test Sample Data'!E189,$B$1),"")</f>
        <v/>
      </c>
      <c r="F190" s="17" t="str">
        <f>IF(SUM('Test Sample Data'!F$3:F$98)&gt;10,IF(AND(ISNUMBER('Test Sample Data'!F189),'Test Sample Data'!F189&lt;$B$1,'Test Sample Data'!F189&gt;0),'Test Sample Data'!F189,$B$1),"")</f>
        <v/>
      </c>
      <c r="G190" s="17" t="str">
        <f>IF(SUM('Test Sample Data'!G$3:G$98)&gt;10,IF(AND(ISNUMBER('Test Sample Data'!G189),'Test Sample Data'!G189&lt;$B$1,'Test Sample Data'!G189&gt;0),'Test Sample Data'!G189,$B$1),"")</f>
        <v/>
      </c>
      <c r="H190" s="17" t="str">
        <f>IF(SUM('Test Sample Data'!H$3:H$98)&gt;10,IF(AND(ISNUMBER('Test Sample Data'!H189),'Test Sample Data'!H189&lt;$B$1,'Test Sample Data'!H189&gt;0),'Test Sample Data'!H189,$B$1),"")</f>
        <v/>
      </c>
      <c r="I190" s="17" t="str">
        <f>IF(SUM('Test Sample Data'!I$3:I$98)&gt;10,IF(AND(ISNUMBER('Test Sample Data'!I189),'Test Sample Data'!I189&lt;$B$1,'Test Sample Data'!I189&gt;0),'Test Sample Data'!I189,$B$1),"")</f>
        <v/>
      </c>
      <c r="J190" s="17" t="str">
        <f>IF(SUM('Test Sample Data'!J$3:J$98)&gt;10,IF(AND(ISNUMBER('Test Sample Data'!J189),'Test Sample Data'!J189&lt;$B$1,'Test Sample Data'!J189&gt;0),'Test Sample Data'!J189,$B$1),"")</f>
        <v/>
      </c>
      <c r="K190" s="17" t="str">
        <f>IF(SUM('Test Sample Data'!K$3:K$98)&gt;10,IF(AND(ISNUMBER('Test Sample Data'!K189),'Test Sample Data'!K189&lt;$B$1,'Test Sample Data'!K189&gt;0),'Test Sample Data'!K189,$B$1),"")</f>
        <v/>
      </c>
      <c r="L190" s="17" t="str">
        <f>IF(SUM('Test Sample Data'!L$3:L$98)&gt;10,IF(AND(ISNUMBER('Test Sample Data'!L189),'Test Sample Data'!L189&lt;$B$1,'Test Sample Data'!L189&gt;0),'Test Sample Data'!L189,$B$1),"")</f>
        <v/>
      </c>
      <c r="M190" s="17" t="str">
        <f>IF(SUM('Test Sample Data'!M$3:M$98)&gt;10,IF(AND(ISNUMBER('Test Sample Data'!M189),'Test Sample Data'!M189&lt;$B$1,'Test Sample Data'!M189&gt;0),'Test Sample Data'!M189,$B$1),"")</f>
        <v/>
      </c>
      <c r="N190" s="17" t="str">
        <f>'Gene Table'!D189</f>
        <v>NM_000194</v>
      </c>
      <c r="O190" s="16" t="s">
        <v>364</v>
      </c>
      <c r="P190" s="17" t="str">
        <f>IF(SUM('Control Sample Data'!D$3:D$98)&gt;10,IF(AND(ISNUMBER('Control Sample Data'!D189),'Control Sample Data'!D189&lt;$B$1,'Control Sample Data'!D189&gt;0),'Control Sample Data'!D189,$B$1),"")</f>
        <v/>
      </c>
      <c r="Q190" s="17" t="str">
        <f>IF(SUM('Control Sample Data'!E$3:E$98)&gt;10,IF(AND(ISNUMBER('Control Sample Data'!E189),'Control Sample Data'!E189&lt;$B$1,'Control Sample Data'!E189&gt;0),'Control Sample Data'!E189,$B$1),"")</f>
        <v/>
      </c>
      <c r="R190" s="17" t="str">
        <f>IF(SUM('Control Sample Data'!F$3:F$98)&gt;10,IF(AND(ISNUMBER('Control Sample Data'!F189),'Control Sample Data'!F189&lt;$B$1,'Control Sample Data'!F189&gt;0),'Control Sample Data'!F189,$B$1),"")</f>
        <v/>
      </c>
      <c r="S190" s="17" t="str">
        <f>IF(SUM('Control Sample Data'!G$3:G$98)&gt;10,IF(AND(ISNUMBER('Control Sample Data'!G189),'Control Sample Data'!G189&lt;$B$1,'Control Sample Data'!G189&gt;0),'Control Sample Data'!G189,$B$1),"")</f>
        <v/>
      </c>
      <c r="T190" s="17" t="str">
        <f>IF(SUM('Control Sample Data'!H$3:H$98)&gt;10,IF(AND(ISNUMBER('Control Sample Data'!H189),'Control Sample Data'!H189&lt;$B$1,'Control Sample Data'!H189&gt;0),'Control Sample Data'!H189,$B$1),"")</f>
        <v/>
      </c>
      <c r="U190" s="17" t="str">
        <f>IF(SUM('Control Sample Data'!I$3:I$98)&gt;10,IF(AND(ISNUMBER('Control Sample Data'!I189),'Control Sample Data'!I189&lt;$B$1,'Control Sample Data'!I189&gt;0),'Control Sample Data'!I189,$B$1),"")</f>
        <v/>
      </c>
      <c r="V190" s="17" t="str">
        <f>IF(SUM('Control Sample Data'!J$3:J$98)&gt;10,IF(AND(ISNUMBER('Control Sample Data'!J189),'Control Sample Data'!J189&lt;$B$1,'Control Sample Data'!J189&gt;0),'Control Sample Data'!J189,$B$1),"")</f>
        <v/>
      </c>
      <c r="W190" s="17" t="str">
        <f>IF(SUM('Control Sample Data'!K$3:K$98)&gt;10,IF(AND(ISNUMBER('Control Sample Data'!K189),'Control Sample Data'!K189&lt;$B$1,'Control Sample Data'!K189&gt;0),'Control Sample Data'!K189,$B$1),"")</f>
        <v/>
      </c>
      <c r="X190" s="17" t="str">
        <f>IF(SUM('Control Sample Data'!L$3:L$98)&gt;10,IF(AND(ISNUMBER('Control Sample Data'!L189),'Control Sample Data'!L189&lt;$B$1,'Control Sample Data'!L189&gt;0),'Control Sample Data'!L189,$B$1),"")</f>
        <v/>
      </c>
      <c r="Y190" s="17" t="str">
        <f>IF(SUM('Control Sample Data'!M$3:M$98)&gt;10,IF(AND(ISNUMBER('Control Sample Data'!M189),'Control Sample Data'!M189&lt;$B$1,'Control Sample Data'!M189&gt;0),'Control Sample Data'!M189,$B$1),"")</f>
        <v/>
      </c>
      <c r="AT190" s="36" t="str">
        <f t="shared" si="160"/>
        <v/>
      </c>
      <c r="AU190" s="36" t="str">
        <f t="shared" si="161"/>
        <v/>
      </c>
      <c r="AV190" s="36" t="str">
        <f t="shared" si="162"/>
        <v/>
      </c>
      <c r="AW190" s="36" t="str">
        <f t="shared" si="163"/>
        <v/>
      </c>
      <c r="AX190" s="36" t="str">
        <f t="shared" si="164"/>
        <v/>
      </c>
      <c r="AY190" s="36" t="str">
        <f t="shared" si="165"/>
        <v/>
      </c>
      <c r="AZ190" s="36" t="str">
        <f t="shared" si="166"/>
        <v/>
      </c>
      <c r="BA190" s="36" t="str">
        <f t="shared" si="167"/>
        <v/>
      </c>
      <c r="BB190" s="36" t="str">
        <f t="shared" si="168"/>
        <v/>
      </c>
      <c r="BC190" s="36" t="str">
        <f t="shared" si="169"/>
        <v/>
      </c>
      <c r="BD190" s="36" t="str">
        <f t="shared" si="172"/>
        <v/>
      </c>
      <c r="BE190" s="36" t="str">
        <f t="shared" si="173"/>
        <v/>
      </c>
      <c r="BF190" s="36" t="str">
        <f t="shared" si="174"/>
        <v/>
      </c>
      <c r="BG190" s="36" t="str">
        <f t="shared" si="175"/>
        <v/>
      </c>
      <c r="BH190" s="36" t="str">
        <f t="shared" si="176"/>
        <v/>
      </c>
      <c r="BI190" s="36" t="str">
        <f t="shared" si="177"/>
        <v/>
      </c>
      <c r="BJ190" s="36" t="str">
        <f t="shared" si="178"/>
        <v/>
      </c>
      <c r="BK190" s="36" t="str">
        <f t="shared" si="179"/>
        <v/>
      </c>
      <c r="BL190" s="36" t="str">
        <f t="shared" si="180"/>
        <v/>
      </c>
      <c r="BM190" s="36" t="str">
        <f t="shared" si="181"/>
        <v/>
      </c>
      <c r="BN190" s="38" t="e">
        <f t="shared" si="170"/>
        <v>#DIV/0!</v>
      </c>
      <c r="BO190" s="38" t="e">
        <f t="shared" si="171"/>
        <v>#DIV/0!</v>
      </c>
      <c r="BP190" s="39" t="str">
        <f t="shared" si="140"/>
        <v/>
      </c>
      <c r="BQ190" s="39" t="str">
        <f t="shared" si="141"/>
        <v/>
      </c>
      <c r="BR190" s="39" t="str">
        <f t="shared" si="142"/>
        <v/>
      </c>
      <c r="BS190" s="39" t="str">
        <f t="shared" si="143"/>
        <v/>
      </c>
      <c r="BT190" s="39" t="str">
        <f t="shared" si="144"/>
        <v/>
      </c>
      <c r="BU190" s="39" t="str">
        <f t="shared" si="145"/>
        <v/>
      </c>
      <c r="BV190" s="39" t="str">
        <f t="shared" si="146"/>
        <v/>
      </c>
      <c r="BW190" s="39" t="str">
        <f t="shared" si="147"/>
        <v/>
      </c>
      <c r="BX190" s="39" t="str">
        <f t="shared" si="148"/>
        <v/>
      </c>
      <c r="BY190" s="39" t="str">
        <f t="shared" si="149"/>
        <v/>
      </c>
      <c r="BZ190" s="39" t="str">
        <f t="shared" si="150"/>
        <v/>
      </c>
      <c r="CA190" s="39" t="str">
        <f t="shared" si="151"/>
        <v/>
      </c>
      <c r="CB190" s="39" t="str">
        <f t="shared" si="152"/>
        <v/>
      </c>
      <c r="CC190" s="39" t="str">
        <f t="shared" si="153"/>
        <v/>
      </c>
      <c r="CD190" s="39" t="str">
        <f t="shared" si="154"/>
        <v/>
      </c>
      <c r="CE190" s="39" t="str">
        <f t="shared" si="155"/>
        <v/>
      </c>
      <c r="CF190" s="39" t="str">
        <f t="shared" si="156"/>
        <v/>
      </c>
      <c r="CG190" s="39" t="str">
        <f t="shared" si="157"/>
        <v/>
      </c>
      <c r="CH190" s="39" t="str">
        <f t="shared" si="158"/>
        <v/>
      </c>
      <c r="CI190" s="39" t="str">
        <f t="shared" si="159"/>
        <v/>
      </c>
    </row>
    <row r="191" spans="1:87" ht="12.75">
      <c r="A191" s="18"/>
      <c r="B191" s="16" t="str">
        <f>'Gene Table'!D190</f>
        <v>NR_003286</v>
      </c>
      <c r="C191" s="16" t="s">
        <v>368</v>
      </c>
      <c r="D191" s="17" t="str">
        <f>IF(SUM('Test Sample Data'!D$3:D$98)&gt;10,IF(AND(ISNUMBER('Test Sample Data'!D190),'Test Sample Data'!D190&lt;$B$1,'Test Sample Data'!D190&gt;0),'Test Sample Data'!D190,$B$1),"")</f>
        <v/>
      </c>
      <c r="E191" s="17" t="str">
        <f>IF(SUM('Test Sample Data'!E$3:E$98)&gt;10,IF(AND(ISNUMBER('Test Sample Data'!E190),'Test Sample Data'!E190&lt;$B$1,'Test Sample Data'!E190&gt;0),'Test Sample Data'!E190,$B$1),"")</f>
        <v/>
      </c>
      <c r="F191" s="17" t="str">
        <f>IF(SUM('Test Sample Data'!F$3:F$98)&gt;10,IF(AND(ISNUMBER('Test Sample Data'!F190),'Test Sample Data'!F190&lt;$B$1,'Test Sample Data'!F190&gt;0),'Test Sample Data'!F190,$B$1),"")</f>
        <v/>
      </c>
      <c r="G191" s="17" t="str">
        <f>IF(SUM('Test Sample Data'!G$3:G$98)&gt;10,IF(AND(ISNUMBER('Test Sample Data'!G190),'Test Sample Data'!G190&lt;$B$1,'Test Sample Data'!G190&gt;0),'Test Sample Data'!G190,$B$1),"")</f>
        <v/>
      </c>
      <c r="H191" s="17" t="str">
        <f>IF(SUM('Test Sample Data'!H$3:H$98)&gt;10,IF(AND(ISNUMBER('Test Sample Data'!H190),'Test Sample Data'!H190&lt;$B$1,'Test Sample Data'!H190&gt;0),'Test Sample Data'!H190,$B$1),"")</f>
        <v/>
      </c>
      <c r="I191" s="17" t="str">
        <f>IF(SUM('Test Sample Data'!I$3:I$98)&gt;10,IF(AND(ISNUMBER('Test Sample Data'!I190),'Test Sample Data'!I190&lt;$B$1,'Test Sample Data'!I190&gt;0),'Test Sample Data'!I190,$B$1),"")</f>
        <v/>
      </c>
      <c r="J191" s="17" t="str">
        <f>IF(SUM('Test Sample Data'!J$3:J$98)&gt;10,IF(AND(ISNUMBER('Test Sample Data'!J190),'Test Sample Data'!J190&lt;$B$1,'Test Sample Data'!J190&gt;0),'Test Sample Data'!J190,$B$1),"")</f>
        <v/>
      </c>
      <c r="K191" s="17" t="str">
        <f>IF(SUM('Test Sample Data'!K$3:K$98)&gt;10,IF(AND(ISNUMBER('Test Sample Data'!K190),'Test Sample Data'!K190&lt;$B$1,'Test Sample Data'!K190&gt;0),'Test Sample Data'!K190,$B$1),"")</f>
        <v/>
      </c>
      <c r="L191" s="17" t="str">
        <f>IF(SUM('Test Sample Data'!L$3:L$98)&gt;10,IF(AND(ISNUMBER('Test Sample Data'!L190),'Test Sample Data'!L190&lt;$B$1,'Test Sample Data'!L190&gt;0),'Test Sample Data'!L190,$B$1),"")</f>
        <v/>
      </c>
      <c r="M191" s="17" t="str">
        <f>IF(SUM('Test Sample Data'!M$3:M$98)&gt;10,IF(AND(ISNUMBER('Test Sample Data'!M190),'Test Sample Data'!M190&lt;$B$1,'Test Sample Data'!M190&gt;0),'Test Sample Data'!M190,$B$1),"")</f>
        <v/>
      </c>
      <c r="N191" s="17" t="str">
        <f>'Gene Table'!D190</f>
        <v>NR_003286</v>
      </c>
      <c r="O191" s="16" t="s">
        <v>368</v>
      </c>
      <c r="P191" s="17" t="str">
        <f>IF(SUM('Control Sample Data'!D$3:D$98)&gt;10,IF(AND(ISNUMBER('Control Sample Data'!D190),'Control Sample Data'!D190&lt;$B$1,'Control Sample Data'!D190&gt;0),'Control Sample Data'!D190,$B$1),"")</f>
        <v/>
      </c>
      <c r="Q191" s="17" t="str">
        <f>IF(SUM('Control Sample Data'!E$3:E$98)&gt;10,IF(AND(ISNUMBER('Control Sample Data'!E190),'Control Sample Data'!E190&lt;$B$1,'Control Sample Data'!E190&gt;0),'Control Sample Data'!E190,$B$1),"")</f>
        <v/>
      </c>
      <c r="R191" s="17" t="str">
        <f>IF(SUM('Control Sample Data'!F$3:F$98)&gt;10,IF(AND(ISNUMBER('Control Sample Data'!F190),'Control Sample Data'!F190&lt;$B$1,'Control Sample Data'!F190&gt;0),'Control Sample Data'!F190,$B$1),"")</f>
        <v/>
      </c>
      <c r="S191" s="17" t="str">
        <f>IF(SUM('Control Sample Data'!G$3:G$98)&gt;10,IF(AND(ISNUMBER('Control Sample Data'!G190),'Control Sample Data'!G190&lt;$B$1,'Control Sample Data'!G190&gt;0),'Control Sample Data'!G190,$B$1),"")</f>
        <v/>
      </c>
      <c r="T191" s="17" t="str">
        <f>IF(SUM('Control Sample Data'!H$3:H$98)&gt;10,IF(AND(ISNUMBER('Control Sample Data'!H190),'Control Sample Data'!H190&lt;$B$1,'Control Sample Data'!H190&gt;0),'Control Sample Data'!H190,$B$1),"")</f>
        <v/>
      </c>
      <c r="U191" s="17" t="str">
        <f>IF(SUM('Control Sample Data'!I$3:I$98)&gt;10,IF(AND(ISNUMBER('Control Sample Data'!I190),'Control Sample Data'!I190&lt;$B$1,'Control Sample Data'!I190&gt;0),'Control Sample Data'!I190,$B$1),"")</f>
        <v/>
      </c>
      <c r="V191" s="17" t="str">
        <f>IF(SUM('Control Sample Data'!J$3:J$98)&gt;10,IF(AND(ISNUMBER('Control Sample Data'!J190),'Control Sample Data'!J190&lt;$B$1,'Control Sample Data'!J190&gt;0),'Control Sample Data'!J190,$B$1),"")</f>
        <v/>
      </c>
      <c r="W191" s="17" t="str">
        <f>IF(SUM('Control Sample Data'!K$3:K$98)&gt;10,IF(AND(ISNUMBER('Control Sample Data'!K190),'Control Sample Data'!K190&lt;$B$1,'Control Sample Data'!K190&gt;0),'Control Sample Data'!K190,$B$1),"")</f>
        <v/>
      </c>
      <c r="X191" s="17" t="str">
        <f>IF(SUM('Control Sample Data'!L$3:L$98)&gt;10,IF(AND(ISNUMBER('Control Sample Data'!L190),'Control Sample Data'!L190&lt;$B$1,'Control Sample Data'!L190&gt;0),'Control Sample Data'!L190,$B$1),"")</f>
        <v/>
      </c>
      <c r="Y191" s="17" t="str">
        <f>IF(SUM('Control Sample Data'!M$3:M$98)&gt;10,IF(AND(ISNUMBER('Control Sample Data'!M190),'Control Sample Data'!M190&lt;$B$1,'Control Sample Data'!M190&gt;0),'Control Sample Data'!M190,$B$1),"")</f>
        <v/>
      </c>
      <c r="AT191" s="36" t="str">
        <f t="shared" si="160"/>
        <v/>
      </c>
      <c r="AU191" s="36" t="str">
        <f t="shared" si="161"/>
        <v/>
      </c>
      <c r="AV191" s="36" t="str">
        <f t="shared" si="162"/>
        <v/>
      </c>
      <c r="AW191" s="36" t="str">
        <f t="shared" si="163"/>
        <v/>
      </c>
      <c r="AX191" s="36" t="str">
        <f t="shared" si="164"/>
        <v/>
      </c>
      <c r="AY191" s="36" t="str">
        <f t="shared" si="165"/>
        <v/>
      </c>
      <c r="AZ191" s="36" t="str">
        <f t="shared" si="166"/>
        <v/>
      </c>
      <c r="BA191" s="36" t="str">
        <f t="shared" si="167"/>
        <v/>
      </c>
      <c r="BB191" s="36" t="str">
        <f t="shared" si="168"/>
        <v/>
      </c>
      <c r="BC191" s="36" t="str">
        <f t="shared" si="169"/>
        <v/>
      </c>
      <c r="BD191" s="36" t="str">
        <f t="shared" si="172"/>
        <v/>
      </c>
      <c r="BE191" s="36" t="str">
        <f t="shared" si="173"/>
        <v/>
      </c>
      <c r="BF191" s="36" t="str">
        <f t="shared" si="174"/>
        <v/>
      </c>
      <c r="BG191" s="36" t="str">
        <f t="shared" si="175"/>
        <v/>
      </c>
      <c r="BH191" s="36" t="str">
        <f t="shared" si="176"/>
        <v/>
      </c>
      <c r="BI191" s="36" t="str">
        <f t="shared" si="177"/>
        <v/>
      </c>
      <c r="BJ191" s="36" t="str">
        <f t="shared" si="178"/>
        <v/>
      </c>
      <c r="BK191" s="36" t="str">
        <f t="shared" si="179"/>
        <v/>
      </c>
      <c r="BL191" s="36" t="str">
        <f t="shared" si="180"/>
        <v/>
      </c>
      <c r="BM191" s="36" t="str">
        <f t="shared" si="181"/>
        <v/>
      </c>
      <c r="BN191" s="38" t="e">
        <f t="shared" si="170"/>
        <v>#DIV/0!</v>
      </c>
      <c r="BO191" s="38" t="e">
        <f t="shared" si="171"/>
        <v>#DIV/0!</v>
      </c>
      <c r="BP191" s="39" t="str">
        <f t="shared" si="140"/>
        <v/>
      </c>
      <c r="BQ191" s="39" t="str">
        <f t="shared" si="141"/>
        <v/>
      </c>
      <c r="BR191" s="39" t="str">
        <f t="shared" si="142"/>
        <v/>
      </c>
      <c r="BS191" s="39" t="str">
        <f t="shared" si="143"/>
        <v/>
      </c>
      <c r="BT191" s="39" t="str">
        <f t="shared" si="144"/>
        <v/>
      </c>
      <c r="BU191" s="39" t="str">
        <f t="shared" si="145"/>
        <v/>
      </c>
      <c r="BV191" s="39" t="str">
        <f t="shared" si="146"/>
        <v/>
      </c>
      <c r="BW191" s="39" t="str">
        <f t="shared" si="147"/>
        <v/>
      </c>
      <c r="BX191" s="39" t="str">
        <f t="shared" si="148"/>
        <v/>
      </c>
      <c r="BY191" s="39" t="str">
        <f t="shared" si="149"/>
        <v/>
      </c>
      <c r="BZ191" s="39" t="str">
        <f t="shared" si="150"/>
        <v/>
      </c>
      <c r="CA191" s="39" t="str">
        <f t="shared" si="151"/>
        <v/>
      </c>
      <c r="CB191" s="39" t="str">
        <f t="shared" si="152"/>
        <v/>
      </c>
      <c r="CC191" s="39" t="str">
        <f t="shared" si="153"/>
        <v/>
      </c>
      <c r="CD191" s="39" t="str">
        <f t="shared" si="154"/>
        <v/>
      </c>
      <c r="CE191" s="39" t="str">
        <f t="shared" si="155"/>
        <v/>
      </c>
      <c r="CF191" s="39" t="str">
        <f t="shared" si="156"/>
        <v/>
      </c>
      <c r="CG191" s="39" t="str">
        <f t="shared" si="157"/>
        <v/>
      </c>
      <c r="CH191" s="39" t="str">
        <f t="shared" si="158"/>
        <v/>
      </c>
      <c r="CI191" s="39" t="str">
        <f t="shared" si="159"/>
        <v/>
      </c>
    </row>
    <row r="192" spans="1:87" ht="12.75">
      <c r="A192" s="18"/>
      <c r="B192" s="16" t="str">
        <f>'Gene Table'!D191</f>
        <v>RT</v>
      </c>
      <c r="C192" s="16" t="s">
        <v>372</v>
      </c>
      <c r="D192" s="17" t="str">
        <f>IF(SUM('Test Sample Data'!D$3:D$98)&gt;10,IF(AND(ISNUMBER('Test Sample Data'!D191),'Test Sample Data'!D191&lt;$B$1,'Test Sample Data'!D191&gt;0),'Test Sample Data'!D191,$B$1),"")</f>
        <v/>
      </c>
      <c r="E192" s="17" t="str">
        <f>IF(SUM('Test Sample Data'!E$3:E$98)&gt;10,IF(AND(ISNUMBER('Test Sample Data'!E191),'Test Sample Data'!E191&lt;$B$1,'Test Sample Data'!E191&gt;0),'Test Sample Data'!E191,$B$1),"")</f>
        <v/>
      </c>
      <c r="F192" s="17" t="str">
        <f>IF(SUM('Test Sample Data'!F$3:F$98)&gt;10,IF(AND(ISNUMBER('Test Sample Data'!F191),'Test Sample Data'!F191&lt;$B$1,'Test Sample Data'!F191&gt;0),'Test Sample Data'!F191,$B$1),"")</f>
        <v/>
      </c>
      <c r="G192" s="17" t="str">
        <f>IF(SUM('Test Sample Data'!G$3:G$98)&gt;10,IF(AND(ISNUMBER('Test Sample Data'!G191),'Test Sample Data'!G191&lt;$B$1,'Test Sample Data'!G191&gt;0),'Test Sample Data'!G191,$B$1),"")</f>
        <v/>
      </c>
      <c r="H192" s="17" t="str">
        <f>IF(SUM('Test Sample Data'!H$3:H$98)&gt;10,IF(AND(ISNUMBER('Test Sample Data'!H191),'Test Sample Data'!H191&lt;$B$1,'Test Sample Data'!H191&gt;0),'Test Sample Data'!H191,$B$1),"")</f>
        <v/>
      </c>
      <c r="I192" s="17" t="str">
        <f>IF(SUM('Test Sample Data'!I$3:I$98)&gt;10,IF(AND(ISNUMBER('Test Sample Data'!I191),'Test Sample Data'!I191&lt;$B$1,'Test Sample Data'!I191&gt;0),'Test Sample Data'!I191,$B$1),"")</f>
        <v/>
      </c>
      <c r="J192" s="17" t="str">
        <f>IF(SUM('Test Sample Data'!J$3:J$98)&gt;10,IF(AND(ISNUMBER('Test Sample Data'!J191),'Test Sample Data'!J191&lt;$B$1,'Test Sample Data'!J191&gt;0),'Test Sample Data'!J191,$B$1),"")</f>
        <v/>
      </c>
      <c r="K192" s="17" t="str">
        <f>IF(SUM('Test Sample Data'!K$3:K$98)&gt;10,IF(AND(ISNUMBER('Test Sample Data'!K191),'Test Sample Data'!K191&lt;$B$1,'Test Sample Data'!K191&gt;0),'Test Sample Data'!K191,$B$1),"")</f>
        <v/>
      </c>
      <c r="L192" s="17" t="str">
        <f>IF(SUM('Test Sample Data'!L$3:L$98)&gt;10,IF(AND(ISNUMBER('Test Sample Data'!L191),'Test Sample Data'!L191&lt;$B$1,'Test Sample Data'!L191&gt;0),'Test Sample Data'!L191,$B$1),"")</f>
        <v/>
      </c>
      <c r="M192" s="17" t="str">
        <f>IF(SUM('Test Sample Data'!M$3:M$98)&gt;10,IF(AND(ISNUMBER('Test Sample Data'!M191),'Test Sample Data'!M191&lt;$B$1,'Test Sample Data'!M191&gt;0),'Test Sample Data'!M191,$B$1),"")</f>
        <v/>
      </c>
      <c r="N192" s="17" t="str">
        <f>'Gene Table'!D191</f>
        <v>RT</v>
      </c>
      <c r="O192" s="16" t="s">
        <v>372</v>
      </c>
      <c r="P192" s="17" t="str">
        <f>IF(SUM('Control Sample Data'!D$3:D$98)&gt;10,IF(AND(ISNUMBER('Control Sample Data'!D191),'Control Sample Data'!D191&lt;$B$1,'Control Sample Data'!D191&gt;0),'Control Sample Data'!D191,$B$1),"")</f>
        <v/>
      </c>
      <c r="Q192" s="17" t="str">
        <f>IF(SUM('Control Sample Data'!E$3:E$98)&gt;10,IF(AND(ISNUMBER('Control Sample Data'!E191),'Control Sample Data'!E191&lt;$B$1,'Control Sample Data'!E191&gt;0),'Control Sample Data'!E191,$B$1),"")</f>
        <v/>
      </c>
      <c r="R192" s="17" t="str">
        <f>IF(SUM('Control Sample Data'!F$3:F$98)&gt;10,IF(AND(ISNUMBER('Control Sample Data'!F191),'Control Sample Data'!F191&lt;$B$1,'Control Sample Data'!F191&gt;0),'Control Sample Data'!F191,$B$1),"")</f>
        <v/>
      </c>
      <c r="S192" s="17" t="str">
        <f>IF(SUM('Control Sample Data'!G$3:G$98)&gt;10,IF(AND(ISNUMBER('Control Sample Data'!G191),'Control Sample Data'!G191&lt;$B$1,'Control Sample Data'!G191&gt;0),'Control Sample Data'!G191,$B$1),"")</f>
        <v/>
      </c>
      <c r="T192" s="17" t="str">
        <f>IF(SUM('Control Sample Data'!H$3:H$98)&gt;10,IF(AND(ISNUMBER('Control Sample Data'!H191),'Control Sample Data'!H191&lt;$B$1,'Control Sample Data'!H191&gt;0),'Control Sample Data'!H191,$B$1),"")</f>
        <v/>
      </c>
      <c r="U192" s="17" t="str">
        <f>IF(SUM('Control Sample Data'!I$3:I$98)&gt;10,IF(AND(ISNUMBER('Control Sample Data'!I191),'Control Sample Data'!I191&lt;$B$1,'Control Sample Data'!I191&gt;0),'Control Sample Data'!I191,$B$1),"")</f>
        <v/>
      </c>
      <c r="V192" s="17" t="str">
        <f>IF(SUM('Control Sample Data'!J$3:J$98)&gt;10,IF(AND(ISNUMBER('Control Sample Data'!J191),'Control Sample Data'!J191&lt;$B$1,'Control Sample Data'!J191&gt;0),'Control Sample Data'!J191,$B$1),"")</f>
        <v/>
      </c>
      <c r="W192" s="17" t="str">
        <f>IF(SUM('Control Sample Data'!K$3:K$98)&gt;10,IF(AND(ISNUMBER('Control Sample Data'!K191),'Control Sample Data'!K191&lt;$B$1,'Control Sample Data'!K191&gt;0),'Control Sample Data'!K191,$B$1),"")</f>
        <v/>
      </c>
      <c r="X192" s="17" t="str">
        <f>IF(SUM('Control Sample Data'!L$3:L$98)&gt;10,IF(AND(ISNUMBER('Control Sample Data'!L191),'Control Sample Data'!L191&lt;$B$1,'Control Sample Data'!L191&gt;0),'Control Sample Data'!L191,$B$1),"")</f>
        <v/>
      </c>
      <c r="Y192" s="17" t="str">
        <f>IF(SUM('Control Sample Data'!M$3:M$98)&gt;10,IF(AND(ISNUMBER('Control Sample Data'!M191),'Control Sample Data'!M191&lt;$B$1,'Control Sample Data'!M191&gt;0),'Control Sample Data'!M191,$B$1),"")</f>
        <v/>
      </c>
      <c r="AT192" s="36" t="str">
        <f t="shared" si="160"/>
        <v/>
      </c>
      <c r="AU192" s="36" t="str">
        <f t="shared" si="161"/>
        <v/>
      </c>
      <c r="AV192" s="36" t="str">
        <f t="shared" si="162"/>
        <v/>
      </c>
      <c r="AW192" s="36" t="str">
        <f t="shared" si="163"/>
        <v/>
      </c>
      <c r="AX192" s="36" t="str">
        <f t="shared" si="164"/>
        <v/>
      </c>
      <c r="AY192" s="36" t="str">
        <f t="shared" si="165"/>
        <v/>
      </c>
      <c r="AZ192" s="36" t="str">
        <f t="shared" si="166"/>
        <v/>
      </c>
      <c r="BA192" s="36" t="str">
        <f t="shared" si="167"/>
        <v/>
      </c>
      <c r="BB192" s="36" t="str">
        <f t="shared" si="168"/>
        <v/>
      </c>
      <c r="BC192" s="36" t="str">
        <f t="shared" si="169"/>
        <v/>
      </c>
      <c r="BD192" s="36" t="str">
        <f t="shared" si="172"/>
        <v/>
      </c>
      <c r="BE192" s="36" t="str">
        <f t="shared" si="173"/>
        <v/>
      </c>
      <c r="BF192" s="36" t="str">
        <f t="shared" si="174"/>
        <v/>
      </c>
      <c r="BG192" s="36" t="str">
        <f t="shared" si="175"/>
        <v/>
      </c>
      <c r="BH192" s="36" t="str">
        <f t="shared" si="176"/>
        <v/>
      </c>
      <c r="BI192" s="36" t="str">
        <f t="shared" si="177"/>
        <v/>
      </c>
      <c r="BJ192" s="36" t="str">
        <f t="shared" si="178"/>
        <v/>
      </c>
      <c r="BK192" s="36" t="str">
        <f t="shared" si="179"/>
        <v/>
      </c>
      <c r="BL192" s="36" t="str">
        <f t="shared" si="180"/>
        <v/>
      </c>
      <c r="BM192" s="36" t="str">
        <f t="shared" si="181"/>
        <v/>
      </c>
      <c r="BN192" s="38" t="e">
        <f t="shared" si="170"/>
        <v>#DIV/0!</v>
      </c>
      <c r="BO192" s="38" t="e">
        <f t="shared" si="171"/>
        <v>#DIV/0!</v>
      </c>
      <c r="BP192" s="39" t="str">
        <f t="shared" si="140"/>
        <v/>
      </c>
      <c r="BQ192" s="39" t="str">
        <f t="shared" si="141"/>
        <v/>
      </c>
      <c r="BR192" s="39" t="str">
        <f t="shared" si="142"/>
        <v/>
      </c>
      <c r="BS192" s="39" t="str">
        <f t="shared" si="143"/>
        <v/>
      </c>
      <c r="BT192" s="39" t="str">
        <f t="shared" si="144"/>
        <v/>
      </c>
      <c r="BU192" s="39" t="str">
        <f t="shared" si="145"/>
        <v/>
      </c>
      <c r="BV192" s="39" t="str">
        <f t="shared" si="146"/>
        <v/>
      </c>
      <c r="BW192" s="39" t="str">
        <f t="shared" si="147"/>
        <v/>
      </c>
      <c r="BX192" s="39" t="str">
        <f t="shared" si="148"/>
        <v/>
      </c>
      <c r="BY192" s="39" t="str">
        <f t="shared" si="149"/>
        <v/>
      </c>
      <c r="BZ192" s="39" t="str">
        <f t="shared" si="150"/>
        <v/>
      </c>
      <c r="CA192" s="39" t="str">
        <f t="shared" si="151"/>
        <v/>
      </c>
      <c r="CB192" s="39" t="str">
        <f t="shared" si="152"/>
        <v/>
      </c>
      <c r="CC192" s="39" t="str">
        <f t="shared" si="153"/>
        <v/>
      </c>
      <c r="CD192" s="39" t="str">
        <f t="shared" si="154"/>
        <v/>
      </c>
      <c r="CE192" s="39" t="str">
        <f t="shared" si="155"/>
        <v/>
      </c>
      <c r="CF192" s="39" t="str">
        <f t="shared" si="156"/>
        <v/>
      </c>
      <c r="CG192" s="39" t="str">
        <f t="shared" si="157"/>
        <v/>
      </c>
      <c r="CH192" s="39" t="str">
        <f t="shared" si="158"/>
        <v/>
      </c>
      <c r="CI192" s="39" t="str">
        <f t="shared" si="159"/>
        <v/>
      </c>
    </row>
    <row r="193" spans="1:87" ht="12.75">
      <c r="A193" s="18"/>
      <c r="B193" s="16" t="str">
        <f>'Gene Table'!D192</f>
        <v>RT</v>
      </c>
      <c r="C193" s="16" t="s">
        <v>374</v>
      </c>
      <c r="D193" s="17" t="str">
        <f>IF(SUM('Test Sample Data'!D$3:D$98)&gt;10,IF(AND(ISNUMBER('Test Sample Data'!D192),'Test Sample Data'!D192&lt;$B$1,'Test Sample Data'!D192&gt;0),'Test Sample Data'!D192,$B$1),"")</f>
        <v/>
      </c>
      <c r="E193" s="17" t="str">
        <f>IF(SUM('Test Sample Data'!E$3:E$98)&gt;10,IF(AND(ISNUMBER('Test Sample Data'!E192),'Test Sample Data'!E192&lt;$B$1,'Test Sample Data'!E192&gt;0),'Test Sample Data'!E192,$B$1),"")</f>
        <v/>
      </c>
      <c r="F193" s="17" t="str">
        <f>IF(SUM('Test Sample Data'!F$3:F$98)&gt;10,IF(AND(ISNUMBER('Test Sample Data'!F192),'Test Sample Data'!F192&lt;$B$1,'Test Sample Data'!F192&gt;0),'Test Sample Data'!F192,$B$1),"")</f>
        <v/>
      </c>
      <c r="G193" s="17" t="str">
        <f>IF(SUM('Test Sample Data'!G$3:G$98)&gt;10,IF(AND(ISNUMBER('Test Sample Data'!G192),'Test Sample Data'!G192&lt;$B$1,'Test Sample Data'!G192&gt;0),'Test Sample Data'!G192,$B$1),"")</f>
        <v/>
      </c>
      <c r="H193" s="17" t="str">
        <f>IF(SUM('Test Sample Data'!H$3:H$98)&gt;10,IF(AND(ISNUMBER('Test Sample Data'!H192),'Test Sample Data'!H192&lt;$B$1,'Test Sample Data'!H192&gt;0),'Test Sample Data'!H192,$B$1),"")</f>
        <v/>
      </c>
      <c r="I193" s="17" t="str">
        <f>IF(SUM('Test Sample Data'!I$3:I$98)&gt;10,IF(AND(ISNUMBER('Test Sample Data'!I192),'Test Sample Data'!I192&lt;$B$1,'Test Sample Data'!I192&gt;0),'Test Sample Data'!I192,$B$1),"")</f>
        <v/>
      </c>
      <c r="J193" s="17" t="str">
        <f>IF(SUM('Test Sample Data'!J$3:J$98)&gt;10,IF(AND(ISNUMBER('Test Sample Data'!J192),'Test Sample Data'!J192&lt;$B$1,'Test Sample Data'!J192&gt;0),'Test Sample Data'!J192,$B$1),"")</f>
        <v/>
      </c>
      <c r="K193" s="17" t="str">
        <f>IF(SUM('Test Sample Data'!K$3:K$98)&gt;10,IF(AND(ISNUMBER('Test Sample Data'!K192),'Test Sample Data'!K192&lt;$B$1,'Test Sample Data'!K192&gt;0),'Test Sample Data'!K192,$B$1),"")</f>
        <v/>
      </c>
      <c r="L193" s="17" t="str">
        <f>IF(SUM('Test Sample Data'!L$3:L$98)&gt;10,IF(AND(ISNUMBER('Test Sample Data'!L192),'Test Sample Data'!L192&lt;$B$1,'Test Sample Data'!L192&gt;0),'Test Sample Data'!L192,$B$1),"")</f>
        <v/>
      </c>
      <c r="M193" s="17" t="str">
        <f>IF(SUM('Test Sample Data'!M$3:M$98)&gt;10,IF(AND(ISNUMBER('Test Sample Data'!M192),'Test Sample Data'!M192&lt;$B$1,'Test Sample Data'!M192&gt;0),'Test Sample Data'!M192,$B$1),"")</f>
        <v/>
      </c>
      <c r="N193" s="17" t="str">
        <f>'Gene Table'!D192</f>
        <v>RT</v>
      </c>
      <c r="O193" s="16" t="s">
        <v>374</v>
      </c>
      <c r="P193" s="17" t="str">
        <f>IF(SUM('Control Sample Data'!D$3:D$98)&gt;10,IF(AND(ISNUMBER('Control Sample Data'!D192),'Control Sample Data'!D192&lt;$B$1,'Control Sample Data'!D192&gt;0),'Control Sample Data'!D192,$B$1),"")</f>
        <v/>
      </c>
      <c r="Q193" s="17" t="str">
        <f>IF(SUM('Control Sample Data'!E$3:E$98)&gt;10,IF(AND(ISNUMBER('Control Sample Data'!E192),'Control Sample Data'!E192&lt;$B$1,'Control Sample Data'!E192&gt;0),'Control Sample Data'!E192,$B$1),"")</f>
        <v/>
      </c>
      <c r="R193" s="17" t="str">
        <f>IF(SUM('Control Sample Data'!F$3:F$98)&gt;10,IF(AND(ISNUMBER('Control Sample Data'!F192),'Control Sample Data'!F192&lt;$B$1,'Control Sample Data'!F192&gt;0),'Control Sample Data'!F192,$B$1),"")</f>
        <v/>
      </c>
      <c r="S193" s="17" t="str">
        <f>IF(SUM('Control Sample Data'!G$3:G$98)&gt;10,IF(AND(ISNUMBER('Control Sample Data'!G192),'Control Sample Data'!G192&lt;$B$1,'Control Sample Data'!G192&gt;0),'Control Sample Data'!G192,$B$1),"")</f>
        <v/>
      </c>
      <c r="T193" s="17" t="str">
        <f>IF(SUM('Control Sample Data'!H$3:H$98)&gt;10,IF(AND(ISNUMBER('Control Sample Data'!H192),'Control Sample Data'!H192&lt;$B$1,'Control Sample Data'!H192&gt;0),'Control Sample Data'!H192,$B$1),"")</f>
        <v/>
      </c>
      <c r="U193" s="17" t="str">
        <f>IF(SUM('Control Sample Data'!I$3:I$98)&gt;10,IF(AND(ISNUMBER('Control Sample Data'!I192),'Control Sample Data'!I192&lt;$B$1,'Control Sample Data'!I192&gt;0),'Control Sample Data'!I192,$B$1),"")</f>
        <v/>
      </c>
      <c r="V193" s="17" t="str">
        <f>IF(SUM('Control Sample Data'!J$3:J$98)&gt;10,IF(AND(ISNUMBER('Control Sample Data'!J192),'Control Sample Data'!J192&lt;$B$1,'Control Sample Data'!J192&gt;0),'Control Sample Data'!J192,$B$1),"")</f>
        <v/>
      </c>
      <c r="W193" s="17" t="str">
        <f>IF(SUM('Control Sample Data'!K$3:K$98)&gt;10,IF(AND(ISNUMBER('Control Sample Data'!K192),'Control Sample Data'!K192&lt;$B$1,'Control Sample Data'!K192&gt;0),'Control Sample Data'!K192,$B$1),"")</f>
        <v/>
      </c>
      <c r="X193" s="17" t="str">
        <f>IF(SUM('Control Sample Data'!L$3:L$98)&gt;10,IF(AND(ISNUMBER('Control Sample Data'!L192),'Control Sample Data'!L192&lt;$B$1,'Control Sample Data'!L192&gt;0),'Control Sample Data'!L192,$B$1),"")</f>
        <v/>
      </c>
      <c r="Y193" s="17" t="str">
        <f>IF(SUM('Control Sample Data'!M$3:M$98)&gt;10,IF(AND(ISNUMBER('Control Sample Data'!M192),'Control Sample Data'!M192&lt;$B$1,'Control Sample Data'!M192&gt;0),'Control Sample Data'!M192,$B$1),"")</f>
        <v/>
      </c>
      <c r="AT193" s="36" t="str">
        <f t="shared" si="160"/>
        <v/>
      </c>
      <c r="AU193" s="36" t="str">
        <f t="shared" si="161"/>
        <v/>
      </c>
      <c r="AV193" s="36" t="str">
        <f t="shared" si="162"/>
        <v/>
      </c>
      <c r="AW193" s="36" t="str">
        <f t="shared" si="163"/>
        <v/>
      </c>
      <c r="AX193" s="36" t="str">
        <f t="shared" si="164"/>
        <v/>
      </c>
      <c r="AY193" s="36" t="str">
        <f t="shared" si="165"/>
        <v/>
      </c>
      <c r="AZ193" s="36" t="str">
        <f t="shared" si="166"/>
        <v/>
      </c>
      <c r="BA193" s="36" t="str">
        <f t="shared" si="167"/>
        <v/>
      </c>
      <c r="BB193" s="36" t="str">
        <f t="shared" si="168"/>
        <v/>
      </c>
      <c r="BC193" s="36" t="str">
        <f t="shared" si="169"/>
        <v/>
      </c>
      <c r="BD193" s="36" t="str">
        <f t="shared" si="172"/>
        <v/>
      </c>
      <c r="BE193" s="36" t="str">
        <f t="shared" si="173"/>
        <v/>
      </c>
      <c r="BF193" s="36" t="str">
        <f t="shared" si="174"/>
        <v/>
      </c>
      <c r="BG193" s="36" t="str">
        <f t="shared" si="175"/>
        <v/>
      </c>
      <c r="BH193" s="36" t="str">
        <f t="shared" si="176"/>
        <v/>
      </c>
      <c r="BI193" s="36" t="str">
        <f t="shared" si="177"/>
        <v/>
      </c>
      <c r="BJ193" s="36" t="str">
        <f t="shared" si="178"/>
        <v/>
      </c>
      <c r="BK193" s="36" t="str">
        <f t="shared" si="179"/>
        <v/>
      </c>
      <c r="BL193" s="36" t="str">
        <f t="shared" si="180"/>
        <v/>
      </c>
      <c r="BM193" s="36" t="str">
        <f t="shared" si="181"/>
        <v/>
      </c>
      <c r="BN193" s="38" t="e">
        <f t="shared" si="170"/>
        <v>#DIV/0!</v>
      </c>
      <c r="BO193" s="38" t="e">
        <f t="shared" si="171"/>
        <v>#DIV/0!</v>
      </c>
      <c r="BP193" s="39" t="str">
        <f t="shared" si="140"/>
        <v/>
      </c>
      <c r="BQ193" s="39" t="str">
        <f t="shared" si="141"/>
        <v/>
      </c>
      <c r="BR193" s="39" t="str">
        <f t="shared" si="142"/>
        <v/>
      </c>
      <c r="BS193" s="39" t="str">
        <f t="shared" si="143"/>
        <v/>
      </c>
      <c r="BT193" s="39" t="str">
        <f t="shared" si="144"/>
        <v/>
      </c>
      <c r="BU193" s="39" t="str">
        <f t="shared" si="145"/>
        <v/>
      </c>
      <c r="BV193" s="39" t="str">
        <f t="shared" si="146"/>
        <v/>
      </c>
      <c r="BW193" s="39" t="str">
        <f t="shared" si="147"/>
        <v/>
      </c>
      <c r="BX193" s="39" t="str">
        <f t="shared" si="148"/>
        <v/>
      </c>
      <c r="BY193" s="39" t="str">
        <f t="shared" si="149"/>
        <v/>
      </c>
      <c r="BZ193" s="39" t="str">
        <f t="shared" si="150"/>
        <v/>
      </c>
      <c r="CA193" s="39" t="str">
        <f t="shared" si="151"/>
        <v/>
      </c>
      <c r="CB193" s="39" t="str">
        <f t="shared" si="152"/>
        <v/>
      </c>
      <c r="CC193" s="39" t="str">
        <f t="shared" si="153"/>
        <v/>
      </c>
      <c r="CD193" s="39" t="str">
        <f t="shared" si="154"/>
        <v/>
      </c>
      <c r="CE193" s="39" t="str">
        <f t="shared" si="155"/>
        <v/>
      </c>
      <c r="CF193" s="39" t="str">
        <f t="shared" si="156"/>
        <v/>
      </c>
      <c r="CG193" s="39" t="str">
        <f t="shared" si="157"/>
        <v/>
      </c>
      <c r="CH193" s="39" t="str">
        <f t="shared" si="158"/>
        <v/>
      </c>
      <c r="CI193" s="39" t="str">
        <f t="shared" si="159"/>
        <v/>
      </c>
    </row>
    <row r="194" spans="1:87" ht="12.75">
      <c r="A194" s="18"/>
      <c r="B194" s="16" t="str">
        <f>'Gene Table'!D193</f>
        <v>PCR</v>
      </c>
      <c r="C194" s="16" t="s">
        <v>375</v>
      </c>
      <c r="D194" s="17" t="str">
        <f>IF(SUM('Test Sample Data'!D$3:D$98)&gt;10,IF(AND(ISNUMBER('Test Sample Data'!D193),'Test Sample Data'!D193&lt;$B$1,'Test Sample Data'!D193&gt;0),'Test Sample Data'!D193,$B$1),"")</f>
        <v/>
      </c>
      <c r="E194" s="17" t="str">
        <f>IF(SUM('Test Sample Data'!E$3:E$98)&gt;10,IF(AND(ISNUMBER('Test Sample Data'!E193),'Test Sample Data'!E193&lt;$B$1,'Test Sample Data'!E193&gt;0),'Test Sample Data'!E193,$B$1),"")</f>
        <v/>
      </c>
      <c r="F194" s="17" t="str">
        <f>IF(SUM('Test Sample Data'!F$3:F$98)&gt;10,IF(AND(ISNUMBER('Test Sample Data'!F193),'Test Sample Data'!F193&lt;$B$1,'Test Sample Data'!F193&gt;0),'Test Sample Data'!F193,$B$1),"")</f>
        <v/>
      </c>
      <c r="G194" s="17" t="str">
        <f>IF(SUM('Test Sample Data'!G$3:G$98)&gt;10,IF(AND(ISNUMBER('Test Sample Data'!G193),'Test Sample Data'!G193&lt;$B$1,'Test Sample Data'!G193&gt;0),'Test Sample Data'!G193,$B$1),"")</f>
        <v/>
      </c>
      <c r="H194" s="17" t="str">
        <f>IF(SUM('Test Sample Data'!H$3:H$98)&gt;10,IF(AND(ISNUMBER('Test Sample Data'!H193),'Test Sample Data'!H193&lt;$B$1,'Test Sample Data'!H193&gt;0),'Test Sample Data'!H193,$B$1),"")</f>
        <v/>
      </c>
      <c r="I194" s="17" t="str">
        <f>IF(SUM('Test Sample Data'!I$3:I$98)&gt;10,IF(AND(ISNUMBER('Test Sample Data'!I193),'Test Sample Data'!I193&lt;$B$1,'Test Sample Data'!I193&gt;0),'Test Sample Data'!I193,$B$1),"")</f>
        <v/>
      </c>
      <c r="J194" s="17" t="str">
        <f>IF(SUM('Test Sample Data'!J$3:J$98)&gt;10,IF(AND(ISNUMBER('Test Sample Data'!J193),'Test Sample Data'!J193&lt;$B$1,'Test Sample Data'!J193&gt;0),'Test Sample Data'!J193,$B$1),"")</f>
        <v/>
      </c>
      <c r="K194" s="17" t="str">
        <f>IF(SUM('Test Sample Data'!K$3:K$98)&gt;10,IF(AND(ISNUMBER('Test Sample Data'!K193),'Test Sample Data'!K193&lt;$B$1,'Test Sample Data'!K193&gt;0),'Test Sample Data'!K193,$B$1),"")</f>
        <v/>
      </c>
      <c r="L194" s="17" t="str">
        <f>IF(SUM('Test Sample Data'!L$3:L$98)&gt;10,IF(AND(ISNUMBER('Test Sample Data'!L193),'Test Sample Data'!L193&lt;$B$1,'Test Sample Data'!L193&gt;0),'Test Sample Data'!L193,$B$1),"")</f>
        <v/>
      </c>
      <c r="M194" s="17" t="str">
        <f>IF(SUM('Test Sample Data'!M$3:M$98)&gt;10,IF(AND(ISNUMBER('Test Sample Data'!M193),'Test Sample Data'!M193&lt;$B$1,'Test Sample Data'!M193&gt;0),'Test Sample Data'!M193,$B$1),"")</f>
        <v/>
      </c>
      <c r="N194" s="17" t="str">
        <f>'Gene Table'!D193</f>
        <v>PCR</v>
      </c>
      <c r="O194" s="16" t="s">
        <v>375</v>
      </c>
      <c r="P194" s="17" t="str">
        <f>IF(SUM('Control Sample Data'!D$3:D$98)&gt;10,IF(AND(ISNUMBER('Control Sample Data'!D193),'Control Sample Data'!D193&lt;$B$1,'Control Sample Data'!D193&gt;0),'Control Sample Data'!D193,$B$1),"")</f>
        <v/>
      </c>
      <c r="Q194" s="17" t="str">
        <f>IF(SUM('Control Sample Data'!E$3:E$98)&gt;10,IF(AND(ISNUMBER('Control Sample Data'!E193),'Control Sample Data'!E193&lt;$B$1,'Control Sample Data'!E193&gt;0),'Control Sample Data'!E193,$B$1),"")</f>
        <v/>
      </c>
      <c r="R194" s="17" t="str">
        <f>IF(SUM('Control Sample Data'!F$3:F$98)&gt;10,IF(AND(ISNUMBER('Control Sample Data'!F193),'Control Sample Data'!F193&lt;$B$1,'Control Sample Data'!F193&gt;0),'Control Sample Data'!F193,$B$1),"")</f>
        <v/>
      </c>
      <c r="S194" s="17" t="str">
        <f>IF(SUM('Control Sample Data'!G$3:G$98)&gt;10,IF(AND(ISNUMBER('Control Sample Data'!G193),'Control Sample Data'!G193&lt;$B$1,'Control Sample Data'!G193&gt;0),'Control Sample Data'!G193,$B$1),"")</f>
        <v/>
      </c>
      <c r="T194" s="17" t="str">
        <f>IF(SUM('Control Sample Data'!H$3:H$98)&gt;10,IF(AND(ISNUMBER('Control Sample Data'!H193),'Control Sample Data'!H193&lt;$B$1,'Control Sample Data'!H193&gt;0),'Control Sample Data'!H193,$B$1),"")</f>
        <v/>
      </c>
      <c r="U194" s="17" t="str">
        <f>IF(SUM('Control Sample Data'!I$3:I$98)&gt;10,IF(AND(ISNUMBER('Control Sample Data'!I193),'Control Sample Data'!I193&lt;$B$1,'Control Sample Data'!I193&gt;0),'Control Sample Data'!I193,$B$1),"")</f>
        <v/>
      </c>
      <c r="V194" s="17" t="str">
        <f>IF(SUM('Control Sample Data'!J$3:J$98)&gt;10,IF(AND(ISNUMBER('Control Sample Data'!J193),'Control Sample Data'!J193&lt;$B$1,'Control Sample Data'!J193&gt;0),'Control Sample Data'!J193,$B$1),"")</f>
        <v/>
      </c>
      <c r="W194" s="17" t="str">
        <f>IF(SUM('Control Sample Data'!K$3:K$98)&gt;10,IF(AND(ISNUMBER('Control Sample Data'!K193),'Control Sample Data'!K193&lt;$B$1,'Control Sample Data'!K193&gt;0),'Control Sample Data'!K193,$B$1),"")</f>
        <v/>
      </c>
      <c r="X194" s="17" t="str">
        <f>IF(SUM('Control Sample Data'!L$3:L$98)&gt;10,IF(AND(ISNUMBER('Control Sample Data'!L193),'Control Sample Data'!L193&lt;$B$1,'Control Sample Data'!L193&gt;0),'Control Sample Data'!L193,$B$1),"")</f>
        <v/>
      </c>
      <c r="Y194" s="17" t="str">
        <f>IF(SUM('Control Sample Data'!M$3:M$98)&gt;10,IF(AND(ISNUMBER('Control Sample Data'!M193),'Control Sample Data'!M193&lt;$B$1,'Control Sample Data'!M193&gt;0),'Control Sample Data'!M193,$B$1),"")</f>
        <v/>
      </c>
      <c r="AT194" s="36" t="str">
        <f t="shared" si="160"/>
        <v/>
      </c>
      <c r="AU194" s="36" t="str">
        <f t="shared" si="161"/>
        <v/>
      </c>
      <c r="AV194" s="36" t="str">
        <f t="shared" si="162"/>
        <v/>
      </c>
      <c r="AW194" s="36" t="str">
        <f t="shared" si="163"/>
        <v/>
      </c>
      <c r="AX194" s="36" t="str">
        <f t="shared" si="164"/>
        <v/>
      </c>
      <c r="AY194" s="36" t="str">
        <f t="shared" si="165"/>
        <v/>
      </c>
      <c r="AZ194" s="36" t="str">
        <f t="shared" si="166"/>
        <v/>
      </c>
      <c r="BA194" s="36" t="str">
        <f t="shared" si="167"/>
        <v/>
      </c>
      <c r="BB194" s="36" t="str">
        <f t="shared" si="168"/>
        <v/>
      </c>
      <c r="BC194" s="36" t="str">
        <f t="shared" si="169"/>
        <v/>
      </c>
      <c r="BD194" s="36" t="str">
        <f t="shared" si="172"/>
        <v/>
      </c>
      <c r="BE194" s="36" t="str">
        <f t="shared" si="173"/>
        <v/>
      </c>
      <c r="BF194" s="36" t="str">
        <f t="shared" si="174"/>
        <v/>
      </c>
      <c r="BG194" s="36" t="str">
        <f t="shared" si="175"/>
        <v/>
      </c>
      <c r="BH194" s="36" t="str">
        <f t="shared" si="176"/>
        <v/>
      </c>
      <c r="BI194" s="36" t="str">
        <f t="shared" si="177"/>
        <v/>
      </c>
      <c r="BJ194" s="36" t="str">
        <f t="shared" si="178"/>
        <v/>
      </c>
      <c r="BK194" s="36" t="str">
        <f t="shared" si="179"/>
        <v/>
      </c>
      <c r="BL194" s="36" t="str">
        <f t="shared" si="180"/>
        <v/>
      </c>
      <c r="BM194" s="36" t="str">
        <f t="shared" si="181"/>
        <v/>
      </c>
      <c r="BN194" s="38" t="e">
        <f t="shared" si="170"/>
        <v>#DIV/0!</v>
      </c>
      <c r="BO194" s="38" t="e">
        <f t="shared" si="171"/>
        <v>#DIV/0!</v>
      </c>
      <c r="BP194" s="39" t="str">
        <f t="shared" si="140"/>
        <v/>
      </c>
      <c r="BQ194" s="39" t="str">
        <f t="shared" si="141"/>
        <v/>
      </c>
      <c r="BR194" s="39" t="str">
        <f t="shared" si="142"/>
        <v/>
      </c>
      <c r="BS194" s="39" t="str">
        <f t="shared" si="143"/>
        <v/>
      </c>
      <c r="BT194" s="39" t="str">
        <f t="shared" si="144"/>
        <v/>
      </c>
      <c r="BU194" s="39" t="str">
        <f t="shared" si="145"/>
        <v/>
      </c>
      <c r="BV194" s="39" t="str">
        <f t="shared" si="146"/>
        <v/>
      </c>
      <c r="BW194" s="39" t="str">
        <f t="shared" si="147"/>
        <v/>
      </c>
      <c r="BX194" s="39" t="str">
        <f t="shared" si="148"/>
        <v/>
      </c>
      <c r="BY194" s="39" t="str">
        <f t="shared" si="149"/>
        <v/>
      </c>
      <c r="BZ194" s="39" t="str">
        <f t="shared" si="150"/>
        <v/>
      </c>
      <c r="CA194" s="39" t="str">
        <f t="shared" si="151"/>
        <v/>
      </c>
      <c r="CB194" s="39" t="str">
        <f t="shared" si="152"/>
        <v/>
      </c>
      <c r="CC194" s="39" t="str">
        <f t="shared" si="153"/>
        <v/>
      </c>
      <c r="CD194" s="39" t="str">
        <f t="shared" si="154"/>
        <v/>
      </c>
      <c r="CE194" s="39" t="str">
        <f t="shared" si="155"/>
        <v/>
      </c>
      <c r="CF194" s="39" t="str">
        <f t="shared" si="156"/>
        <v/>
      </c>
      <c r="CG194" s="39" t="str">
        <f t="shared" si="157"/>
        <v/>
      </c>
      <c r="CH194" s="39" t="str">
        <f t="shared" si="158"/>
        <v/>
      </c>
      <c r="CI194" s="39" t="str">
        <f t="shared" si="159"/>
        <v/>
      </c>
    </row>
    <row r="195" spans="1:87" ht="12.75">
      <c r="A195" s="40"/>
      <c r="B195" s="16" t="str">
        <f>'Gene Table'!D194</f>
        <v>PCR</v>
      </c>
      <c r="C195" s="16" t="s">
        <v>377</v>
      </c>
      <c r="D195" s="17" t="str">
        <f>IF(SUM('Test Sample Data'!D$3:D$98)&gt;10,IF(AND(ISNUMBER('Test Sample Data'!D194),'Test Sample Data'!D194&lt;$B$1,'Test Sample Data'!D194&gt;0),'Test Sample Data'!D194,$B$1),"")</f>
        <v/>
      </c>
      <c r="E195" s="17" t="str">
        <f>IF(SUM('Test Sample Data'!E$3:E$98)&gt;10,IF(AND(ISNUMBER('Test Sample Data'!E194),'Test Sample Data'!E194&lt;$B$1,'Test Sample Data'!E194&gt;0),'Test Sample Data'!E194,$B$1),"")</f>
        <v/>
      </c>
      <c r="F195" s="17" t="str">
        <f>IF(SUM('Test Sample Data'!F$3:F$98)&gt;10,IF(AND(ISNUMBER('Test Sample Data'!F194),'Test Sample Data'!F194&lt;$B$1,'Test Sample Data'!F194&gt;0),'Test Sample Data'!F194,$B$1),"")</f>
        <v/>
      </c>
      <c r="G195" s="17" t="str">
        <f>IF(SUM('Test Sample Data'!G$3:G$98)&gt;10,IF(AND(ISNUMBER('Test Sample Data'!G194),'Test Sample Data'!G194&lt;$B$1,'Test Sample Data'!G194&gt;0),'Test Sample Data'!G194,$B$1),"")</f>
        <v/>
      </c>
      <c r="H195" s="17" t="str">
        <f>IF(SUM('Test Sample Data'!H$3:H$98)&gt;10,IF(AND(ISNUMBER('Test Sample Data'!H194),'Test Sample Data'!H194&lt;$B$1,'Test Sample Data'!H194&gt;0),'Test Sample Data'!H194,$B$1),"")</f>
        <v/>
      </c>
      <c r="I195" s="17" t="str">
        <f>IF(SUM('Test Sample Data'!I$3:I$98)&gt;10,IF(AND(ISNUMBER('Test Sample Data'!I194),'Test Sample Data'!I194&lt;$B$1,'Test Sample Data'!I194&gt;0),'Test Sample Data'!I194,$B$1),"")</f>
        <v/>
      </c>
      <c r="J195" s="17" t="str">
        <f>IF(SUM('Test Sample Data'!J$3:J$98)&gt;10,IF(AND(ISNUMBER('Test Sample Data'!J194),'Test Sample Data'!J194&lt;$B$1,'Test Sample Data'!J194&gt;0),'Test Sample Data'!J194,$B$1),"")</f>
        <v/>
      </c>
      <c r="K195" s="17" t="str">
        <f>IF(SUM('Test Sample Data'!K$3:K$98)&gt;10,IF(AND(ISNUMBER('Test Sample Data'!K194),'Test Sample Data'!K194&lt;$B$1,'Test Sample Data'!K194&gt;0),'Test Sample Data'!K194,$B$1),"")</f>
        <v/>
      </c>
      <c r="L195" s="17" t="str">
        <f>IF(SUM('Test Sample Data'!L$3:L$98)&gt;10,IF(AND(ISNUMBER('Test Sample Data'!L194),'Test Sample Data'!L194&lt;$B$1,'Test Sample Data'!L194&gt;0),'Test Sample Data'!L194,$B$1),"")</f>
        <v/>
      </c>
      <c r="M195" s="17" t="str">
        <f>IF(SUM('Test Sample Data'!M$3:M$98)&gt;10,IF(AND(ISNUMBER('Test Sample Data'!M194),'Test Sample Data'!M194&lt;$B$1,'Test Sample Data'!M194&gt;0),'Test Sample Data'!M194,$B$1),"")</f>
        <v/>
      </c>
      <c r="N195" s="17" t="str">
        <f>'Gene Table'!D194</f>
        <v>PCR</v>
      </c>
      <c r="O195" s="16" t="s">
        <v>377</v>
      </c>
      <c r="P195" s="17" t="str">
        <f>IF(SUM('Control Sample Data'!D$3:D$98)&gt;10,IF(AND(ISNUMBER('Control Sample Data'!D194),'Control Sample Data'!D194&lt;$B$1,'Control Sample Data'!D194&gt;0),'Control Sample Data'!D194,$B$1),"")</f>
        <v/>
      </c>
      <c r="Q195" s="17" t="str">
        <f>IF(SUM('Control Sample Data'!E$3:E$98)&gt;10,IF(AND(ISNUMBER('Control Sample Data'!E194),'Control Sample Data'!E194&lt;$B$1,'Control Sample Data'!E194&gt;0),'Control Sample Data'!E194,$B$1),"")</f>
        <v/>
      </c>
      <c r="R195" s="17" t="str">
        <f>IF(SUM('Control Sample Data'!F$3:F$98)&gt;10,IF(AND(ISNUMBER('Control Sample Data'!F194),'Control Sample Data'!F194&lt;$B$1,'Control Sample Data'!F194&gt;0),'Control Sample Data'!F194,$B$1),"")</f>
        <v/>
      </c>
      <c r="S195" s="17" t="str">
        <f>IF(SUM('Control Sample Data'!G$3:G$98)&gt;10,IF(AND(ISNUMBER('Control Sample Data'!G194),'Control Sample Data'!G194&lt;$B$1,'Control Sample Data'!G194&gt;0),'Control Sample Data'!G194,$B$1),"")</f>
        <v/>
      </c>
      <c r="T195" s="17" t="str">
        <f>IF(SUM('Control Sample Data'!H$3:H$98)&gt;10,IF(AND(ISNUMBER('Control Sample Data'!H194),'Control Sample Data'!H194&lt;$B$1,'Control Sample Data'!H194&gt;0),'Control Sample Data'!H194,$B$1),"")</f>
        <v/>
      </c>
      <c r="U195" s="17" t="str">
        <f>IF(SUM('Control Sample Data'!I$3:I$98)&gt;10,IF(AND(ISNUMBER('Control Sample Data'!I194),'Control Sample Data'!I194&lt;$B$1,'Control Sample Data'!I194&gt;0),'Control Sample Data'!I194,$B$1),"")</f>
        <v/>
      </c>
      <c r="V195" s="17" t="str">
        <f>IF(SUM('Control Sample Data'!J$3:J$98)&gt;10,IF(AND(ISNUMBER('Control Sample Data'!J194),'Control Sample Data'!J194&lt;$B$1,'Control Sample Data'!J194&gt;0),'Control Sample Data'!J194,$B$1),"")</f>
        <v/>
      </c>
      <c r="W195" s="17" t="str">
        <f>IF(SUM('Control Sample Data'!K$3:K$98)&gt;10,IF(AND(ISNUMBER('Control Sample Data'!K194),'Control Sample Data'!K194&lt;$B$1,'Control Sample Data'!K194&gt;0),'Control Sample Data'!K194,$B$1),"")</f>
        <v/>
      </c>
      <c r="X195" s="17" t="str">
        <f>IF(SUM('Control Sample Data'!L$3:L$98)&gt;10,IF(AND(ISNUMBER('Control Sample Data'!L194),'Control Sample Data'!L194&lt;$B$1,'Control Sample Data'!L194&gt;0),'Control Sample Data'!L194,$B$1),"")</f>
        <v/>
      </c>
      <c r="Y195" s="17" t="str">
        <f>IF(SUM('Control Sample Data'!M$3:M$98)&gt;10,IF(AND(ISNUMBER('Control Sample Data'!M194),'Control Sample Data'!M194&lt;$B$1,'Control Sample Data'!M194&gt;0),'Control Sample Data'!M194,$B$1),"")</f>
        <v/>
      </c>
      <c r="AT195" s="36" t="str">
        <f t="shared" si="160"/>
        <v/>
      </c>
      <c r="AU195" s="36" t="str">
        <f t="shared" si="161"/>
        <v/>
      </c>
      <c r="AV195" s="36" t="str">
        <f t="shared" si="162"/>
        <v/>
      </c>
      <c r="AW195" s="36" t="str">
        <f t="shared" si="163"/>
        <v/>
      </c>
      <c r="AX195" s="36" t="str">
        <f t="shared" si="164"/>
        <v/>
      </c>
      <c r="AY195" s="36" t="str">
        <f t="shared" si="165"/>
        <v/>
      </c>
      <c r="AZ195" s="36" t="str">
        <f t="shared" si="166"/>
        <v/>
      </c>
      <c r="BA195" s="36" t="str">
        <f t="shared" si="167"/>
        <v/>
      </c>
      <c r="BB195" s="36" t="str">
        <f t="shared" si="168"/>
        <v/>
      </c>
      <c r="BC195" s="36" t="str">
        <f t="shared" si="169"/>
        <v/>
      </c>
      <c r="BD195" s="36" t="str">
        <f t="shared" si="172"/>
        <v/>
      </c>
      <c r="BE195" s="36" t="str">
        <f t="shared" si="173"/>
        <v/>
      </c>
      <c r="BF195" s="36" t="str">
        <f t="shared" si="174"/>
        <v/>
      </c>
      <c r="BG195" s="36" t="str">
        <f t="shared" si="175"/>
        <v/>
      </c>
      <c r="BH195" s="36" t="str">
        <f t="shared" si="176"/>
        <v/>
      </c>
      <c r="BI195" s="36" t="str">
        <f t="shared" si="177"/>
        <v/>
      </c>
      <c r="BJ195" s="36" t="str">
        <f t="shared" si="178"/>
        <v/>
      </c>
      <c r="BK195" s="36" t="str">
        <f t="shared" si="179"/>
        <v/>
      </c>
      <c r="BL195" s="36" t="str">
        <f t="shared" si="180"/>
        <v/>
      </c>
      <c r="BM195" s="36" t="str">
        <f t="shared" si="181"/>
        <v/>
      </c>
      <c r="BN195" s="38" t="e">
        <f t="shared" si="170"/>
        <v>#DIV/0!</v>
      </c>
      <c r="BO195" s="38" t="e">
        <f t="shared" si="171"/>
        <v>#DIV/0!</v>
      </c>
      <c r="BP195" s="39" t="str">
        <f t="shared" si="140"/>
        <v/>
      </c>
      <c r="BQ195" s="39" t="str">
        <f t="shared" si="141"/>
        <v/>
      </c>
      <c r="BR195" s="39" t="str">
        <f t="shared" si="142"/>
        <v/>
      </c>
      <c r="BS195" s="39" t="str">
        <f t="shared" si="143"/>
        <v/>
      </c>
      <c r="BT195" s="39" t="str">
        <f t="shared" si="144"/>
        <v/>
      </c>
      <c r="BU195" s="39" t="str">
        <f t="shared" si="145"/>
        <v/>
      </c>
      <c r="BV195" s="39" t="str">
        <f t="shared" si="146"/>
        <v/>
      </c>
      <c r="BW195" s="39" t="str">
        <f t="shared" si="147"/>
        <v/>
      </c>
      <c r="BX195" s="39" t="str">
        <f t="shared" si="148"/>
        <v/>
      </c>
      <c r="BY195" s="39" t="str">
        <f t="shared" si="149"/>
        <v/>
      </c>
      <c r="BZ195" s="39" t="str">
        <f t="shared" si="150"/>
        <v/>
      </c>
      <c r="CA195" s="39" t="str">
        <f t="shared" si="151"/>
        <v/>
      </c>
      <c r="CB195" s="39" t="str">
        <f t="shared" si="152"/>
        <v/>
      </c>
      <c r="CC195" s="39" t="str">
        <f t="shared" si="153"/>
        <v/>
      </c>
      <c r="CD195" s="39" t="str">
        <f t="shared" si="154"/>
        <v/>
      </c>
      <c r="CE195" s="39" t="str">
        <f t="shared" si="155"/>
        <v/>
      </c>
      <c r="CF195" s="39" t="str">
        <f t="shared" si="156"/>
        <v/>
      </c>
      <c r="CG195" s="39" t="str">
        <f t="shared" si="157"/>
        <v/>
      </c>
      <c r="CH195" s="39" t="str">
        <f t="shared" si="158"/>
        <v/>
      </c>
      <c r="CI195" s="39" t="str">
        <f t="shared" si="159"/>
        <v/>
      </c>
    </row>
    <row r="196" spans="1:87" ht="12.75">
      <c r="A196" s="15" t="s">
        <v>631</v>
      </c>
      <c r="B196" s="16" t="str">
        <f>'Gene Table'!D195</f>
        <v>NM_000506</v>
      </c>
      <c r="C196" s="16" t="s">
        <v>9</v>
      </c>
      <c r="D196" s="17" t="str">
        <f>IF(SUM('Test Sample Data'!D$3:D$98)&gt;10,IF(AND(ISNUMBER('Test Sample Data'!D195),'Test Sample Data'!D195&lt;$B$1,'Test Sample Data'!D195&gt;0),'Test Sample Data'!D195,$B$1),"")</f>
        <v/>
      </c>
      <c r="E196" s="17" t="str">
        <f>IF(SUM('Test Sample Data'!E$3:E$98)&gt;10,IF(AND(ISNUMBER('Test Sample Data'!E195),'Test Sample Data'!E195&lt;$B$1,'Test Sample Data'!E195&gt;0),'Test Sample Data'!E195,$B$1),"")</f>
        <v/>
      </c>
      <c r="F196" s="17" t="str">
        <f>IF(SUM('Test Sample Data'!F$3:F$98)&gt;10,IF(AND(ISNUMBER('Test Sample Data'!F195),'Test Sample Data'!F195&lt;$B$1,'Test Sample Data'!F195&gt;0),'Test Sample Data'!F195,$B$1),"")</f>
        <v/>
      </c>
      <c r="G196" s="17" t="str">
        <f>IF(SUM('Test Sample Data'!G$3:G$98)&gt;10,IF(AND(ISNUMBER('Test Sample Data'!G195),'Test Sample Data'!G195&lt;$B$1,'Test Sample Data'!G195&gt;0),'Test Sample Data'!G195,$B$1),"")</f>
        <v/>
      </c>
      <c r="H196" s="17" t="str">
        <f>IF(SUM('Test Sample Data'!H$3:H$98)&gt;10,IF(AND(ISNUMBER('Test Sample Data'!H195),'Test Sample Data'!H195&lt;$B$1,'Test Sample Data'!H195&gt;0),'Test Sample Data'!H195,$B$1),"")</f>
        <v/>
      </c>
      <c r="I196" s="17" t="str">
        <f>IF(SUM('Test Sample Data'!I$3:I$98)&gt;10,IF(AND(ISNUMBER('Test Sample Data'!I195),'Test Sample Data'!I195&lt;$B$1,'Test Sample Data'!I195&gt;0),'Test Sample Data'!I195,$B$1),"")</f>
        <v/>
      </c>
      <c r="J196" s="17" t="str">
        <f>IF(SUM('Test Sample Data'!J$3:J$98)&gt;10,IF(AND(ISNUMBER('Test Sample Data'!J195),'Test Sample Data'!J195&lt;$B$1,'Test Sample Data'!J195&gt;0),'Test Sample Data'!J195,$B$1),"")</f>
        <v/>
      </c>
      <c r="K196" s="17" t="str">
        <f>IF(SUM('Test Sample Data'!K$3:K$98)&gt;10,IF(AND(ISNUMBER('Test Sample Data'!K195),'Test Sample Data'!K195&lt;$B$1,'Test Sample Data'!K195&gt;0),'Test Sample Data'!K195,$B$1),"")</f>
        <v/>
      </c>
      <c r="L196" s="17" t="str">
        <f>IF(SUM('Test Sample Data'!L$3:L$98)&gt;10,IF(AND(ISNUMBER('Test Sample Data'!L195),'Test Sample Data'!L195&lt;$B$1,'Test Sample Data'!L195&gt;0),'Test Sample Data'!L195,$B$1),"")</f>
        <v/>
      </c>
      <c r="M196" s="17" t="str">
        <f>IF(SUM('Test Sample Data'!M$3:M$98)&gt;10,IF(AND(ISNUMBER('Test Sample Data'!M195),'Test Sample Data'!M195&lt;$B$1,'Test Sample Data'!M195&gt;0),'Test Sample Data'!M195,$B$1),"")</f>
        <v/>
      </c>
      <c r="N196" s="17" t="str">
        <f>'Gene Table'!D195</f>
        <v>NM_000506</v>
      </c>
      <c r="O196" s="16" t="s">
        <v>9</v>
      </c>
      <c r="P196" s="17" t="str">
        <f>IF(SUM('Control Sample Data'!D$3:D$98)&gt;10,IF(AND(ISNUMBER('Control Sample Data'!D195),'Control Sample Data'!D195&lt;$B$1,'Control Sample Data'!D195&gt;0),'Control Sample Data'!D195,$B$1),"")</f>
        <v/>
      </c>
      <c r="Q196" s="17" t="str">
        <f>IF(SUM('Control Sample Data'!E$3:E$98)&gt;10,IF(AND(ISNUMBER('Control Sample Data'!E195),'Control Sample Data'!E195&lt;$B$1,'Control Sample Data'!E195&gt;0),'Control Sample Data'!E195,$B$1),"")</f>
        <v/>
      </c>
      <c r="R196" s="17" t="str">
        <f>IF(SUM('Control Sample Data'!F$3:F$98)&gt;10,IF(AND(ISNUMBER('Control Sample Data'!F195),'Control Sample Data'!F195&lt;$B$1,'Control Sample Data'!F195&gt;0),'Control Sample Data'!F195,$B$1),"")</f>
        <v/>
      </c>
      <c r="S196" s="17" t="str">
        <f>IF(SUM('Control Sample Data'!G$3:G$98)&gt;10,IF(AND(ISNUMBER('Control Sample Data'!G195),'Control Sample Data'!G195&lt;$B$1,'Control Sample Data'!G195&gt;0),'Control Sample Data'!G195,$B$1),"")</f>
        <v/>
      </c>
      <c r="T196" s="17" t="str">
        <f>IF(SUM('Control Sample Data'!H$3:H$98)&gt;10,IF(AND(ISNUMBER('Control Sample Data'!H195),'Control Sample Data'!H195&lt;$B$1,'Control Sample Data'!H195&gt;0),'Control Sample Data'!H195,$B$1),"")</f>
        <v/>
      </c>
      <c r="U196" s="17" t="str">
        <f>IF(SUM('Control Sample Data'!I$3:I$98)&gt;10,IF(AND(ISNUMBER('Control Sample Data'!I195),'Control Sample Data'!I195&lt;$B$1,'Control Sample Data'!I195&gt;0),'Control Sample Data'!I195,$B$1),"")</f>
        <v/>
      </c>
      <c r="V196" s="17" t="str">
        <f>IF(SUM('Control Sample Data'!J$3:J$98)&gt;10,IF(AND(ISNUMBER('Control Sample Data'!J195),'Control Sample Data'!J195&lt;$B$1,'Control Sample Data'!J195&gt;0),'Control Sample Data'!J195,$B$1),"")</f>
        <v/>
      </c>
      <c r="W196" s="17" t="str">
        <f>IF(SUM('Control Sample Data'!K$3:K$98)&gt;10,IF(AND(ISNUMBER('Control Sample Data'!K195),'Control Sample Data'!K195&lt;$B$1,'Control Sample Data'!K195&gt;0),'Control Sample Data'!K195,$B$1),"")</f>
        <v/>
      </c>
      <c r="X196" s="17" t="str">
        <f>IF(SUM('Control Sample Data'!L$3:L$98)&gt;10,IF(AND(ISNUMBER('Control Sample Data'!L195),'Control Sample Data'!L195&lt;$B$1,'Control Sample Data'!L195&gt;0),'Control Sample Data'!L195,$B$1),"")</f>
        <v/>
      </c>
      <c r="Y196" s="17" t="str">
        <f>IF(SUM('Control Sample Data'!M$3:M$98)&gt;10,IF(AND(ISNUMBER('Control Sample Data'!M195),'Control Sample Data'!M195&lt;$B$1,'Control Sample Data'!M195&gt;0),'Control Sample Data'!M195,$B$1),"")</f>
        <v/>
      </c>
      <c r="Z196" s="38" t="str">
        <f>IF(ISERROR(VLOOKUP('Choose Housekeeping Genes'!$C3,Calculations!$C$196:$M$291,2,0)),"",VLOOKUP('Choose Housekeeping Genes'!$C3,Calculations!$C$196:$M$291,2,0))</f>
        <v/>
      </c>
      <c r="AA196" s="38" t="str">
        <f>IF(ISERROR(VLOOKUP('Choose Housekeeping Genes'!$C3,Calculations!$C$196:$M$291,3,0)),"",VLOOKUP('Choose Housekeeping Genes'!$C3,Calculations!$C$196:$M$291,3,0))</f>
        <v/>
      </c>
      <c r="AB196" s="38" t="str">
        <f>IF(ISERROR(VLOOKUP('Choose Housekeeping Genes'!$C3,Calculations!$C$196:$M$291,4,0)),"",VLOOKUP('Choose Housekeeping Genes'!$C3,Calculations!$C$196:$M$291,4,0))</f>
        <v/>
      </c>
      <c r="AC196" s="38" t="str">
        <f>IF(ISERROR(VLOOKUP('Choose Housekeeping Genes'!$C3,Calculations!$C$196:$M$291,5,0)),"",VLOOKUP('Choose Housekeeping Genes'!$C3,Calculations!$C$196:$M$291,5,0))</f>
        <v/>
      </c>
      <c r="AD196" s="38" t="str">
        <f>IF(ISERROR(VLOOKUP('Choose Housekeeping Genes'!$C3,Calculations!$C$196:$M$291,6,0)),"",VLOOKUP('Choose Housekeeping Genes'!$C3,Calculations!$C$196:$M$291,6,0))</f>
        <v/>
      </c>
      <c r="AE196" s="38" t="str">
        <f>IF(ISERROR(VLOOKUP('Choose Housekeeping Genes'!$C3,Calculations!$C$196:$M$291,7,0)),"",VLOOKUP('Choose Housekeeping Genes'!$C3,Calculations!$C$196:$M$291,7,0))</f>
        <v/>
      </c>
      <c r="AF196" s="38" t="str">
        <f>IF(ISERROR(VLOOKUP('Choose Housekeeping Genes'!$C3,Calculations!$C$196:$M$291,8,0)),"",VLOOKUP('Choose Housekeeping Genes'!$C3,Calculations!$C$196:$M$291,8,0))</f>
        <v/>
      </c>
      <c r="AG196" s="38" t="str">
        <f>IF(ISERROR(VLOOKUP('Choose Housekeeping Genes'!$C3,Calculations!$C$196:$M$291,9,0)),"",VLOOKUP('Choose Housekeeping Genes'!$C3,Calculations!$C$196:$M$291,9,0))</f>
        <v/>
      </c>
      <c r="AH196" s="38" t="str">
        <f>IF(ISERROR(VLOOKUP('Choose Housekeeping Genes'!$C3,Calculations!$C$196:$M$291,10,0)),"",VLOOKUP('Choose Housekeeping Genes'!$C3,Calculations!$C$196:$M$291,10,0))</f>
        <v/>
      </c>
      <c r="AI196" s="38" t="str">
        <f>IF(ISERROR(VLOOKUP('Choose Housekeeping Genes'!$C3,Calculations!$C$196:$M$291,11,0)),"",VLOOKUP('Choose Housekeeping Genes'!$C3,Calculations!$C$196:$M$291,11,0))</f>
        <v/>
      </c>
      <c r="AJ196" s="38" t="str">
        <f>IF(ISERROR(VLOOKUP('Choose Housekeeping Genes'!$C3,Calculations!$C$196:$AB$291,14,0)),"",VLOOKUP('Choose Housekeeping Genes'!$C3,Calculations!$C$196:$AB$291,14,0))</f>
        <v/>
      </c>
      <c r="AK196" s="38" t="str">
        <f>IF(ISERROR(VLOOKUP('Choose Housekeeping Genes'!$C3,Calculations!$C$196:$AB$291,15,0)),"",VLOOKUP('Choose Housekeeping Genes'!$C3,Calculations!$C$196:$AB$291,15,0))</f>
        <v/>
      </c>
      <c r="AL196" s="38" t="str">
        <f>IF(ISERROR(VLOOKUP('Choose Housekeeping Genes'!$C3,Calculations!$C$196:$AB$291,16,0)),"",VLOOKUP('Choose Housekeeping Genes'!$C3,Calculations!$C$196:$AB$291,16,0))</f>
        <v/>
      </c>
      <c r="AM196" s="38" t="str">
        <f>IF(ISERROR(VLOOKUP('Choose Housekeeping Genes'!$C3,Calculations!$C$196:$AB$291,17,0)),"",VLOOKUP('Choose Housekeeping Genes'!$C3,Calculations!$C$196:$AB$291,17,0))</f>
        <v/>
      </c>
      <c r="AN196" s="38" t="str">
        <f>IF(ISERROR(VLOOKUP('Choose Housekeeping Genes'!$C3,Calculations!$C$196:$AB$291,18,0)),"",VLOOKUP('Choose Housekeeping Genes'!$C3,Calculations!$C$196:$AB$291,18,0))</f>
        <v/>
      </c>
      <c r="AO196" s="38" t="str">
        <f>IF(ISERROR(VLOOKUP('Choose Housekeeping Genes'!$C3,Calculations!$C$196:$AB$291,19,0)),"",VLOOKUP('Choose Housekeeping Genes'!$C3,Calculations!$C$196:$AB$291,19,0))</f>
        <v/>
      </c>
      <c r="AP196" s="38" t="str">
        <f>IF(ISERROR(VLOOKUP('Choose Housekeeping Genes'!$C3,Calculations!$C$196:$AB$291,20,0)),"",VLOOKUP('Choose Housekeeping Genes'!$C3,Calculations!$C$196:$AB$291,20,0))</f>
        <v/>
      </c>
      <c r="AQ196" s="38" t="str">
        <f>IF(ISERROR(VLOOKUP('Choose Housekeeping Genes'!$C3,Calculations!$C$196:$AB$291,21,0)),"",VLOOKUP('Choose Housekeeping Genes'!$C3,Calculations!$C$196:$AB$291,21,0))</f>
        <v/>
      </c>
      <c r="AR196" s="38" t="str">
        <f>IF(ISERROR(VLOOKUP('Choose Housekeeping Genes'!$C3,Calculations!$C$196:$AB$291,22,0)),"",VLOOKUP('Choose Housekeeping Genes'!$C3,Calculations!$C$196:$AB$291,22,0))</f>
        <v/>
      </c>
      <c r="AS196" s="38" t="str">
        <f>IF(ISERROR(VLOOKUP('Choose Housekeeping Genes'!$C3,Calculations!$C$196:$AB$291,23,0)),"",VLOOKUP('Choose Housekeeping Genes'!$C3,Calculations!$C$196:$AB$291,23,0))</f>
        <v/>
      </c>
      <c r="AT196" s="36" t="str">
        <f aca="true" t="shared" si="182" ref="AT196:AT227">IF(ISERROR(D196-Z$218),"",D196-Z$218)</f>
        <v/>
      </c>
      <c r="AU196" s="36" t="str">
        <f aca="true" t="shared" si="183" ref="AU196:AU227">IF(ISERROR(E196-AA$218),"",E196-AA$218)</f>
        <v/>
      </c>
      <c r="AV196" s="36" t="str">
        <f aca="true" t="shared" si="184" ref="AV196:AV227">IF(ISERROR(F196-AB$218),"",F196-AB$218)</f>
        <v/>
      </c>
      <c r="AW196" s="36" t="str">
        <f aca="true" t="shared" si="185" ref="AW196:AW227">IF(ISERROR(G196-AC$218),"",G196-AC$218)</f>
        <v/>
      </c>
      <c r="AX196" s="36" t="str">
        <f aca="true" t="shared" si="186" ref="AX196:AX227">IF(ISERROR(H196-AD$218),"",H196-AD$218)</f>
        <v/>
      </c>
      <c r="AY196" s="36" t="str">
        <f aca="true" t="shared" si="187" ref="AY196:AY227">IF(ISERROR(I196-AE$218),"",I196-AE$218)</f>
        <v/>
      </c>
      <c r="AZ196" s="36" t="str">
        <f aca="true" t="shared" si="188" ref="AZ196:AZ227">IF(ISERROR(J196-AF$218),"",J196-AF$218)</f>
        <v/>
      </c>
      <c r="BA196" s="36" t="str">
        <f aca="true" t="shared" si="189" ref="BA196:BA227">IF(ISERROR(K196-AG$218),"",K196-AG$218)</f>
        <v/>
      </c>
      <c r="BB196" s="36" t="str">
        <f aca="true" t="shared" si="190" ref="BB196:BB227">IF(ISERROR(L196-AH$218),"",L196-AH$218)</f>
        <v/>
      </c>
      <c r="BC196" s="36" t="str">
        <f aca="true" t="shared" si="191" ref="BC196:BC227">IF(ISERROR(M196-AI$218),"",M196-AI$218)</f>
        <v/>
      </c>
      <c r="BD196" s="36" t="str">
        <f>IF(ISERROR(P196-AJ$218),"",P196-AJ$218)</f>
        <v/>
      </c>
      <c r="BE196" s="36" t="str">
        <f aca="true" t="shared" si="192" ref="BE196:BM196">IF(ISERROR(Q196-AK$218),"",Q196-AK$218)</f>
        <v/>
      </c>
      <c r="BF196" s="36" t="str">
        <f t="shared" si="192"/>
        <v/>
      </c>
      <c r="BG196" s="36" t="str">
        <f t="shared" si="192"/>
        <v/>
      </c>
      <c r="BH196" s="36" t="str">
        <f t="shared" si="192"/>
        <v/>
      </c>
      <c r="BI196" s="36" t="str">
        <f t="shared" si="192"/>
        <v/>
      </c>
      <c r="BJ196" s="36" t="str">
        <f t="shared" si="192"/>
        <v/>
      </c>
      <c r="BK196" s="36" t="str">
        <f t="shared" si="192"/>
        <v/>
      </c>
      <c r="BL196" s="36" t="str">
        <f t="shared" si="192"/>
        <v/>
      </c>
      <c r="BM196" s="36" t="str">
        <f t="shared" si="192"/>
        <v/>
      </c>
      <c r="BN196" s="38" t="e">
        <f t="shared" si="170"/>
        <v>#DIV/0!</v>
      </c>
      <c r="BO196" s="38" t="e">
        <f t="shared" si="171"/>
        <v>#DIV/0!</v>
      </c>
      <c r="BP196" s="39" t="str">
        <f t="shared" si="140"/>
        <v/>
      </c>
      <c r="BQ196" s="39" t="str">
        <f t="shared" si="141"/>
        <v/>
      </c>
      <c r="BR196" s="39" t="str">
        <f t="shared" si="142"/>
        <v/>
      </c>
      <c r="BS196" s="39" t="str">
        <f t="shared" si="143"/>
        <v/>
      </c>
      <c r="BT196" s="39" t="str">
        <f t="shared" si="144"/>
        <v/>
      </c>
      <c r="BU196" s="39" t="str">
        <f t="shared" si="145"/>
        <v/>
      </c>
      <c r="BV196" s="39" t="str">
        <f t="shared" si="146"/>
        <v/>
      </c>
      <c r="BW196" s="39" t="str">
        <f t="shared" si="147"/>
        <v/>
      </c>
      <c r="BX196" s="39" t="str">
        <f t="shared" si="148"/>
        <v/>
      </c>
      <c r="BY196" s="39" t="str">
        <f t="shared" si="149"/>
        <v/>
      </c>
      <c r="BZ196" s="39" t="str">
        <f t="shared" si="150"/>
        <v/>
      </c>
      <c r="CA196" s="39" t="str">
        <f t="shared" si="151"/>
        <v/>
      </c>
      <c r="CB196" s="39" t="str">
        <f t="shared" si="152"/>
        <v/>
      </c>
      <c r="CC196" s="39" t="str">
        <f t="shared" si="153"/>
        <v/>
      </c>
      <c r="CD196" s="39" t="str">
        <f t="shared" si="154"/>
        <v/>
      </c>
      <c r="CE196" s="39" t="str">
        <f t="shared" si="155"/>
        <v/>
      </c>
      <c r="CF196" s="39" t="str">
        <f t="shared" si="156"/>
        <v/>
      </c>
      <c r="CG196" s="39" t="str">
        <f t="shared" si="157"/>
        <v/>
      </c>
      <c r="CH196" s="39" t="str">
        <f t="shared" si="158"/>
        <v/>
      </c>
      <c r="CI196" s="39" t="str">
        <f t="shared" si="159"/>
        <v/>
      </c>
    </row>
    <row r="197" spans="1:87" ht="12.75">
      <c r="A197" s="18"/>
      <c r="B197" s="16" t="str">
        <f>'Gene Table'!D196</f>
        <v>NM_000125</v>
      </c>
      <c r="C197" s="16" t="s">
        <v>13</v>
      </c>
      <c r="D197" s="17" t="str">
        <f>IF(SUM('Test Sample Data'!D$3:D$98)&gt;10,IF(AND(ISNUMBER('Test Sample Data'!D196),'Test Sample Data'!D196&lt;$B$1,'Test Sample Data'!D196&gt;0),'Test Sample Data'!D196,$B$1),"")</f>
        <v/>
      </c>
      <c r="E197" s="17" t="str">
        <f>IF(SUM('Test Sample Data'!E$3:E$98)&gt;10,IF(AND(ISNUMBER('Test Sample Data'!E196),'Test Sample Data'!E196&lt;$B$1,'Test Sample Data'!E196&gt;0),'Test Sample Data'!E196,$B$1),"")</f>
        <v/>
      </c>
      <c r="F197" s="17" t="str">
        <f>IF(SUM('Test Sample Data'!F$3:F$98)&gt;10,IF(AND(ISNUMBER('Test Sample Data'!F196),'Test Sample Data'!F196&lt;$B$1,'Test Sample Data'!F196&gt;0),'Test Sample Data'!F196,$B$1),"")</f>
        <v/>
      </c>
      <c r="G197" s="17" t="str">
        <f>IF(SUM('Test Sample Data'!G$3:G$98)&gt;10,IF(AND(ISNUMBER('Test Sample Data'!G196),'Test Sample Data'!G196&lt;$B$1,'Test Sample Data'!G196&gt;0),'Test Sample Data'!G196,$B$1),"")</f>
        <v/>
      </c>
      <c r="H197" s="17" t="str">
        <f>IF(SUM('Test Sample Data'!H$3:H$98)&gt;10,IF(AND(ISNUMBER('Test Sample Data'!H196),'Test Sample Data'!H196&lt;$B$1,'Test Sample Data'!H196&gt;0),'Test Sample Data'!H196,$B$1),"")</f>
        <v/>
      </c>
      <c r="I197" s="17" t="str">
        <f>IF(SUM('Test Sample Data'!I$3:I$98)&gt;10,IF(AND(ISNUMBER('Test Sample Data'!I196),'Test Sample Data'!I196&lt;$B$1,'Test Sample Data'!I196&gt;0),'Test Sample Data'!I196,$B$1),"")</f>
        <v/>
      </c>
      <c r="J197" s="17" t="str">
        <f>IF(SUM('Test Sample Data'!J$3:J$98)&gt;10,IF(AND(ISNUMBER('Test Sample Data'!J196),'Test Sample Data'!J196&lt;$B$1,'Test Sample Data'!J196&gt;0),'Test Sample Data'!J196,$B$1),"")</f>
        <v/>
      </c>
      <c r="K197" s="17" t="str">
        <f>IF(SUM('Test Sample Data'!K$3:K$98)&gt;10,IF(AND(ISNUMBER('Test Sample Data'!K196),'Test Sample Data'!K196&lt;$B$1,'Test Sample Data'!K196&gt;0),'Test Sample Data'!K196,$B$1),"")</f>
        <v/>
      </c>
      <c r="L197" s="17" t="str">
        <f>IF(SUM('Test Sample Data'!L$3:L$98)&gt;10,IF(AND(ISNUMBER('Test Sample Data'!L196),'Test Sample Data'!L196&lt;$B$1,'Test Sample Data'!L196&gt;0),'Test Sample Data'!L196,$B$1),"")</f>
        <v/>
      </c>
      <c r="M197" s="17" t="str">
        <f>IF(SUM('Test Sample Data'!M$3:M$98)&gt;10,IF(AND(ISNUMBER('Test Sample Data'!M196),'Test Sample Data'!M196&lt;$B$1,'Test Sample Data'!M196&gt;0),'Test Sample Data'!M196,$B$1),"")</f>
        <v/>
      </c>
      <c r="N197" s="17" t="str">
        <f>'Gene Table'!D196</f>
        <v>NM_000125</v>
      </c>
      <c r="O197" s="16" t="s">
        <v>13</v>
      </c>
      <c r="P197" s="17" t="str">
        <f>IF(SUM('Control Sample Data'!D$3:D$98)&gt;10,IF(AND(ISNUMBER('Control Sample Data'!D196),'Control Sample Data'!D196&lt;$B$1,'Control Sample Data'!D196&gt;0),'Control Sample Data'!D196,$B$1),"")</f>
        <v/>
      </c>
      <c r="Q197" s="17" t="str">
        <f>IF(SUM('Control Sample Data'!E$3:E$98)&gt;10,IF(AND(ISNUMBER('Control Sample Data'!E196),'Control Sample Data'!E196&lt;$B$1,'Control Sample Data'!E196&gt;0),'Control Sample Data'!E196,$B$1),"")</f>
        <v/>
      </c>
      <c r="R197" s="17" t="str">
        <f>IF(SUM('Control Sample Data'!F$3:F$98)&gt;10,IF(AND(ISNUMBER('Control Sample Data'!F196),'Control Sample Data'!F196&lt;$B$1,'Control Sample Data'!F196&gt;0),'Control Sample Data'!F196,$B$1),"")</f>
        <v/>
      </c>
      <c r="S197" s="17" t="str">
        <f>IF(SUM('Control Sample Data'!G$3:G$98)&gt;10,IF(AND(ISNUMBER('Control Sample Data'!G196),'Control Sample Data'!G196&lt;$B$1,'Control Sample Data'!G196&gt;0),'Control Sample Data'!G196,$B$1),"")</f>
        <v/>
      </c>
      <c r="T197" s="17" t="str">
        <f>IF(SUM('Control Sample Data'!H$3:H$98)&gt;10,IF(AND(ISNUMBER('Control Sample Data'!H196),'Control Sample Data'!H196&lt;$B$1,'Control Sample Data'!H196&gt;0),'Control Sample Data'!H196,$B$1),"")</f>
        <v/>
      </c>
      <c r="U197" s="17" t="str">
        <f>IF(SUM('Control Sample Data'!I$3:I$98)&gt;10,IF(AND(ISNUMBER('Control Sample Data'!I196),'Control Sample Data'!I196&lt;$B$1,'Control Sample Data'!I196&gt;0),'Control Sample Data'!I196,$B$1),"")</f>
        <v/>
      </c>
      <c r="V197" s="17" t="str">
        <f>IF(SUM('Control Sample Data'!J$3:J$98)&gt;10,IF(AND(ISNUMBER('Control Sample Data'!J196),'Control Sample Data'!J196&lt;$B$1,'Control Sample Data'!J196&gt;0),'Control Sample Data'!J196,$B$1),"")</f>
        <v/>
      </c>
      <c r="W197" s="17" t="str">
        <f>IF(SUM('Control Sample Data'!K$3:K$98)&gt;10,IF(AND(ISNUMBER('Control Sample Data'!K196),'Control Sample Data'!K196&lt;$B$1,'Control Sample Data'!K196&gt;0),'Control Sample Data'!K196,$B$1),"")</f>
        <v/>
      </c>
      <c r="X197" s="17" t="str">
        <f>IF(SUM('Control Sample Data'!L$3:L$98)&gt;10,IF(AND(ISNUMBER('Control Sample Data'!L196),'Control Sample Data'!L196&lt;$B$1,'Control Sample Data'!L196&gt;0),'Control Sample Data'!L196,$B$1),"")</f>
        <v/>
      </c>
      <c r="Y197" s="17" t="str">
        <f>IF(SUM('Control Sample Data'!M$3:M$98)&gt;10,IF(AND(ISNUMBER('Control Sample Data'!M196),'Control Sample Data'!M196&lt;$B$1,'Control Sample Data'!M196&gt;0),'Control Sample Data'!M196,$B$1),"")</f>
        <v/>
      </c>
      <c r="Z197" s="38" t="str">
        <f>IF(ISERROR(VLOOKUP('Choose Housekeeping Genes'!$C4,Calculations!$C$196:$M$291,2,0)),"",VLOOKUP('Choose Housekeeping Genes'!$C4,Calculations!$C$196:$M$291,2,0))</f>
        <v/>
      </c>
      <c r="AA197" s="38" t="str">
        <f>IF(ISERROR(VLOOKUP('Choose Housekeeping Genes'!$C4,Calculations!$C$196:$M$291,3,0)),"",VLOOKUP('Choose Housekeeping Genes'!$C4,Calculations!$C$196:$M$291,3,0))</f>
        <v/>
      </c>
      <c r="AB197" s="38" t="str">
        <f>IF(ISERROR(VLOOKUP('Choose Housekeeping Genes'!$C4,Calculations!$C$196:$M$291,4,0)),"",VLOOKUP('Choose Housekeeping Genes'!$C4,Calculations!$C$196:$M$291,4,0))</f>
        <v/>
      </c>
      <c r="AC197" s="38" t="str">
        <f>IF(ISERROR(VLOOKUP('Choose Housekeeping Genes'!$C4,Calculations!$C$196:$M$291,5,0)),"",VLOOKUP('Choose Housekeeping Genes'!$C4,Calculations!$C$196:$M$291,5,0))</f>
        <v/>
      </c>
      <c r="AD197" s="38" t="str">
        <f>IF(ISERROR(VLOOKUP('Choose Housekeeping Genes'!$C4,Calculations!$C$196:$M$291,6,0)),"",VLOOKUP('Choose Housekeeping Genes'!$C4,Calculations!$C$196:$M$291,6,0))</f>
        <v/>
      </c>
      <c r="AE197" s="38" t="str">
        <f>IF(ISERROR(VLOOKUP('Choose Housekeeping Genes'!$C4,Calculations!$C$196:$M$291,7,0)),"",VLOOKUP('Choose Housekeeping Genes'!$C4,Calculations!$C$196:$M$291,7,0))</f>
        <v/>
      </c>
      <c r="AF197" s="38" t="str">
        <f>IF(ISERROR(VLOOKUP('Choose Housekeeping Genes'!$C4,Calculations!$C$196:$M$291,8,0)),"",VLOOKUP('Choose Housekeeping Genes'!$C4,Calculations!$C$196:$M$291,8,0))</f>
        <v/>
      </c>
      <c r="AG197" s="38" t="str">
        <f>IF(ISERROR(VLOOKUP('Choose Housekeeping Genes'!$C4,Calculations!$C$196:$M$291,9,0)),"",VLOOKUP('Choose Housekeeping Genes'!$C4,Calculations!$C$196:$M$291,9,0))</f>
        <v/>
      </c>
      <c r="AH197" s="38" t="str">
        <f>IF(ISERROR(VLOOKUP('Choose Housekeeping Genes'!$C4,Calculations!$C$196:$M$291,10,0)),"",VLOOKUP('Choose Housekeeping Genes'!$C4,Calculations!$C$196:$M$291,10,0))</f>
        <v/>
      </c>
      <c r="AI197" s="38" t="str">
        <f>IF(ISERROR(VLOOKUP('Choose Housekeeping Genes'!$C4,Calculations!$C$196:$M$291,11,0)),"",VLOOKUP('Choose Housekeeping Genes'!$C4,Calculations!$C$196:$M$291,11,0))</f>
        <v/>
      </c>
      <c r="AJ197" s="38" t="str">
        <f>IF(ISERROR(VLOOKUP('Choose Housekeeping Genes'!$C4,Calculations!$C$196:$AB$291,14,0)),"",VLOOKUP('Choose Housekeeping Genes'!$C4,Calculations!$C$196:$AB$291,14,0))</f>
        <v/>
      </c>
      <c r="AK197" s="38" t="str">
        <f>IF(ISERROR(VLOOKUP('Choose Housekeeping Genes'!$C4,Calculations!$C$196:$AB$291,15,0)),"",VLOOKUP('Choose Housekeeping Genes'!$C4,Calculations!$C$196:$AB$291,15,0))</f>
        <v/>
      </c>
      <c r="AL197" s="38" t="str">
        <f>IF(ISERROR(VLOOKUP('Choose Housekeeping Genes'!$C4,Calculations!$C$196:$AB$291,16,0)),"",VLOOKUP('Choose Housekeeping Genes'!$C4,Calculations!$C$196:$AB$291,16,0))</f>
        <v/>
      </c>
      <c r="AM197" s="38" t="str">
        <f>IF(ISERROR(VLOOKUP('Choose Housekeeping Genes'!$C4,Calculations!$C$196:$AB$291,17,0)),"",VLOOKUP('Choose Housekeeping Genes'!$C4,Calculations!$C$196:$AB$291,17,0))</f>
        <v/>
      </c>
      <c r="AN197" s="38" t="str">
        <f>IF(ISERROR(VLOOKUP('Choose Housekeeping Genes'!$C4,Calculations!$C$196:$AB$291,18,0)),"",VLOOKUP('Choose Housekeeping Genes'!$C4,Calculations!$C$196:$AB$291,18,0))</f>
        <v/>
      </c>
      <c r="AO197" s="38" t="str">
        <f>IF(ISERROR(VLOOKUP('Choose Housekeeping Genes'!$C4,Calculations!$C$196:$AB$291,19,0)),"",VLOOKUP('Choose Housekeeping Genes'!$C4,Calculations!$C$196:$AB$291,19,0))</f>
        <v/>
      </c>
      <c r="AP197" s="38" t="str">
        <f>IF(ISERROR(VLOOKUP('Choose Housekeeping Genes'!$C4,Calculations!$C$196:$AB$291,20,0)),"",VLOOKUP('Choose Housekeeping Genes'!$C4,Calculations!$C$196:$AB$291,20,0))</f>
        <v/>
      </c>
      <c r="AQ197" s="38" t="str">
        <f>IF(ISERROR(VLOOKUP('Choose Housekeeping Genes'!$C4,Calculations!$C$196:$AB$291,21,0)),"",VLOOKUP('Choose Housekeeping Genes'!$C4,Calculations!$C$196:$AB$291,21,0))</f>
        <v/>
      </c>
      <c r="AR197" s="38" t="str">
        <f>IF(ISERROR(VLOOKUP('Choose Housekeeping Genes'!$C4,Calculations!$C$196:$AB$291,22,0)),"",VLOOKUP('Choose Housekeeping Genes'!$C4,Calculations!$C$196:$AB$291,22,0))</f>
        <v/>
      </c>
      <c r="AS197" s="38" t="str">
        <f>IF(ISERROR(VLOOKUP('Choose Housekeeping Genes'!$C4,Calculations!$C$196:$AB$291,23,0)),"",VLOOKUP('Choose Housekeeping Genes'!$C4,Calculations!$C$196:$AB$291,23,0))</f>
        <v/>
      </c>
      <c r="AT197" s="36" t="str">
        <f t="shared" si="182"/>
        <v/>
      </c>
      <c r="AU197" s="36" t="str">
        <f t="shared" si="183"/>
        <v/>
      </c>
      <c r="AV197" s="36" t="str">
        <f t="shared" si="184"/>
        <v/>
      </c>
      <c r="AW197" s="36" t="str">
        <f t="shared" si="185"/>
        <v/>
      </c>
      <c r="AX197" s="36" t="str">
        <f t="shared" si="186"/>
        <v/>
      </c>
      <c r="AY197" s="36" t="str">
        <f t="shared" si="187"/>
        <v/>
      </c>
      <c r="AZ197" s="36" t="str">
        <f t="shared" si="188"/>
        <v/>
      </c>
      <c r="BA197" s="36" t="str">
        <f t="shared" si="189"/>
        <v/>
      </c>
      <c r="BB197" s="36" t="str">
        <f t="shared" si="190"/>
        <v/>
      </c>
      <c r="BC197" s="36" t="str">
        <f t="shared" si="191"/>
        <v/>
      </c>
      <c r="BD197" s="36" t="str">
        <f aca="true" t="shared" si="193" ref="BD197:BD260">IF(ISERROR(P197-AJ$218),"",P197-AJ$218)</f>
        <v/>
      </c>
      <c r="BE197" s="36" t="str">
        <f aca="true" t="shared" si="194" ref="BE197:BE260">IF(ISERROR(Q197-AK$218),"",Q197-AK$218)</f>
        <v/>
      </c>
      <c r="BF197" s="36" t="str">
        <f aca="true" t="shared" si="195" ref="BF197:BF260">IF(ISERROR(R197-AL$218),"",R197-AL$218)</f>
        <v/>
      </c>
      <c r="BG197" s="36" t="str">
        <f aca="true" t="shared" si="196" ref="BG197:BG260">IF(ISERROR(S197-AM$218),"",S197-AM$218)</f>
        <v/>
      </c>
      <c r="BH197" s="36" t="str">
        <f aca="true" t="shared" si="197" ref="BH197:BH260">IF(ISERROR(T197-AN$218),"",T197-AN$218)</f>
        <v/>
      </c>
      <c r="BI197" s="36" t="str">
        <f aca="true" t="shared" si="198" ref="BI197:BI260">IF(ISERROR(U197-AO$218),"",U197-AO$218)</f>
        <v/>
      </c>
      <c r="BJ197" s="36" t="str">
        <f aca="true" t="shared" si="199" ref="BJ197:BJ260">IF(ISERROR(V197-AP$218),"",V197-AP$218)</f>
        <v/>
      </c>
      <c r="BK197" s="36" t="str">
        <f aca="true" t="shared" si="200" ref="BK197:BK260">IF(ISERROR(W197-AQ$218),"",W197-AQ$218)</f>
        <v/>
      </c>
      <c r="BL197" s="36" t="str">
        <f aca="true" t="shared" si="201" ref="BL197:BL260">IF(ISERROR(X197-AR$218),"",X197-AR$218)</f>
        <v/>
      </c>
      <c r="BM197" s="36" t="str">
        <f aca="true" t="shared" si="202" ref="BM197:BM260">IF(ISERROR(Y197-AS$218),"",Y197-AS$218)</f>
        <v/>
      </c>
      <c r="BN197" s="38" t="e">
        <f t="shared" si="170"/>
        <v>#DIV/0!</v>
      </c>
      <c r="BO197" s="38" t="e">
        <f t="shared" si="171"/>
        <v>#DIV/0!</v>
      </c>
      <c r="BP197" s="39" t="str">
        <f aca="true" t="shared" si="203" ref="BP197:BP260">IF(ISNUMBER(AT197),POWER(2,-AT197),"")</f>
        <v/>
      </c>
      <c r="BQ197" s="39" t="str">
        <f aca="true" t="shared" si="204" ref="BQ197:BQ260">IF(ISNUMBER(AU197),POWER(2,-AU197),"")</f>
        <v/>
      </c>
      <c r="BR197" s="39" t="str">
        <f aca="true" t="shared" si="205" ref="BR197:BR260">IF(ISNUMBER(AV197),POWER(2,-AV197),"")</f>
        <v/>
      </c>
      <c r="BS197" s="39" t="str">
        <f aca="true" t="shared" si="206" ref="BS197:BS260">IF(ISNUMBER(AW197),POWER(2,-AW197),"")</f>
        <v/>
      </c>
      <c r="BT197" s="39" t="str">
        <f aca="true" t="shared" si="207" ref="BT197:BT260">IF(ISNUMBER(AX197),POWER(2,-AX197),"")</f>
        <v/>
      </c>
      <c r="BU197" s="39" t="str">
        <f aca="true" t="shared" si="208" ref="BU197:BU260">IF(ISNUMBER(AY197),POWER(2,-AY197),"")</f>
        <v/>
      </c>
      <c r="BV197" s="39" t="str">
        <f aca="true" t="shared" si="209" ref="BV197:BV260">IF(ISNUMBER(AZ197),POWER(2,-AZ197),"")</f>
        <v/>
      </c>
      <c r="BW197" s="39" t="str">
        <f aca="true" t="shared" si="210" ref="BW197:BW260">IF(ISNUMBER(BA197),POWER(2,-BA197),"")</f>
        <v/>
      </c>
      <c r="BX197" s="39" t="str">
        <f aca="true" t="shared" si="211" ref="BX197:BX260">IF(ISNUMBER(BB197),POWER(2,-BB197),"")</f>
        <v/>
      </c>
      <c r="BY197" s="39" t="str">
        <f aca="true" t="shared" si="212" ref="BY197:BY260">IF(ISNUMBER(BC197),POWER(2,-BC197),"")</f>
        <v/>
      </c>
      <c r="BZ197" s="39" t="str">
        <f aca="true" t="shared" si="213" ref="BZ197:BZ260">IF(ISNUMBER(BD197),POWER(2,-BD197),"")</f>
        <v/>
      </c>
      <c r="CA197" s="39" t="str">
        <f aca="true" t="shared" si="214" ref="CA197:CA260">IF(ISNUMBER(BE197),POWER(2,-BE197),"")</f>
        <v/>
      </c>
      <c r="CB197" s="39" t="str">
        <f aca="true" t="shared" si="215" ref="CB197:CB260">IF(ISNUMBER(BF197),POWER(2,-BF197),"")</f>
        <v/>
      </c>
      <c r="CC197" s="39" t="str">
        <f aca="true" t="shared" si="216" ref="CC197:CC260">IF(ISNUMBER(BG197),POWER(2,-BG197),"")</f>
        <v/>
      </c>
      <c r="CD197" s="39" t="str">
        <f aca="true" t="shared" si="217" ref="CD197:CD260">IF(ISNUMBER(BH197),POWER(2,-BH197),"")</f>
        <v/>
      </c>
      <c r="CE197" s="39" t="str">
        <f aca="true" t="shared" si="218" ref="CE197:CE260">IF(ISNUMBER(BI197),POWER(2,-BI197),"")</f>
        <v/>
      </c>
      <c r="CF197" s="39" t="str">
        <f aca="true" t="shared" si="219" ref="CF197:CF260">IF(ISNUMBER(BJ197),POWER(2,-BJ197),"")</f>
        <v/>
      </c>
      <c r="CG197" s="39" t="str">
        <f aca="true" t="shared" si="220" ref="CG197:CG260">IF(ISNUMBER(BK197),POWER(2,-BK197),"")</f>
        <v/>
      </c>
      <c r="CH197" s="39" t="str">
        <f aca="true" t="shared" si="221" ref="CH197:CH260">IF(ISNUMBER(BL197),POWER(2,-BL197),"")</f>
        <v/>
      </c>
      <c r="CI197" s="39" t="str">
        <f aca="true" t="shared" si="222" ref="CI197:CI260">IF(ISNUMBER(BM197),POWER(2,-BM197),"")</f>
        <v/>
      </c>
    </row>
    <row r="198" spans="1:87" ht="12.75">
      <c r="A198" s="18"/>
      <c r="B198" s="16" t="str">
        <f>'Gene Table'!D197</f>
        <v>NM_000124</v>
      </c>
      <c r="C198" s="16" t="s">
        <v>17</v>
      </c>
      <c r="D198" s="17" t="str">
        <f>IF(SUM('Test Sample Data'!D$3:D$98)&gt;10,IF(AND(ISNUMBER('Test Sample Data'!D197),'Test Sample Data'!D197&lt;$B$1,'Test Sample Data'!D197&gt;0),'Test Sample Data'!D197,$B$1),"")</f>
        <v/>
      </c>
      <c r="E198" s="17" t="str">
        <f>IF(SUM('Test Sample Data'!E$3:E$98)&gt;10,IF(AND(ISNUMBER('Test Sample Data'!E197),'Test Sample Data'!E197&lt;$B$1,'Test Sample Data'!E197&gt;0),'Test Sample Data'!E197,$B$1),"")</f>
        <v/>
      </c>
      <c r="F198" s="17" t="str">
        <f>IF(SUM('Test Sample Data'!F$3:F$98)&gt;10,IF(AND(ISNUMBER('Test Sample Data'!F197),'Test Sample Data'!F197&lt;$B$1,'Test Sample Data'!F197&gt;0),'Test Sample Data'!F197,$B$1),"")</f>
        <v/>
      </c>
      <c r="G198" s="17" t="str">
        <f>IF(SUM('Test Sample Data'!G$3:G$98)&gt;10,IF(AND(ISNUMBER('Test Sample Data'!G197),'Test Sample Data'!G197&lt;$B$1,'Test Sample Data'!G197&gt;0),'Test Sample Data'!G197,$B$1),"")</f>
        <v/>
      </c>
      <c r="H198" s="17" t="str">
        <f>IF(SUM('Test Sample Data'!H$3:H$98)&gt;10,IF(AND(ISNUMBER('Test Sample Data'!H197),'Test Sample Data'!H197&lt;$B$1,'Test Sample Data'!H197&gt;0),'Test Sample Data'!H197,$B$1),"")</f>
        <v/>
      </c>
      <c r="I198" s="17" t="str">
        <f>IF(SUM('Test Sample Data'!I$3:I$98)&gt;10,IF(AND(ISNUMBER('Test Sample Data'!I197),'Test Sample Data'!I197&lt;$B$1,'Test Sample Data'!I197&gt;0),'Test Sample Data'!I197,$B$1),"")</f>
        <v/>
      </c>
      <c r="J198" s="17" t="str">
        <f>IF(SUM('Test Sample Data'!J$3:J$98)&gt;10,IF(AND(ISNUMBER('Test Sample Data'!J197),'Test Sample Data'!J197&lt;$B$1,'Test Sample Data'!J197&gt;0),'Test Sample Data'!J197,$B$1),"")</f>
        <v/>
      </c>
      <c r="K198" s="17" t="str">
        <f>IF(SUM('Test Sample Data'!K$3:K$98)&gt;10,IF(AND(ISNUMBER('Test Sample Data'!K197),'Test Sample Data'!K197&lt;$B$1,'Test Sample Data'!K197&gt;0),'Test Sample Data'!K197,$B$1),"")</f>
        <v/>
      </c>
      <c r="L198" s="17" t="str">
        <f>IF(SUM('Test Sample Data'!L$3:L$98)&gt;10,IF(AND(ISNUMBER('Test Sample Data'!L197),'Test Sample Data'!L197&lt;$B$1,'Test Sample Data'!L197&gt;0),'Test Sample Data'!L197,$B$1),"")</f>
        <v/>
      </c>
      <c r="M198" s="17" t="str">
        <f>IF(SUM('Test Sample Data'!M$3:M$98)&gt;10,IF(AND(ISNUMBER('Test Sample Data'!M197),'Test Sample Data'!M197&lt;$B$1,'Test Sample Data'!M197&gt;0),'Test Sample Data'!M197,$B$1),"")</f>
        <v/>
      </c>
      <c r="N198" s="17" t="str">
        <f>'Gene Table'!D197</f>
        <v>NM_000124</v>
      </c>
      <c r="O198" s="16" t="s">
        <v>17</v>
      </c>
      <c r="P198" s="17" t="str">
        <f>IF(SUM('Control Sample Data'!D$3:D$98)&gt;10,IF(AND(ISNUMBER('Control Sample Data'!D197),'Control Sample Data'!D197&lt;$B$1,'Control Sample Data'!D197&gt;0),'Control Sample Data'!D197,$B$1),"")</f>
        <v/>
      </c>
      <c r="Q198" s="17" t="str">
        <f>IF(SUM('Control Sample Data'!E$3:E$98)&gt;10,IF(AND(ISNUMBER('Control Sample Data'!E197),'Control Sample Data'!E197&lt;$B$1,'Control Sample Data'!E197&gt;0),'Control Sample Data'!E197,$B$1),"")</f>
        <v/>
      </c>
      <c r="R198" s="17" t="str">
        <f>IF(SUM('Control Sample Data'!F$3:F$98)&gt;10,IF(AND(ISNUMBER('Control Sample Data'!F197),'Control Sample Data'!F197&lt;$B$1,'Control Sample Data'!F197&gt;0),'Control Sample Data'!F197,$B$1),"")</f>
        <v/>
      </c>
      <c r="S198" s="17" t="str">
        <f>IF(SUM('Control Sample Data'!G$3:G$98)&gt;10,IF(AND(ISNUMBER('Control Sample Data'!G197),'Control Sample Data'!G197&lt;$B$1,'Control Sample Data'!G197&gt;0),'Control Sample Data'!G197,$B$1),"")</f>
        <v/>
      </c>
      <c r="T198" s="17" t="str">
        <f>IF(SUM('Control Sample Data'!H$3:H$98)&gt;10,IF(AND(ISNUMBER('Control Sample Data'!H197),'Control Sample Data'!H197&lt;$B$1,'Control Sample Data'!H197&gt;0),'Control Sample Data'!H197,$B$1),"")</f>
        <v/>
      </c>
      <c r="U198" s="17" t="str">
        <f>IF(SUM('Control Sample Data'!I$3:I$98)&gt;10,IF(AND(ISNUMBER('Control Sample Data'!I197),'Control Sample Data'!I197&lt;$B$1,'Control Sample Data'!I197&gt;0),'Control Sample Data'!I197,$B$1),"")</f>
        <v/>
      </c>
      <c r="V198" s="17" t="str">
        <f>IF(SUM('Control Sample Data'!J$3:J$98)&gt;10,IF(AND(ISNUMBER('Control Sample Data'!J197),'Control Sample Data'!J197&lt;$B$1,'Control Sample Data'!J197&gt;0),'Control Sample Data'!J197,$B$1),"")</f>
        <v/>
      </c>
      <c r="W198" s="17" t="str">
        <f>IF(SUM('Control Sample Data'!K$3:K$98)&gt;10,IF(AND(ISNUMBER('Control Sample Data'!K197),'Control Sample Data'!K197&lt;$B$1,'Control Sample Data'!K197&gt;0),'Control Sample Data'!K197,$B$1),"")</f>
        <v/>
      </c>
      <c r="X198" s="17" t="str">
        <f>IF(SUM('Control Sample Data'!L$3:L$98)&gt;10,IF(AND(ISNUMBER('Control Sample Data'!L197),'Control Sample Data'!L197&lt;$B$1,'Control Sample Data'!L197&gt;0),'Control Sample Data'!L197,$B$1),"")</f>
        <v/>
      </c>
      <c r="Y198" s="17" t="str">
        <f>IF(SUM('Control Sample Data'!M$3:M$98)&gt;10,IF(AND(ISNUMBER('Control Sample Data'!M197),'Control Sample Data'!M197&lt;$B$1,'Control Sample Data'!M197&gt;0),'Control Sample Data'!M197,$B$1),"")</f>
        <v/>
      </c>
      <c r="Z198" s="38" t="str">
        <f>IF(ISERROR(VLOOKUP('Choose Housekeeping Genes'!$C5,Calculations!$C$196:$M$291,2,0)),"",VLOOKUP('Choose Housekeeping Genes'!$C5,Calculations!$C$196:$M$291,2,0))</f>
        <v/>
      </c>
      <c r="AA198" s="38" t="str">
        <f>IF(ISERROR(VLOOKUP('Choose Housekeeping Genes'!$C5,Calculations!$C$196:$M$291,3,0)),"",VLOOKUP('Choose Housekeeping Genes'!$C5,Calculations!$C$196:$M$291,3,0))</f>
        <v/>
      </c>
      <c r="AB198" s="38" t="str">
        <f>IF(ISERROR(VLOOKUP('Choose Housekeeping Genes'!$C5,Calculations!$C$196:$M$291,4,0)),"",VLOOKUP('Choose Housekeeping Genes'!$C5,Calculations!$C$196:$M$291,4,0))</f>
        <v/>
      </c>
      <c r="AC198" s="38" t="str">
        <f>IF(ISERROR(VLOOKUP('Choose Housekeeping Genes'!$C5,Calculations!$C$196:$M$291,5,0)),"",VLOOKUP('Choose Housekeeping Genes'!$C5,Calculations!$C$196:$M$291,5,0))</f>
        <v/>
      </c>
      <c r="AD198" s="38" t="str">
        <f>IF(ISERROR(VLOOKUP('Choose Housekeeping Genes'!$C5,Calculations!$C$196:$M$291,6,0)),"",VLOOKUP('Choose Housekeeping Genes'!$C5,Calculations!$C$196:$M$291,6,0))</f>
        <v/>
      </c>
      <c r="AE198" s="38" t="str">
        <f>IF(ISERROR(VLOOKUP('Choose Housekeeping Genes'!$C5,Calculations!$C$196:$M$291,7,0)),"",VLOOKUP('Choose Housekeeping Genes'!$C5,Calculations!$C$196:$M$291,7,0))</f>
        <v/>
      </c>
      <c r="AF198" s="38" t="str">
        <f>IF(ISERROR(VLOOKUP('Choose Housekeeping Genes'!$C5,Calculations!$C$196:$M$291,8,0)),"",VLOOKUP('Choose Housekeeping Genes'!$C5,Calculations!$C$196:$M$291,8,0))</f>
        <v/>
      </c>
      <c r="AG198" s="38" t="str">
        <f>IF(ISERROR(VLOOKUP('Choose Housekeeping Genes'!$C5,Calculations!$C$196:$M$291,9,0)),"",VLOOKUP('Choose Housekeeping Genes'!$C5,Calculations!$C$196:$M$291,9,0))</f>
        <v/>
      </c>
      <c r="AH198" s="38" t="str">
        <f>IF(ISERROR(VLOOKUP('Choose Housekeeping Genes'!$C5,Calculations!$C$196:$M$291,10,0)),"",VLOOKUP('Choose Housekeeping Genes'!$C5,Calculations!$C$196:$M$291,10,0))</f>
        <v/>
      </c>
      <c r="AI198" s="38" t="str">
        <f>IF(ISERROR(VLOOKUP('Choose Housekeeping Genes'!$C5,Calculations!$C$196:$M$291,11,0)),"",VLOOKUP('Choose Housekeeping Genes'!$C5,Calculations!$C$196:$M$291,11,0))</f>
        <v/>
      </c>
      <c r="AJ198" s="38" t="str">
        <f>IF(ISERROR(VLOOKUP('Choose Housekeeping Genes'!$C5,Calculations!$C$196:$AB$291,14,0)),"",VLOOKUP('Choose Housekeeping Genes'!$C5,Calculations!$C$196:$AB$291,14,0))</f>
        <v/>
      </c>
      <c r="AK198" s="38" t="str">
        <f>IF(ISERROR(VLOOKUP('Choose Housekeeping Genes'!$C5,Calculations!$C$196:$AB$291,15,0)),"",VLOOKUP('Choose Housekeeping Genes'!$C5,Calculations!$C$196:$AB$291,15,0))</f>
        <v/>
      </c>
      <c r="AL198" s="38" t="str">
        <f>IF(ISERROR(VLOOKUP('Choose Housekeeping Genes'!$C5,Calculations!$C$196:$AB$291,16,0)),"",VLOOKUP('Choose Housekeeping Genes'!$C5,Calculations!$C$196:$AB$291,16,0))</f>
        <v/>
      </c>
      <c r="AM198" s="38" t="str">
        <f>IF(ISERROR(VLOOKUP('Choose Housekeeping Genes'!$C5,Calculations!$C$196:$AB$291,17,0)),"",VLOOKUP('Choose Housekeeping Genes'!$C5,Calculations!$C$196:$AB$291,17,0))</f>
        <v/>
      </c>
      <c r="AN198" s="38" t="str">
        <f>IF(ISERROR(VLOOKUP('Choose Housekeeping Genes'!$C5,Calculations!$C$196:$AB$291,18,0)),"",VLOOKUP('Choose Housekeeping Genes'!$C5,Calculations!$C$196:$AB$291,18,0))</f>
        <v/>
      </c>
      <c r="AO198" s="38" t="str">
        <f>IF(ISERROR(VLOOKUP('Choose Housekeeping Genes'!$C5,Calculations!$C$196:$AB$291,19,0)),"",VLOOKUP('Choose Housekeeping Genes'!$C5,Calculations!$C$196:$AB$291,19,0))</f>
        <v/>
      </c>
      <c r="AP198" s="38" t="str">
        <f>IF(ISERROR(VLOOKUP('Choose Housekeeping Genes'!$C5,Calculations!$C$196:$AB$291,20,0)),"",VLOOKUP('Choose Housekeeping Genes'!$C5,Calculations!$C$196:$AB$291,20,0))</f>
        <v/>
      </c>
      <c r="AQ198" s="38" t="str">
        <f>IF(ISERROR(VLOOKUP('Choose Housekeeping Genes'!$C5,Calculations!$C$196:$AB$291,21,0)),"",VLOOKUP('Choose Housekeeping Genes'!$C5,Calculations!$C$196:$AB$291,21,0))</f>
        <v/>
      </c>
      <c r="AR198" s="38" t="str">
        <f>IF(ISERROR(VLOOKUP('Choose Housekeeping Genes'!$C5,Calculations!$C$196:$AB$291,22,0)),"",VLOOKUP('Choose Housekeeping Genes'!$C5,Calculations!$C$196:$AB$291,22,0))</f>
        <v/>
      </c>
      <c r="AS198" s="38" t="str">
        <f>IF(ISERROR(VLOOKUP('Choose Housekeeping Genes'!$C5,Calculations!$C$196:$AB$291,23,0)),"",VLOOKUP('Choose Housekeeping Genes'!$C5,Calculations!$C$196:$AB$291,23,0))</f>
        <v/>
      </c>
      <c r="AT198" s="36" t="str">
        <f t="shared" si="182"/>
        <v/>
      </c>
      <c r="AU198" s="36" t="str">
        <f t="shared" si="183"/>
        <v/>
      </c>
      <c r="AV198" s="36" t="str">
        <f t="shared" si="184"/>
        <v/>
      </c>
      <c r="AW198" s="36" t="str">
        <f t="shared" si="185"/>
        <v/>
      </c>
      <c r="AX198" s="36" t="str">
        <f t="shared" si="186"/>
        <v/>
      </c>
      <c r="AY198" s="36" t="str">
        <f t="shared" si="187"/>
        <v/>
      </c>
      <c r="AZ198" s="36" t="str">
        <f t="shared" si="188"/>
        <v/>
      </c>
      <c r="BA198" s="36" t="str">
        <f t="shared" si="189"/>
        <v/>
      </c>
      <c r="BB198" s="36" t="str">
        <f t="shared" si="190"/>
        <v/>
      </c>
      <c r="BC198" s="36" t="str">
        <f t="shared" si="191"/>
        <v/>
      </c>
      <c r="BD198" s="36" t="str">
        <f t="shared" si="193"/>
        <v/>
      </c>
      <c r="BE198" s="36" t="str">
        <f t="shared" si="194"/>
        <v/>
      </c>
      <c r="BF198" s="36" t="str">
        <f t="shared" si="195"/>
        <v/>
      </c>
      <c r="BG198" s="36" t="str">
        <f t="shared" si="196"/>
        <v/>
      </c>
      <c r="BH198" s="36" t="str">
        <f t="shared" si="197"/>
        <v/>
      </c>
      <c r="BI198" s="36" t="str">
        <f t="shared" si="198"/>
        <v/>
      </c>
      <c r="BJ198" s="36" t="str">
        <f t="shared" si="199"/>
        <v/>
      </c>
      <c r="BK198" s="36" t="str">
        <f t="shared" si="200"/>
        <v/>
      </c>
      <c r="BL198" s="36" t="str">
        <f t="shared" si="201"/>
        <v/>
      </c>
      <c r="BM198" s="36" t="str">
        <f t="shared" si="202"/>
        <v/>
      </c>
      <c r="BN198" s="38" t="e">
        <f t="shared" si="170"/>
        <v>#DIV/0!</v>
      </c>
      <c r="BO198" s="38" t="e">
        <f t="shared" si="171"/>
        <v>#DIV/0!</v>
      </c>
      <c r="BP198" s="39" t="str">
        <f t="shared" si="203"/>
        <v/>
      </c>
      <c r="BQ198" s="39" t="str">
        <f t="shared" si="204"/>
        <v/>
      </c>
      <c r="BR198" s="39" t="str">
        <f t="shared" si="205"/>
        <v/>
      </c>
      <c r="BS198" s="39" t="str">
        <f t="shared" si="206"/>
        <v/>
      </c>
      <c r="BT198" s="39" t="str">
        <f t="shared" si="207"/>
        <v/>
      </c>
      <c r="BU198" s="39" t="str">
        <f t="shared" si="208"/>
        <v/>
      </c>
      <c r="BV198" s="39" t="str">
        <f t="shared" si="209"/>
        <v/>
      </c>
      <c r="BW198" s="39" t="str">
        <f t="shared" si="210"/>
        <v/>
      </c>
      <c r="BX198" s="39" t="str">
        <f t="shared" si="211"/>
        <v/>
      </c>
      <c r="BY198" s="39" t="str">
        <f t="shared" si="212"/>
        <v/>
      </c>
      <c r="BZ198" s="39" t="str">
        <f t="shared" si="213"/>
        <v/>
      </c>
      <c r="CA198" s="39" t="str">
        <f t="shared" si="214"/>
        <v/>
      </c>
      <c r="CB198" s="39" t="str">
        <f t="shared" si="215"/>
        <v/>
      </c>
      <c r="CC198" s="39" t="str">
        <f t="shared" si="216"/>
        <v/>
      </c>
      <c r="CD198" s="39" t="str">
        <f t="shared" si="217"/>
        <v/>
      </c>
      <c r="CE198" s="39" t="str">
        <f t="shared" si="218"/>
        <v/>
      </c>
      <c r="CF198" s="39" t="str">
        <f t="shared" si="219"/>
        <v/>
      </c>
      <c r="CG198" s="39" t="str">
        <f t="shared" si="220"/>
        <v/>
      </c>
      <c r="CH198" s="39" t="str">
        <f t="shared" si="221"/>
        <v/>
      </c>
      <c r="CI198" s="39" t="str">
        <f t="shared" si="222"/>
        <v/>
      </c>
    </row>
    <row r="199" spans="1:87" ht="12.75">
      <c r="A199" s="18"/>
      <c r="B199" s="16" t="str">
        <f>'Gene Table'!D198</f>
        <v>NM_202001</v>
      </c>
      <c r="C199" s="16" t="s">
        <v>21</v>
      </c>
      <c r="D199" s="17" t="str">
        <f>IF(SUM('Test Sample Data'!D$3:D$98)&gt;10,IF(AND(ISNUMBER('Test Sample Data'!D198),'Test Sample Data'!D198&lt;$B$1,'Test Sample Data'!D198&gt;0),'Test Sample Data'!D198,$B$1),"")</f>
        <v/>
      </c>
      <c r="E199" s="17" t="str">
        <f>IF(SUM('Test Sample Data'!E$3:E$98)&gt;10,IF(AND(ISNUMBER('Test Sample Data'!E198),'Test Sample Data'!E198&lt;$B$1,'Test Sample Data'!E198&gt;0),'Test Sample Data'!E198,$B$1),"")</f>
        <v/>
      </c>
      <c r="F199" s="17" t="str">
        <f>IF(SUM('Test Sample Data'!F$3:F$98)&gt;10,IF(AND(ISNUMBER('Test Sample Data'!F198),'Test Sample Data'!F198&lt;$B$1,'Test Sample Data'!F198&gt;0),'Test Sample Data'!F198,$B$1),"")</f>
        <v/>
      </c>
      <c r="G199" s="17" t="str">
        <f>IF(SUM('Test Sample Data'!G$3:G$98)&gt;10,IF(AND(ISNUMBER('Test Sample Data'!G198),'Test Sample Data'!G198&lt;$B$1,'Test Sample Data'!G198&gt;0),'Test Sample Data'!G198,$B$1),"")</f>
        <v/>
      </c>
      <c r="H199" s="17" t="str">
        <f>IF(SUM('Test Sample Data'!H$3:H$98)&gt;10,IF(AND(ISNUMBER('Test Sample Data'!H198),'Test Sample Data'!H198&lt;$B$1,'Test Sample Data'!H198&gt;0),'Test Sample Data'!H198,$B$1),"")</f>
        <v/>
      </c>
      <c r="I199" s="17" t="str">
        <f>IF(SUM('Test Sample Data'!I$3:I$98)&gt;10,IF(AND(ISNUMBER('Test Sample Data'!I198),'Test Sample Data'!I198&lt;$B$1,'Test Sample Data'!I198&gt;0),'Test Sample Data'!I198,$B$1),"")</f>
        <v/>
      </c>
      <c r="J199" s="17" t="str">
        <f>IF(SUM('Test Sample Data'!J$3:J$98)&gt;10,IF(AND(ISNUMBER('Test Sample Data'!J198),'Test Sample Data'!J198&lt;$B$1,'Test Sample Data'!J198&gt;0),'Test Sample Data'!J198,$B$1),"")</f>
        <v/>
      </c>
      <c r="K199" s="17" t="str">
        <f>IF(SUM('Test Sample Data'!K$3:K$98)&gt;10,IF(AND(ISNUMBER('Test Sample Data'!K198),'Test Sample Data'!K198&lt;$B$1,'Test Sample Data'!K198&gt;0),'Test Sample Data'!K198,$B$1),"")</f>
        <v/>
      </c>
      <c r="L199" s="17" t="str">
        <f>IF(SUM('Test Sample Data'!L$3:L$98)&gt;10,IF(AND(ISNUMBER('Test Sample Data'!L198),'Test Sample Data'!L198&lt;$B$1,'Test Sample Data'!L198&gt;0),'Test Sample Data'!L198,$B$1),"")</f>
        <v/>
      </c>
      <c r="M199" s="17" t="str">
        <f>IF(SUM('Test Sample Data'!M$3:M$98)&gt;10,IF(AND(ISNUMBER('Test Sample Data'!M198),'Test Sample Data'!M198&lt;$B$1,'Test Sample Data'!M198&gt;0),'Test Sample Data'!M198,$B$1),"")</f>
        <v/>
      </c>
      <c r="N199" s="17" t="str">
        <f>'Gene Table'!D198</f>
        <v>NM_202001</v>
      </c>
      <c r="O199" s="16" t="s">
        <v>21</v>
      </c>
      <c r="P199" s="17" t="str">
        <f>IF(SUM('Control Sample Data'!D$3:D$98)&gt;10,IF(AND(ISNUMBER('Control Sample Data'!D198),'Control Sample Data'!D198&lt;$B$1,'Control Sample Data'!D198&gt;0),'Control Sample Data'!D198,$B$1),"")</f>
        <v/>
      </c>
      <c r="Q199" s="17" t="str">
        <f>IF(SUM('Control Sample Data'!E$3:E$98)&gt;10,IF(AND(ISNUMBER('Control Sample Data'!E198),'Control Sample Data'!E198&lt;$B$1,'Control Sample Data'!E198&gt;0),'Control Sample Data'!E198,$B$1),"")</f>
        <v/>
      </c>
      <c r="R199" s="17" t="str">
        <f>IF(SUM('Control Sample Data'!F$3:F$98)&gt;10,IF(AND(ISNUMBER('Control Sample Data'!F198),'Control Sample Data'!F198&lt;$B$1,'Control Sample Data'!F198&gt;0),'Control Sample Data'!F198,$B$1),"")</f>
        <v/>
      </c>
      <c r="S199" s="17" t="str">
        <f>IF(SUM('Control Sample Data'!G$3:G$98)&gt;10,IF(AND(ISNUMBER('Control Sample Data'!G198),'Control Sample Data'!G198&lt;$B$1,'Control Sample Data'!G198&gt;0),'Control Sample Data'!G198,$B$1),"")</f>
        <v/>
      </c>
      <c r="T199" s="17" t="str">
        <f>IF(SUM('Control Sample Data'!H$3:H$98)&gt;10,IF(AND(ISNUMBER('Control Sample Data'!H198),'Control Sample Data'!H198&lt;$B$1,'Control Sample Data'!H198&gt;0),'Control Sample Data'!H198,$B$1),"")</f>
        <v/>
      </c>
      <c r="U199" s="17" t="str">
        <f>IF(SUM('Control Sample Data'!I$3:I$98)&gt;10,IF(AND(ISNUMBER('Control Sample Data'!I198),'Control Sample Data'!I198&lt;$B$1,'Control Sample Data'!I198&gt;0),'Control Sample Data'!I198,$B$1),"")</f>
        <v/>
      </c>
      <c r="V199" s="17" t="str">
        <f>IF(SUM('Control Sample Data'!J$3:J$98)&gt;10,IF(AND(ISNUMBER('Control Sample Data'!J198),'Control Sample Data'!J198&lt;$B$1,'Control Sample Data'!J198&gt;0),'Control Sample Data'!J198,$B$1),"")</f>
        <v/>
      </c>
      <c r="W199" s="17" t="str">
        <f>IF(SUM('Control Sample Data'!K$3:K$98)&gt;10,IF(AND(ISNUMBER('Control Sample Data'!K198),'Control Sample Data'!K198&lt;$B$1,'Control Sample Data'!K198&gt;0),'Control Sample Data'!K198,$B$1),"")</f>
        <v/>
      </c>
      <c r="X199" s="17" t="str">
        <f>IF(SUM('Control Sample Data'!L$3:L$98)&gt;10,IF(AND(ISNUMBER('Control Sample Data'!L198),'Control Sample Data'!L198&lt;$B$1,'Control Sample Data'!L198&gt;0),'Control Sample Data'!L198,$B$1),"")</f>
        <v/>
      </c>
      <c r="Y199" s="17" t="str">
        <f>IF(SUM('Control Sample Data'!M$3:M$98)&gt;10,IF(AND(ISNUMBER('Control Sample Data'!M198),'Control Sample Data'!M198&lt;$B$1,'Control Sample Data'!M198&gt;0),'Control Sample Data'!M198,$B$1),"")</f>
        <v/>
      </c>
      <c r="Z199" s="38" t="str">
        <f>IF(ISERROR(VLOOKUP('Choose Housekeeping Genes'!$C6,Calculations!$C$196:$M$291,2,0)),"",VLOOKUP('Choose Housekeeping Genes'!$C6,Calculations!$C$196:$M$291,2,0))</f>
        <v/>
      </c>
      <c r="AA199" s="38" t="str">
        <f>IF(ISERROR(VLOOKUP('Choose Housekeeping Genes'!$C6,Calculations!$C$196:$M$291,3,0)),"",VLOOKUP('Choose Housekeeping Genes'!$C6,Calculations!$C$196:$M$291,3,0))</f>
        <v/>
      </c>
      <c r="AB199" s="38" t="str">
        <f>IF(ISERROR(VLOOKUP('Choose Housekeeping Genes'!$C6,Calculations!$C$196:$M$291,4,0)),"",VLOOKUP('Choose Housekeeping Genes'!$C6,Calculations!$C$196:$M$291,4,0))</f>
        <v/>
      </c>
      <c r="AC199" s="38" t="str">
        <f>IF(ISERROR(VLOOKUP('Choose Housekeeping Genes'!$C6,Calculations!$C$196:$M$291,5,0)),"",VLOOKUP('Choose Housekeeping Genes'!$C6,Calculations!$C$196:$M$291,5,0))</f>
        <v/>
      </c>
      <c r="AD199" s="38" t="str">
        <f>IF(ISERROR(VLOOKUP('Choose Housekeeping Genes'!$C6,Calculations!$C$196:$M$291,6,0)),"",VLOOKUP('Choose Housekeeping Genes'!$C6,Calculations!$C$196:$M$291,6,0))</f>
        <v/>
      </c>
      <c r="AE199" s="38" t="str">
        <f>IF(ISERROR(VLOOKUP('Choose Housekeeping Genes'!$C6,Calculations!$C$196:$M$291,7,0)),"",VLOOKUP('Choose Housekeeping Genes'!$C6,Calculations!$C$196:$M$291,7,0))</f>
        <v/>
      </c>
      <c r="AF199" s="38" t="str">
        <f>IF(ISERROR(VLOOKUP('Choose Housekeeping Genes'!$C6,Calculations!$C$196:$M$291,8,0)),"",VLOOKUP('Choose Housekeeping Genes'!$C6,Calculations!$C$196:$M$291,8,0))</f>
        <v/>
      </c>
      <c r="AG199" s="38" t="str">
        <f>IF(ISERROR(VLOOKUP('Choose Housekeeping Genes'!$C6,Calculations!$C$196:$M$291,9,0)),"",VLOOKUP('Choose Housekeeping Genes'!$C6,Calculations!$C$196:$M$291,9,0))</f>
        <v/>
      </c>
      <c r="AH199" s="38" t="str">
        <f>IF(ISERROR(VLOOKUP('Choose Housekeeping Genes'!$C6,Calculations!$C$196:$M$291,10,0)),"",VLOOKUP('Choose Housekeeping Genes'!$C6,Calculations!$C$196:$M$291,10,0))</f>
        <v/>
      </c>
      <c r="AI199" s="38" t="str">
        <f>IF(ISERROR(VLOOKUP('Choose Housekeeping Genes'!$C6,Calculations!$C$196:$M$291,11,0)),"",VLOOKUP('Choose Housekeeping Genes'!$C6,Calculations!$C$196:$M$291,11,0))</f>
        <v/>
      </c>
      <c r="AJ199" s="38" t="str">
        <f>IF(ISERROR(VLOOKUP('Choose Housekeeping Genes'!$C6,Calculations!$C$196:$AB$291,14,0)),"",VLOOKUP('Choose Housekeeping Genes'!$C6,Calculations!$C$196:$AB$291,14,0))</f>
        <v/>
      </c>
      <c r="AK199" s="38" t="str">
        <f>IF(ISERROR(VLOOKUP('Choose Housekeeping Genes'!$C6,Calculations!$C$196:$AB$291,15,0)),"",VLOOKUP('Choose Housekeeping Genes'!$C6,Calculations!$C$196:$AB$291,15,0))</f>
        <v/>
      </c>
      <c r="AL199" s="38" t="str">
        <f>IF(ISERROR(VLOOKUP('Choose Housekeeping Genes'!$C6,Calculations!$C$196:$AB$291,16,0)),"",VLOOKUP('Choose Housekeeping Genes'!$C6,Calculations!$C$196:$AB$291,16,0))</f>
        <v/>
      </c>
      <c r="AM199" s="38" t="str">
        <f>IF(ISERROR(VLOOKUP('Choose Housekeeping Genes'!$C6,Calculations!$C$196:$AB$291,17,0)),"",VLOOKUP('Choose Housekeeping Genes'!$C6,Calculations!$C$196:$AB$291,17,0))</f>
        <v/>
      </c>
      <c r="AN199" s="38" t="str">
        <f>IF(ISERROR(VLOOKUP('Choose Housekeeping Genes'!$C6,Calculations!$C$196:$AB$291,18,0)),"",VLOOKUP('Choose Housekeeping Genes'!$C6,Calculations!$C$196:$AB$291,18,0))</f>
        <v/>
      </c>
      <c r="AO199" s="38" t="str">
        <f>IF(ISERROR(VLOOKUP('Choose Housekeeping Genes'!$C6,Calculations!$C$196:$AB$291,19,0)),"",VLOOKUP('Choose Housekeeping Genes'!$C6,Calculations!$C$196:$AB$291,19,0))</f>
        <v/>
      </c>
      <c r="AP199" s="38" t="str">
        <f>IF(ISERROR(VLOOKUP('Choose Housekeeping Genes'!$C6,Calculations!$C$196:$AB$291,20,0)),"",VLOOKUP('Choose Housekeeping Genes'!$C6,Calculations!$C$196:$AB$291,20,0))</f>
        <v/>
      </c>
      <c r="AQ199" s="38" t="str">
        <f>IF(ISERROR(VLOOKUP('Choose Housekeeping Genes'!$C6,Calculations!$C$196:$AB$291,21,0)),"",VLOOKUP('Choose Housekeeping Genes'!$C6,Calculations!$C$196:$AB$291,21,0))</f>
        <v/>
      </c>
      <c r="AR199" s="38" t="str">
        <f>IF(ISERROR(VLOOKUP('Choose Housekeeping Genes'!$C6,Calculations!$C$196:$AB$291,22,0)),"",VLOOKUP('Choose Housekeeping Genes'!$C6,Calculations!$C$196:$AB$291,22,0))</f>
        <v/>
      </c>
      <c r="AS199" s="38" t="str">
        <f>IF(ISERROR(VLOOKUP('Choose Housekeeping Genes'!$C6,Calculations!$C$196:$AB$291,23,0)),"",VLOOKUP('Choose Housekeeping Genes'!$C6,Calculations!$C$196:$AB$291,23,0))</f>
        <v/>
      </c>
      <c r="AT199" s="36" t="str">
        <f t="shared" si="182"/>
        <v/>
      </c>
      <c r="AU199" s="36" t="str">
        <f t="shared" si="183"/>
        <v/>
      </c>
      <c r="AV199" s="36" t="str">
        <f t="shared" si="184"/>
        <v/>
      </c>
      <c r="AW199" s="36" t="str">
        <f t="shared" si="185"/>
        <v/>
      </c>
      <c r="AX199" s="36" t="str">
        <f t="shared" si="186"/>
        <v/>
      </c>
      <c r="AY199" s="36" t="str">
        <f t="shared" si="187"/>
        <v/>
      </c>
      <c r="AZ199" s="36" t="str">
        <f t="shared" si="188"/>
        <v/>
      </c>
      <c r="BA199" s="36" t="str">
        <f t="shared" si="189"/>
        <v/>
      </c>
      <c r="BB199" s="36" t="str">
        <f t="shared" si="190"/>
        <v/>
      </c>
      <c r="BC199" s="36" t="str">
        <f t="shared" si="191"/>
        <v/>
      </c>
      <c r="BD199" s="36" t="str">
        <f t="shared" si="193"/>
        <v/>
      </c>
      <c r="BE199" s="36" t="str">
        <f t="shared" si="194"/>
        <v/>
      </c>
      <c r="BF199" s="36" t="str">
        <f t="shared" si="195"/>
        <v/>
      </c>
      <c r="BG199" s="36" t="str">
        <f t="shared" si="196"/>
        <v/>
      </c>
      <c r="BH199" s="36" t="str">
        <f t="shared" si="197"/>
        <v/>
      </c>
      <c r="BI199" s="36" t="str">
        <f t="shared" si="198"/>
        <v/>
      </c>
      <c r="BJ199" s="36" t="str">
        <f t="shared" si="199"/>
        <v/>
      </c>
      <c r="BK199" s="36" t="str">
        <f t="shared" si="200"/>
        <v/>
      </c>
      <c r="BL199" s="36" t="str">
        <f t="shared" si="201"/>
        <v/>
      </c>
      <c r="BM199" s="36" t="str">
        <f t="shared" si="202"/>
        <v/>
      </c>
      <c r="BN199" s="38" t="e">
        <f t="shared" si="170"/>
        <v>#DIV/0!</v>
      </c>
      <c r="BO199" s="38" t="e">
        <f t="shared" si="171"/>
        <v>#DIV/0!</v>
      </c>
      <c r="BP199" s="39" t="str">
        <f t="shared" si="203"/>
        <v/>
      </c>
      <c r="BQ199" s="39" t="str">
        <f t="shared" si="204"/>
        <v/>
      </c>
      <c r="BR199" s="39" t="str">
        <f t="shared" si="205"/>
        <v/>
      </c>
      <c r="BS199" s="39" t="str">
        <f t="shared" si="206"/>
        <v/>
      </c>
      <c r="BT199" s="39" t="str">
        <f t="shared" si="207"/>
        <v/>
      </c>
      <c r="BU199" s="39" t="str">
        <f t="shared" si="208"/>
        <v/>
      </c>
      <c r="BV199" s="39" t="str">
        <f t="shared" si="209"/>
        <v/>
      </c>
      <c r="BW199" s="39" t="str">
        <f t="shared" si="210"/>
        <v/>
      </c>
      <c r="BX199" s="39" t="str">
        <f t="shared" si="211"/>
        <v/>
      </c>
      <c r="BY199" s="39" t="str">
        <f t="shared" si="212"/>
        <v/>
      </c>
      <c r="BZ199" s="39" t="str">
        <f t="shared" si="213"/>
        <v/>
      </c>
      <c r="CA199" s="39" t="str">
        <f t="shared" si="214"/>
        <v/>
      </c>
      <c r="CB199" s="39" t="str">
        <f t="shared" si="215"/>
        <v/>
      </c>
      <c r="CC199" s="39" t="str">
        <f t="shared" si="216"/>
        <v/>
      </c>
      <c r="CD199" s="39" t="str">
        <f t="shared" si="217"/>
        <v/>
      </c>
      <c r="CE199" s="39" t="str">
        <f t="shared" si="218"/>
        <v/>
      </c>
      <c r="CF199" s="39" t="str">
        <f t="shared" si="219"/>
        <v/>
      </c>
      <c r="CG199" s="39" t="str">
        <f t="shared" si="220"/>
        <v/>
      </c>
      <c r="CH199" s="39" t="str">
        <f t="shared" si="221"/>
        <v/>
      </c>
      <c r="CI199" s="39" t="str">
        <f t="shared" si="222"/>
        <v/>
      </c>
    </row>
    <row r="200" spans="1:87" ht="12.75">
      <c r="A200" s="18"/>
      <c r="B200" s="16" t="str">
        <f>'Gene Table'!D199</f>
        <v>NM_001955</v>
      </c>
      <c r="C200" s="16" t="s">
        <v>25</v>
      </c>
      <c r="D200" s="17" t="str">
        <f>IF(SUM('Test Sample Data'!D$3:D$98)&gt;10,IF(AND(ISNUMBER('Test Sample Data'!D199),'Test Sample Data'!D199&lt;$B$1,'Test Sample Data'!D199&gt;0),'Test Sample Data'!D199,$B$1),"")</f>
        <v/>
      </c>
      <c r="E200" s="17" t="str">
        <f>IF(SUM('Test Sample Data'!E$3:E$98)&gt;10,IF(AND(ISNUMBER('Test Sample Data'!E199),'Test Sample Data'!E199&lt;$B$1,'Test Sample Data'!E199&gt;0),'Test Sample Data'!E199,$B$1),"")</f>
        <v/>
      </c>
      <c r="F200" s="17" t="str">
        <f>IF(SUM('Test Sample Data'!F$3:F$98)&gt;10,IF(AND(ISNUMBER('Test Sample Data'!F199),'Test Sample Data'!F199&lt;$B$1,'Test Sample Data'!F199&gt;0),'Test Sample Data'!F199,$B$1),"")</f>
        <v/>
      </c>
      <c r="G200" s="17" t="str">
        <f>IF(SUM('Test Sample Data'!G$3:G$98)&gt;10,IF(AND(ISNUMBER('Test Sample Data'!G199),'Test Sample Data'!G199&lt;$B$1,'Test Sample Data'!G199&gt;0),'Test Sample Data'!G199,$B$1),"")</f>
        <v/>
      </c>
      <c r="H200" s="17" t="str">
        <f>IF(SUM('Test Sample Data'!H$3:H$98)&gt;10,IF(AND(ISNUMBER('Test Sample Data'!H199),'Test Sample Data'!H199&lt;$B$1,'Test Sample Data'!H199&gt;0),'Test Sample Data'!H199,$B$1),"")</f>
        <v/>
      </c>
      <c r="I200" s="17" t="str">
        <f>IF(SUM('Test Sample Data'!I$3:I$98)&gt;10,IF(AND(ISNUMBER('Test Sample Data'!I199),'Test Sample Data'!I199&lt;$B$1,'Test Sample Data'!I199&gt;0),'Test Sample Data'!I199,$B$1),"")</f>
        <v/>
      </c>
      <c r="J200" s="17" t="str">
        <f>IF(SUM('Test Sample Data'!J$3:J$98)&gt;10,IF(AND(ISNUMBER('Test Sample Data'!J199),'Test Sample Data'!J199&lt;$B$1,'Test Sample Data'!J199&gt;0),'Test Sample Data'!J199,$B$1),"")</f>
        <v/>
      </c>
      <c r="K200" s="17" t="str">
        <f>IF(SUM('Test Sample Data'!K$3:K$98)&gt;10,IF(AND(ISNUMBER('Test Sample Data'!K199),'Test Sample Data'!K199&lt;$B$1,'Test Sample Data'!K199&gt;0),'Test Sample Data'!K199,$B$1),"")</f>
        <v/>
      </c>
      <c r="L200" s="17" t="str">
        <f>IF(SUM('Test Sample Data'!L$3:L$98)&gt;10,IF(AND(ISNUMBER('Test Sample Data'!L199),'Test Sample Data'!L199&lt;$B$1,'Test Sample Data'!L199&gt;0),'Test Sample Data'!L199,$B$1),"")</f>
        <v/>
      </c>
      <c r="M200" s="17" t="str">
        <f>IF(SUM('Test Sample Data'!M$3:M$98)&gt;10,IF(AND(ISNUMBER('Test Sample Data'!M199),'Test Sample Data'!M199&lt;$B$1,'Test Sample Data'!M199&gt;0),'Test Sample Data'!M199,$B$1),"")</f>
        <v/>
      </c>
      <c r="N200" s="17" t="str">
        <f>'Gene Table'!D199</f>
        <v>NM_001955</v>
      </c>
      <c r="O200" s="16" t="s">
        <v>25</v>
      </c>
      <c r="P200" s="17" t="str">
        <f>IF(SUM('Control Sample Data'!D$3:D$98)&gt;10,IF(AND(ISNUMBER('Control Sample Data'!D199),'Control Sample Data'!D199&lt;$B$1,'Control Sample Data'!D199&gt;0),'Control Sample Data'!D199,$B$1),"")</f>
        <v/>
      </c>
      <c r="Q200" s="17" t="str">
        <f>IF(SUM('Control Sample Data'!E$3:E$98)&gt;10,IF(AND(ISNUMBER('Control Sample Data'!E199),'Control Sample Data'!E199&lt;$B$1,'Control Sample Data'!E199&gt;0),'Control Sample Data'!E199,$B$1),"")</f>
        <v/>
      </c>
      <c r="R200" s="17" t="str">
        <f>IF(SUM('Control Sample Data'!F$3:F$98)&gt;10,IF(AND(ISNUMBER('Control Sample Data'!F199),'Control Sample Data'!F199&lt;$B$1,'Control Sample Data'!F199&gt;0),'Control Sample Data'!F199,$B$1),"")</f>
        <v/>
      </c>
      <c r="S200" s="17" t="str">
        <f>IF(SUM('Control Sample Data'!G$3:G$98)&gt;10,IF(AND(ISNUMBER('Control Sample Data'!G199),'Control Sample Data'!G199&lt;$B$1,'Control Sample Data'!G199&gt;0),'Control Sample Data'!G199,$B$1),"")</f>
        <v/>
      </c>
      <c r="T200" s="17" t="str">
        <f>IF(SUM('Control Sample Data'!H$3:H$98)&gt;10,IF(AND(ISNUMBER('Control Sample Data'!H199),'Control Sample Data'!H199&lt;$B$1,'Control Sample Data'!H199&gt;0),'Control Sample Data'!H199,$B$1),"")</f>
        <v/>
      </c>
      <c r="U200" s="17" t="str">
        <f>IF(SUM('Control Sample Data'!I$3:I$98)&gt;10,IF(AND(ISNUMBER('Control Sample Data'!I199),'Control Sample Data'!I199&lt;$B$1,'Control Sample Data'!I199&gt;0),'Control Sample Data'!I199,$B$1),"")</f>
        <v/>
      </c>
      <c r="V200" s="17" t="str">
        <f>IF(SUM('Control Sample Data'!J$3:J$98)&gt;10,IF(AND(ISNUMBER('Control Sample Data'!J199),'Control Sample Data'!J199&lt;$B$1,'Control Sample Data'!J199&gt;0),'Control Sample Data'!J199,$B$1),"")</f>
        <v/>
      </c>
      <c r="W200" s="17" t="str">
        <f>IF(SUM('Control Sample Data'!K$3:K$98)&gt;10,IF(AND(ISNUMBER('Control Sample Data'!K199),'Control Sample Data'!K199&lt;$B$1,'Control Sample Data'!K199&gt;0),'Control Sample Data'!K199,$B$1),"")</f>
        <v/>
      </c>
      <c r="X200" s="17" t="str">
        <f>IF(SUM('Control Sample Data'!L$3:L$98)&gt;10,IF(AND(ISNUMBER('Control Sample Data'!L199),'Control Sample Data'!L199&lt;$B$1,'Control Sample Data'!L199&gt;0),'Control Sample Data'!L199,$B$1),"")</f>
        <v/>
      </c>
      <c r="Y200" s="17" t="str">
        <f>IF(SUM('Control Sample Data'!M$3:M$98)&gt;10,IF(AND(ISNUMBER('Control Sample Data'!M199),'Control Sample Data'!M199&lt;$B$1,'Control Sample Data'!M199&gt;0),'Control Sample Data'!M199,$B$1),"")</f>
        <v/>
      </c>
      <c r="Z200" s="38" t="str">
        <f>IF(ISERROR(VLOOKUP('Choose Housekeeping Genes'!$C7,Calculations!$C$196:$M$291,2,0)),"",VLOOKUP('Choose Housekeeping Genes'!$C7,Calculations!$C$196:$M$291,2,0))</f>
        <v/>
      </c>
      <c r="AA200" s="38" t="str">
        <f>IF(ISERROR(VLOOKUP('Choose Housekeeping Genes'!$C7,Calculations!$C$196:$M$291,3,0)),"",VLOOKUP('Choose Housekeeping Genes'!$C7,Calculations!$C$196:$M$291,3,0))</f>
        <v/>
      </c>
      <c r="AB200" s="38" t="str">
        <f>IF(ISERROR(VLOOKUP('Choose Housekeeping Genes'!$C7,Calculations!$C$196:$M$291,4,0)),"",VLOOKUP('Choose Housekeeping Genes'!$C7,Calculations!$C$196:$M$291,4,0))</f>
        <v/>
      </c>
      <c r="AC200" s="38" t="str">
        <f>IF(ISERROR(VLOOKUP('Choose Housekeeping Genes'!$C7,Calculations!$C$196:$M$291,5,0)),"",VLOOKUP('Choose Housekeeping Genes'!$C7,Calculations!$C$196:$M$291,5,0))</f>
        <v/>
      </c>
      <c r="AD200" s="38" t="str">
        <f>IF(ISERROR(VLOOKUP('Choose Housekeeping Genes'!$C7,Calculations!$C$196:$M$291,6,0)),"",VLOOKUP('Choose Housekeeping Genes'!$C7,Calculations!$C$196:$M$291,6,0))</f>
        <v/>
      </c>
      <c r="AE200" s="38" t="str">
        <f>IF(ISERROR(VLOOKUP('Choose Housekeeping Genes'!$C7,Calculations!$C$196:$M$291,7,0)),"",VLOOKUP('Choose Housekeeping Genes'!$C7,Calculations!$C$196:$M$291,7,0))</f>
        <v/>
      </c>
      <c r="AF200" s="38" t="str">
        <f>IF(ISERROR(VLOOKUP('Choose Housekeeping Genes'!$C7,Calculations!$C$196:$M$291,8,0)),"",VLOOKUP('Choose Housekeeping Genes'!$C7,Calculations!$C$196:$M$291,8,0))</f>
        <v/>
      </c>
      <c r="AG200" s="38" t="str">
        <f>IF(ISERROR(VLOOKUP('Choose Housekeeping Genes'!$C7,Calculations!$C$196:$M$291,9,0)),"",VLOOKUP('Choose Housekeeping Genes'!$C7,Calculations!$C$196:$M$291,9,0))</f>
        <v/>
      </c>
      <c r="AH200" s="38" t="str">
        <f>IF(ISERROR(VLOOKUP('Choose Housekeeping Genes'!$C7,Calculations!$C$196:$M$291,10,0)),"",VLOOKUP('Choose Housekeeping Genes'!$C7,Calculations!$C$196:$M$291,10,0))</f>
        <v/>
      </c>
      <c r="AI200" s="38" t="str">
        <f>IF(ISERROR(VLOOKUP('Choose Housekeeping Genes'!$C7,Calculations!$C$196:$M$291,11,0)),"",VLOOKUP('Choose Housekeeping Genes'!$C7,Calculations!$C$196:$M$291,11,0))</f>
        <v/>
      </c>
      <c r="AJ200" s="38" t="str">
        <f>IF(ISERROR(VLOOKUP('Choose Housekeeping Genes'!$C7,Calculations!$C$196:$AB$291,14,0)),"",VLOOKUP('Choose Housekeeping Genes'!$C7,Calculations!$C$196:$AB$291,14,0))</f>
        <v/>
      </c>
      <c r="AK200" s="38" t="str">
        <f>IF(ISERROR(VLOOKUP('Choose Housekeeping Genes'!$C7,Calculations!$C$196:$AB$291,15,0)),"",VLOOKUP('Choose Housekeeping Genes'!$C7,Calculations!$C$196:$AB$291,15,0))</f>
        <v/>
      </c>
      <c r="AL200" s="38" t="str">
        <f>IF(ISERROR(VLOOKUP('Choose Housekeeping Genes'!$C7,Calculations!$C$196:$AB$291,16,0)),"",VLOOKUP('Choose Housekeeping Genes'!$C7,Calculations!$C$196:$AB$291,16,0))</f>
        <v/>
      </c>
      <c r="AM200" s="38" t="str">
        <f>IF(ISERROR(VLOOKUP('Choose Housekeeping Genes'!$C7,Calculations!$C$196:$AB$291,17,0)),"",VLOOKUP('Choose Housekeeping Genes'!$C7,Calculations!$C$196:$AB$291,17,0))</f>
        <v/>
      </c>
      <c r="AN200" s="38" t="str">
        <f>IF(ISERROR(VLOOKUP('Choose Housekeeping Genes'!$C7,Calculations!$C$196:$AB$291,18,0)),"",VLOOKUP('Choose Housekeeping Genes'!$C7,Calculations!$C$196:$AB$291,18,0))</f>
        <v/>
      </c>
      <c r="AO200" s="38" t="str">
        <f>IF(ISERROR(VLOOKUP('Choose Housekeeping Genes'!$C7,Calculations!$C$196:$AB$291,19,0)),"",VLOOKUP('Choose Housekeeping Genes'!$C7,Calculations!$C$196:$AB$291,19,0))</f>
        <v/>
      </c>
      <c r="AP200" s="38" t="str">
        <f>IF(ISERROR(VLOOKUP('Choose Housekeeping Genes'!$C7,Calculations!$C$196:$AB$291,20,0)),"",VLOOKUP('Choose Housekeeping Genes'!$C7,Calculations!$C$196:$AB$291,20,0))</f>
        <v/>
      </c>
      <c r="AQ200" s="38" t="str">
        <f>IF(ISERROR(VLOOKUP('Choose Housekeeping Genes'!$C7,Calculations!$C$196:$AB$291,21,0)),"",VLOOKUP('Choose Housekeeping Genes'!$C7,Calculations!$C$196:$AB$291,21,0))</f>
        <v/>
      </c>
      <c r="AR200" s="38" t="str">
        <f>IF(ISERROR(VLOOKUP('Choose Housekeeping Genes'!$C7,Calculations!$C$196:$AB$291,22,0)),"",VLOOKUP('Choose Housekeeping Genes'!$C7,Calculations!$C$196:$AB$291,22,0))</f>
        <v/>
      </c>
      <c r="AS200" s="38" t="str">
        <f>IF(ISERROR(VLOOKUP('Choose Housekeeping Genes'!$C7,Calculations!$C$196:$AB$291,23,0)),"",VLOOKUP('Choose Housekeeping Genes'!$C7,Calculations!$C$196:$AB$291,23,0))</f>
        <v/>
      </c>
      <c r="AT200" s="36" t="str">
        <f t="shared" si="182"/>
        <v/>
      </c>
      <c r="AU200" s="36" t="str">
        <f t="shared" si="183"/>
        <v/>
      </c>
      <c r="AV200" s="36" t="str">
        <f t="shared" si="184"/>
        <v/>
      </c>
      <c r="AW200" s="36" t="str">
        <f t="shared" si="185"/>
        <v/>
      </c>
      <c r="AX200" s="36" t="str">
        <f t="shared" si="186"/>
        <v/>
      </c>
      <c r="AY200" s="36" t="str">
        <f t="shared" si="187"/>
        <v/>
      </c>
      <c r="AZ200" s="36" t="str">
        <f t="shared" si="188"/>
        <v/>
      </c>
      <c r="BA200" s="36" t="str">
        <f t="shared" si="189"/>
        <v/>
      </c>
      <c r="BB200" s="36" t="str">
        <f t="shared" si="190"/>
        <v/>
      </c>
      <c r="BC200" s="36" t="str">
        <f t="shared" si="191"/>
        <v/>
      </c>
      <c r="BD200" s="36" t="str">
        <f t="shared" si="193"/>
        <v/>
      </c>
      <c r="BE200" s="36" t="str">
        <f t="shared" si="194"/>
        <v/>
      </c>
      <c r="BF200" s="36" t="str">
        <f t="shared" si="195"/>
        <v/>
      </c>
      <c r="BG200" s="36" t="str">
        <f t="shared" si="196"/>
        <v/>
      </c>
      <c r="BH200" s="36" t="str">
        <f t="shared" si="197"/>
        <v/>
      </c>
      <c r="BI200" s="36" t="str">
        <f t="shared" si="198"/>
        <v/>
      </c>
      <c r="BJ200" s="36" t="str">
        <f t="shared" si="199"/>
        <v/>
      </c>
      <c r="BK200" s="36" t="str">
        <f t="shared" si="200"/>
        <v/>
      </c>
      <c r="BL200" s="36" t="str">
        <f t="shared" si="201"/>
        <v/>
      </c>
      <c r="BM200" s="36" t="str">
        <f t="shared" si="202"/>
        <v/>
      </c>
      <c r="BN200" s="38" t="e">
        <f t="shared" si="170"/>
        <v>#DIV/0!</v>
      </c>
      <c r="BO200" s="38" t="e">
        <f t="shared" si="171"/>
        <v>#DIV/0!</v>
      </c>
      <c r="BP200" s="39" t="str">
        <f t="shared" si="203"/>
        <v/>
      </c>
      <c r="BQ200" s="39" t="str">
        <f t="shared" si="204"/>
        <v/>
      </c>
      <c r="BR200" s="39" t="str">
        <f t="shared" si="205"/>
        <v/>
      </c>
      <c r="BS200" s="39" t="str">
        <f t="shared" si="206"/>
        <v/>
      </c>
      <c r="BT200" s="39" t="str">
        <f t="shared" si="207"/>
        <v/>
      </c>
      <c r="BU200" s="39" t="str">
        <f t="shared" si="208"/>
        <v/>
      </c>
      <c r="BV200" s="39" t="str">
        <f t="shared" si="209"/>
        <v/>
      </c>
      <c r="BW200" s="39" t="str">
        <f t="shared" si="210"/>
        <v/>
      </c>
      <c r="BX200" s="39" t="str">
        <f t="shared" si="211"/>
        <v/>
      </c>
      <c r="BY200" s="39" t="str">
        <f t="shared" si="212"/>
        <v/>
      </c>
      <c r="BZ200" s="39" t="str">
        <f t="shared" si="213"/>
        <v/>
      </c>
      <c r="CA200" s="39" t="str">
        <f t="shared" si="214"/>
        <v/>
      </c>
      <c r="CB200" s="39" t="str">
        <f t="shared" si="215"/>
        <v/>
      </c>
      <c r="CC200" s="39" t="str">
        <f t="shared" si="216"/>
        <v/>
      </c>
      <c r="CD200" s="39" t="str">
        <f t="shared" si="217"/>
        <v/>
      </c>
      <c r="CE200" s="39" t="str">
        <f t="shared" si="218"/>
        <v/>
      </c>
      <c r="CF200" s="39" t="str">
        <f t="shared" si="219"/>
        <v/>
      </c>
      <c r="CG200" s="39" t="str">
        <f t="shared" si="220"/>
        <v/>
      </c>
      <c r="CH200" s="39" t="str">
        <f t="shared" si="221"/>
        <v/>
      </c>
      <c r="CI200" s="39" t="str">
        <f t="shared" si="222"/>
        <v/>
      </c>
    </row>
    <row r="201" spans="1:87" ht="12.75">
      <c r="A201" s="18"/>
      <c r="B201" s="16" t="str">
        <f>'Gene Table'!D200</f>
        <v>NM_000767</v>
      </c>
      <c r="C201" s="16" t="s">
        <v>29</v>
      </c>
      <c r="D201" s="17" t="str">
        <f>IF(SUM('Test Sample Data'!D$3:D$98)&gt;10,IF(AND(ISNUMBER('Test Sample Data'!D200),'Test Sample Data'!D200&lt;$B$1,'Test Sample Data'!D200&gt;0),'Test Sample Data'!D200,$B$1),"")</f>
        <v/>
      </c>
      <c r="E201" s="17" t="str">
        <f>IF(SUM('Test Sample Data'!E$3:E$98)&gt;10,IF(AND(ISNUMBER('Test Sample Data'!E200),'Test Sample Data'!E200&lt;$B$1,'Test Sample Data'!E200&gt;0),'Test Sample Data'!E200,$B$1),"")</f>
        <v/>
      </c>
      <c r="F201" s="17" t="str">
        <f>IF(SUM('Test Sample Data'!F$3:F$98)&gt;10,IF(AND(ISNUMBER('Test Sample Data'!F200),'Test Sample Data'!F200&lt;$B$1,'Test Sample Data'!F200&gt;0),'Test Sample Data'!F200,$B$1),"")</f>
        <v/>
      </c>
      <c r="G201" s="17" t="str">
        <f>IF(SUM('Test Sample Data'!G$3:G$98)&gt;10,IF(AND(ISNUMBER('Test Sample Data'!G200),'Test Sample Data'!G200&lt;$B$1,'Test Sample Data'!G200&gt;0),'Test Sample Data'!G200,$B$1),"")</f>
        <v/>
      </c>
      <c r="H201" s="17" t="str">
        <f>IF(SUM('Test Sample Data'!H$3:H$98)&gt;10,IF(AND(ISNUMBER('Test Sample Data'!H200),'Test Sample Data'!H200&lt;$B$1,'Test Sample Data'!H200&gt;0),'Test Sample Data'!H200,$B$1),"")</f>
        <v/>
      </c>
      <c r="I201" s="17" t="str">
        <f>IF(SUM('Test Sample Data'!I$3:I$98)&gt;10,IF(AND(ISNUMBER('Test Sample Data'!I200),'Test Sample Data'!I200&lt;$B$1,'Test Sample Data'!I200&gt;0),'Test Sample Data'!I200,$B$1),"")</f>
        <v/>
      </c>
      <c r="J201" s="17" t="str">
        <f>IF(SUM('Test Sample Data'!J$3:J$98)&gt;10,IF(AND(ISNUMBER('Test Sample Data'!J200),'Test Sample Data'!J200&lt;$B$1,'Test Sample Data'!J200&gt;0),'Test Sample Data'!J200,$B$1),"")</f>
        <v/>
      </c>
      <c r="K201" s="17" t="str">
        <f>IF(SUM('Test Sample Data'!K$3:K$98)&gt;10,IF(AND(ISNUMBER('Test Sample Data'!K200),'Test Sample Data'!K200&lt;$B$1,'Test Sample Data'!K200&gt;0),'Test Sample Data'!K200,$B$1),"")</f>
        <v/>
      </c>
      <c r="L201" s="17" t="str">
        <f>IF(SUM('Test Sample Data'!L$3:L$98)&gt;10,IF(AND(ISNUMBER('Test Sample Data'!L200),'Test Sample Data'!L200&lt;$B$1,'Test Sample Data'!L200&gt;0),'Test Sample Data'!L200,$B$1),"")</f>
        <v/>
      </c>
      <c r="M201" s="17" t="str">
        <f>IF(SUM('Test Sample Data'!M$3:M$98)&gt;10,IF(AND(ISNUMBER('Test Sample Data'!M200),'Test Sample Data'!M200&lt;$B$1,'Test Sample Data'!M200&gt;0),'Test Sample Data'!M200,$B$1),"")</f>
        <v/>
      </c>
      <c r="N201" s="17" t="str">
        <f>'Gene Table'!D200</f>
        <v>NM_000767</v>
      </c>
      <c r="O201" s="16" t="s">
        <v>29</v>
      </c>
      <c r="P201" s="17" t="str">
        <f>IF(SUM('Control Sample Data'!D$3:D$98)&gt;10,IF(AND(ISNUMBER('Control Sample Data'!D200),'Control Sample Data'!D200&lt;$B$1,'Control Sample Data'!D200&gt;0),'Control Sample Data'!D200,$B$1),"")</f>
        <v/>
      </c>
      <c r="Q201" s="17" t="str">
        <f>IF(SUM('Control Sample Data'!E$3:E$98)&gt;10,IF(AND(ISNUMBER('Control Sample Data'!E200),'Control Sample Data'!E200&lt;$B$1,'Control Sample Data'!E200&gt;0),'Control Sample Data'!E200,$B$1),"")</f>
        <v/>
      </c>
      <c r="R201" s="17" t="str">
        <f>IF(SUM('Control Sample Data'!F$3:F$98)&gt;10,IF(AND(ISNUMBER('Control Sample Data'!F200),'Control Sample Data'!F200&lt;$B$1,'Control Sample Data'!F200&gt;0),'Control Sample Data'!F200,$B$1),"")</f>
        <v/>
      </c>
      <c r="S201" s="17" t="str">
        <f>IF(SUM('Control Sample Data'!G$3:G$98)&gt;10,IF(AND(ISNUMBER('Control Sample Data'!G200),'Control Sample Data'!G200&lt;$B$1,'Control Sample Data'!G200&gt;0),'Control Sample Data'!G200,$B$1),"")</f>
        <v/>
      </c>
      <c r="T201" s="17" t="str">
        <f>IF(SUM('Control Sample Data'!H$3:H$98)&gt;10,IF(AND(ISNUMBER('Control Sample Data'!H200),'Control Sample Data'!H200&lt;$B$1,'Control Sample Data'!H200&gt;0),'Control Sample Data'!H200,$B$1),"")</f>
        <v/>
      </c>
      <c r="U201" s="17" t="str">
        <f>IF(SUM('Control Sample Data'!I$3:I$98)&gt;10,IF(AND(ISNUMBER('Control Sample Data'!I200),'Control Sample Data'!I200&lt;$B$1,'Control Sample Data'!I200&gt;0),'Control Sample Data'!I200,$B$1),"")</f>
        <v/>
      </c>
      <c r="V201" s="17" t="str">
        <f>IF(SUM('Control Sample Data'!J$3:J$98)&gt;10,IF(AND(ISNUMBER('Control Sample Data'!J200),'Control Sample Data'!J200&lt;$B$1,'Control Sample Data'!J200&gt;0),'Control Sample Data'!J200,$B$1),"")</f>
        <v/>
      </c>
      <c r="W201" s="17" t="str">
        <f>IF(SUM('Control Sample Data'!K$3:K$98)&gt;10,IF(AND(ISNUMBER('Control Sample Data'!K200),'Control Sample Data'!K200&lt;$B$1,'Control Sample Data'!K200&gt;0),'Control Sample Data'!K200,$B$1),"")</f>
        <v/>
      </c>
      <c r="X201" s="17" t="str">
        <f>IF(SUM('Control Sample Data'!L$3:L$98)&gt;10,IF(AND(ISNUMBER('Control Sample Data'!L200),'Control Sample Data'!L200&lt;$B$1,'Control Sample Data'!L200&gt;0),'Control Sample Data'!L200,$B$1),"")</f>
        <v/>
      </c>
      <c r="Y201" s="17" t="str">
        <f>IF(SUM('Control Sample Data'!M$3:M$98)&gt;10,IF(AND(ISNUMBER('Control Sample Data'!M200),'Control Sample Data'!M200&lt;$B$1,'Control Sample Data'!M200&gt;0),'Control Sample Data'!M200,$B$1),"")</f>
        <v/>
      </c>
      <c r="Z201" s="38" t="str">
        <f>IF(ISERROR(VLOOKUP('Choose Housekeeping Genes'!$C8,Calculations!$C$196:$M$291,2,0)),"",VLOOKUP('Choose Housekeeping Genes'!$C8,Calculations!$C$196:$M$291,2,0))</f>
        <v/>
      </c>
      <c r="AA201" s="38" t="str">
        <f>IF(ISERROR(VLOOKUP('Choose Housekeeping Genes'!$C8,Calculations!$C$196:$M$291,3,0)),"",VLOOKUP('Choose Housekeeping Genes'!$C8,Calculations!$C$196:$M$291,3,0))</f>
        <v/>
      </c>
      <c r="AB201" s="38" t="str">
        <f>IF(ISERROR(VLOOKUP('Choose Housekeeping Genes'!$C8,Calculations!$C$196:$M$291,4,0)),"",VLOOKUP('Choose Housekeeping Genes'!$C8,Calculations!$C$196:$M$291,4,0))</f>
        <v/>
      </c>
      <c r="AC201" s="38" t="str">
        <f>IF(ISERROR(VLOOKUP('Choose Housekeeping Genes'!$C8,Calculations!$C$196:$M$291,5,0)),"",VLOOKUP('Choose Housekeeping Genes'!$C8,Calculations!$C$196:$M$291,5,0))</f>
        <v/>
      </c>
      <c r="AD201" s="38" t="str">
        <f>IF(ISERROR(VLOOKUP('Choose Housekeeping Genes'!$C8,Calculations!$C$196:$M$291,6,0)),"",VLOOKUP('Choose Housekeeping Genes'!$C8,Calculations!$C$196:$M$291,6,0))</f>
        <v/>
      </c>
      <c r="AE201" s="38" t="str">
        <f>IF(ISERROR(VLOOKUP('Choose Housekeeping Genes'!$C8,Calculations!$C$196:$M$291,7,0)),"",VLOOKUP('Choose Housekeeping Genes'!$C8,Calculations!$C$196:$M$291,7,0))</f>
        <v/>
      </c>
      <c r="AF201" s="38" t="str">
        <f>IF(ISERROR(VLOOKUP('Choose Housekeeping Genes'!$C8,Calculations!$C$196:$M$291,8,0)),"",VLOOKUP('Choose Housekeeping Genes'!$C8,Calculations!$C$196:$M$291,8,0))</f>
        <v/>
      </c>
      <c r="AG201" s="38" t="str">
        <f>IF(ISERROR(VLOOKUP('Choose Housekeeping Genes'!$C8,Calculations!$C$196:$M$291,9,0)),"",VLOOKUP('Choose Housekeeping Genes'!$C8,Calculations!$C$196:$M$291,9,0))</f>
        <v/>
      </c>
      <c r="AH201" s="38" t="str">
        <f>IF(ISERROR(VLOOKUP('Choose Housekeeping Genes'!$C8,Calculations!$C$196:$M$291,10,0)),"",VLOOKUP('Choose Housekeeping Genes'!$C8,Calculations!$C$196:$M$291,10,0))</f>
        <v/>
      </c>
      <c r="AI201" s="38" t="str">
        <f>IF(ISERROR(VLOOKUP('Choose Housekeeping Genes'!$C8,Calculations!$C$196:$M$291,11,0)),"",VLOOKUP('Choose Housekeeping Genes'!$C8,Calculations!$C$196:$M$291,11,0))</f>
        <v/>
      </c>
      <c r="AJ201" s="38" t="str">
        <f>IF(ISERROR(VLOOKUP('Choose Housekeeping Genes'!$C8,Calculations!$C$196:$AB$291,14,0)),"",VLOOKUP('Choose Housekeeping Genes'!$C8,Calculations!$C$196:$AB$291,14,0))</f>
        <v/>
      </c>
      <c r="AK201" s="38" t="str">
        <f>IF(ISERROR(VLOOKUP('Choose Housekeeping Genes'!$C8,Calculations!$C$196:$AB$291,15,0)),"",VLOOKUP('Choose Housekeeping Genes'!$C8,Calculations!$C$196:$AB$291,15,0))</f>
        <v/>
      </c>
      <c r="AL201" s="38" t="str">
        <f>IF(ISERROR(VLOOKUP('Choose Housekeeping Genes'!$C8,Calculations!$C$196:$AB$291,16,0)),"",VLOOKUP('Choose Housekeeping Genes'!$C8,Calculations!$C$196:$AB$291,16,0))</f>
        <v/>
      </c>
      <c r="AM201" s="38" t="str">
        <f>IF(ISERROR(VLOOKUP('Choose Housekeeping Genes'!$C8,Calculations!$C$196:$AB$291,17,0)),"",VLOOKUP('Choose Housekeeping Genes'!$C8,Calculations!$C$196:$AB$291,17,0))</f>
        <v/>
      </c>
      <c r="AN201" s="38" t="str">
        <f>IF(ISERROR(VLOOKUP('Choose Housekeeping Genes'!$C8,Calculations!$C$196:$AB$291,18,0)),"",VLOOKUP('Choose Housekeeping Genes'!$C8,Calculations!$C$196:$AB$291,18,0))</f>
        <v/>
      </c>
      <c r="AO201" s="38" t="str">
        <f>IF(ISERROR(VLOOKUP('Choose Housekeeping Genes'!$C8,Calculations!$C$196:$AB$291,19,0)),"",VLOOKUP('Choose Housekeeping Genes'!$C8,Calculations!$C$196:$AB$291,19,0))</f>
        <v/>
      </c>
      <c r="AP201" s="38" t="str">
        <f>IF(ISERROR(VLOOKUP('Choose Housekeeping Genes'!$C8,Calculations!$C$196:$AB$291,20,0)),"",VLOOKUP('Choose Housekeeping Genes'!$C8,Calculations!$C$196:$AB$291,20,0))</f>
        <v/>
      </c>
      <c r="AQ201" s="38" t="str">
        <f>IF(ISERROR(VLOOKUP('Choose Housekeeping Genes'!$C8,Calculations!$C$196:$AB$291,21,0)),"",VLOOKUP('Choose Housekeeping Genes'!$C8,Calculations!$C$196:$AB$291,21,0))</f>
        <v/>
      </c>
      <c r="AR201" s="38" t="str">
        <f>IF(ISERROR(VLOOKUP('Choose Housekeeping Genes'!$C8,Calculations!$C$196:$AB$291,22,0)),"",VLOOKUP('Choose Housekeeping Genes'!$C8,Calculations!$C$196:$AB$291,22,0))</f>
        <v/>
      </c>
      <c r="AS201" s="38" t="str">
        <f>IF(ISERROR(VLOOKUP('Choose Housekeeping Genes'!$C8,Calculations!$C$196:$AB$291,23,0)),"",VLOOKUP('Choose Housekeeping Genes'!$C8,Calculations!$C$196:$AB$291,23,0))</f>
        <v/>
      </c>
      <c r="AT201" s="36" t="str">
        <f t="shared" si="182"/>
        <v/>
      </c>
      <c r="AU201" s="36" t="str">
        <f t="shared" si="183"/>
        <v/>
      </c>
      <c r="AV201" s="36" t="str">
        <f t="shared" si="184"/>
        <v/>
      </c>
      <c r="AW201" s="36" t="str">
        <f t="shared" si="185"/>
        <v/>
      </c>
      <c r="AX201" s="36" t="str">
        <f t="shared" si="186"/>
        <v/>
      </c>
      <c r="AY201" s="36" t="str">
        <f t="shared" si="187"/>
        <v/>
      </c>
      <c r="AZ201" s="36" t="str">
        <f t="shared" si="188"/>
        <v/>
      </c>
      <c r="BA201" s="36" t="str">
        <f t="shared" si="189"/>
        <v/>
      </c>
      <c r="BB201" s="36" t="str">
        <f t="shared" si="190"/>
        <v/>
      </c>
      <c r="BC201" s="36" t="str">
        <f t="shared" si="191"/>
        <v/>
      </c>
      <c r="BD201" s="36" t="str">
        <f t="shared" si="193"/>
        <v/>
      </c>
      <c r="BE201" s="36" t="str">
        <f t="shared" si="194"/>
        <v/>
      </c>
      <c r="BF201" s="36" t="str">
        <f t="shared" si="195"/>
        <v/>
      </c>
      <c r="BG201" s="36" t="str">
        <f t="shared" si="196"/>
        <v/>
      </c>
      <c r="BH201" s="36" t="str">
        <f t="shared" si="197"/>
        <v/>
      </c>
      <c r="BI201" s="36" t="str">
        <f t="shared" si="198"/>
        <v/>
      </c>
      <c r="BJ201" s="36" t="str">
        <f t="shared" si="199"/>
        <v/>
      </c>
      <c r="BK201" s="36" t="str">
        <f t="shared" si="200"/>
        <v/>
      </c>
      <c r="BL201" s="36" t="str">
        <f t="shared" si="201"/>
        <v/>
      </c>
      <c r="BM201" s="36" t="str">
        <f t="shared" si="202"/>
        <v/>
      </c>
      <c r="BN201" s="38" t="e">
        <f t="shared" si="170"/>
        <v>#DIV/0!</v>
      </c>
      <c r="BO201" s="38" t="e">
        <f t="shared" si="171"/>
        <v>#DIV/0!</v>
      </c>
      <c r="BP201" s="39" t="str">
        <f t="shared" si="203"/>
        <v/>
      </c>
      <c r="BQ201" s="39" t="str">
        <f t="shared" si="204"/>
        <v/>
      </c>
      <c r="BR201" s="39" t="str">
        <f t="shared" si="205"/>
        <v/>
      </c>
      <c r="BS201" s="39" t="str">
        <f t="shared" si="206"/>
        <v/>
      </c>
      <c r="BT201" s="39" t="str">
        <f t="shared" si="207"/>
        <v/>
      </c>
      <c r="BU201" s="39" t="str">
        <f t="shared" si="208"/>
        <v/>
      </c>
      <c r="BV201" s="39" t="str">
        <f t="shared" si="209"/>
        <v/>
      </c>
      <c r="BW201" s="39" t="str">
        <f t="shared" si="210"/>
        <v/>
      </c>
      <c r="BX201" s="39" t="str">
        <f t="shared" si="211"/>
        <v/>
      </c>
      <c r="BY201" s="39" t="str">
        <f t="shared" si="212"/>
        <v/>
      </c>
      <c r="BZ201" s="39" t="str">
        <f t="shared" si="213"/>
        <v/>
      </c>
      <c r="CA201" s="39" t="str">
        <f t="shared" si="214"/>
        <v/>
      </c>
      <c r="CB201" s="39" t="str">
        <f t="shared" si="215"/>
        <v/>
      </c>
      <c r="CC201" s="39" t="str">
        <f t="shared" si="216"/>
        <v/>
      </c>
      <c r="CD201" s="39" t="str">
        <f t="shared" si="217"/>
        <v/>
      </c>
      <c r="CE201" s="39" t="str">
        <f t="shared" si="218"/>
        <v/>
      </c>
      <c r="CF201" s="39" t="str">
        <f t="shared" si="219"/>
        <v/>
      </c>
      <c r="CG201" s="39" t="str">
        <f t="shared" si="220"/>
        <v/>
      </c>
      <c r="CH201" s="39" t="str">
        <f t="shared" si="221"/>
        <v/>
      </c>
      <c r="CI201" s="39" t="str">
        <f t="shared" si="222"/>
        <v/>
      </c>
    </row>
    <row r="202" spans="1:87" ht="12.75">
      <c r="A202" s="18"/>
      <c r="B202" s="16" t="str">
        <f>'Gene Table'!D201</f>
        <v>NM_000024</v>
      </c>
      <c r="C202" s="16" t="s">
        <v>33</v>
      </c>
      <c r="D202" s="17" t="str">
        <f>IF(SUM('Test Sample Data'!D$3:D$98)&gt;10,IF(AND(ISNUMBER('Test Sample Data'!D201),'Test Sample Data'!D201&lt;$B$1,'Test Sample Data'!D201&gt;0),'Test Sample Data'!D201,$B$1),"")</f>
        <v/>
      </c>
      <c r="E202" s="17" t="str">
        <f>IF(SUM('Test Sample Data'!E$3:E$98)&gt;10,IF(AND(ISNUMBER('Test Sample Data'!E201),'Test Sample Data'!E201&lt;$B$1,'Test Sample Data'!E201&gt;0),'Test Sample Data'!E201,$B$1),"")</f>
        <v/>
      </c>
      <c r="F202" s="17" t="str">
        <f>IF(SUM('Test Sample Data'!F$3:F$98)&gt;10,IF(AND(ISNUMBER('Test Sample Data'!F201),'Test Sample Data'!F201&lt;$B$1,'Test Sample Data'!F201&gt;0),'Test Sample Data'!F201,$B$1),"")</f>
        <v/>
      </c>
      <c r="G202" s="17" t="str">
        <f>IF(SUM('Test Sample Data'!G$3:G$98)&gt;10,IF(AND(ISNUMBER('Test Sample Data'!G201),'Test Sample Data'!G201&lt;$B$1,'Test Sample Data'!G201&gt;0),'Test Sample Data'!G201,$B$1),"")</f>
        <v/>
      </c>
      <c r="H202" s="17" t="str">
        <f>IF(SUM('Test Sample Data'!H$3:H$98)&gt;10,IF(AND(ISNUMBER('Test Sample Data'!H201),'Test Sample Data'!H201&lt;$B$1,'Test Sample Data'!H201&gt;0),'Test Sample Data'!H201,$B$1),"")</f>
        <v/>
      </c>
      <c r="I202" s="17" t="str">
        <f>IF(SUM('Test Sample Data'!I$3:I$98)&gt;10,IF(AND(ISNUMBER('Test Sample Data'!I201),'Test Sample Data'!I201&lt;$B$1,'Test Sample Data'!I201&gt;0),'Test Sample Data'!I201,$B$1),"")</f>
        <v/>
      </c>
      <c r="J202" s="17" t="str">
        <f>IF(SUM('Test Sample Data'!J$3:J$98)&gt;10,IF(AND(ISNUMBER('Test Sample Data'!J201),'Test Sample Data'!J201&lt;$B$1,'Test Sample Data'!J201&gt;0),'Test Sample Data'!J201,$B$1),"")</f>
        <v/>
      </c>
      <c r="K202" s="17" t="str">
        <f>IF(SUM('Test Sample Data'!K$3:K$98)&gt;10,IF(AND(ISNUMBER('Test Sample Data'!K201),'Test Sample Data'!K201&lt;$B$1,'Test Sample Data'!K201&gt;0),'Test Sample Data'!K201,$B$1),"")</f>
        <v/>
      </c>
      <c r="L202" s="17" t="str">
        <f>IF(SUM('Test Sample Data'!L$3:L$98)&gt;10,IF(AND(ISNUMBER('Test Sample Data'!L201),'Test Sample Data'!L201&lt;$B$1,'Test Sample Data'!L201&gt;0),'Test Sample Data'!L201,$B$1),"")</f>
        <v/>
      </c>
      <c r="M202" s="17" t="str">
        <f>IF(SUM('Test Sample Data'!M$3:M$98)&gt;10,IF(AND(ISNUMBER('Test Sample Data'!M201),'Test Sample Data'!M201&lt;$B$1,'Test Sample Data'!M201&gt;0),'Test Sample Data'!M201,$B$1),"")</f>
        <v/>
      </c>
      <c r="N202" s="17" t="str">
        <f>'Gene Table'!D201</f>
        <v>NM_000024</v>
      </c>
      <c r="O202" s="16" t="s">
        <v>33</v>
      </c>
      <c r="P202" s="17" t="str">
        <f>IF(SUM('Control Sample Data'!D$3:D$98)&gt;10,IF(AND(ISNUMBER('Control Sample Data'!D201),'Control Sample Data'!D201&lt;$B$1,'Control Sample Data'!D201&gt;0),'Control Sample Data'!D201,$B$1),"")</f>
        <v/>
      </c>
      <c r="Q202" s="17" t="str">
        <f>IF(SUM('Control Sample Data'!E$3:E$98)&gt;10,IF(AND(ISNUMBER('Control Sample Data'!E201),'Control Sample Data'!E201&lt;$B$1,'Control Sample Data'!E201&gt;0),'Control Sample Data'!E201,$B$1),"")</f>
        <v/>
      </c>
      <c r="R202" s="17" t="str">
        <f>IF(SUM('Control Sample Data'!F$3:F$98)&gt;10,IF(AND(ISNUMBER('Control Sample Data'!F201),'Control Sample Data'!F201&lt;$B$1,'Control Sample Data'!F201&gt;0),'Control Sample Data'!F201,$B$1),"")</f>
        <v/>
      </c>
      <c r="S202" s="17" t="str">
        <f>IF(SUM('Control Sample Data'!G$3:G$98)&gt;10,IF(AND(ISNUMBER('Control Sample Data'!G201),'Control Sample Data'!G201&lt;$B$1,'Control Sample Data'!G201&gt;0),'Control Sample Data'!G201,$B$1),"")</f>
        <v/>
      </c>
      <c r="T202" s="17" t="str">
        <f>IF(SUM('Control Sample Data'!H$3:H$98)&gt;10,IF(AND(ISNUMBER('Control Sample Data'!H201),'Control Sample Data'!H201&lt;$B$1,'Control Sample Data'!H201&gt;0),'Control Sample Data'!H201,$B$1),"")</f>
        <v/>
      </c>
      <c r="U202" s="17" t="str">
        <f>IF(SUM('Control Sample Data'!I$3:I$98)&gt;10,IF(AND(ISNUMBER('Control Sample Data'!I201),'Control Sample Data'!I201&lt;$B$1,'Control Sample Data'!I201&gt;0),'Control Sample Data'!I201,$B$1),"")</f>
        <v/>
      </c>
      <c r="V202" s="17" t="str">
        <f>IF(SUM('Control Sample Data'!J$3:J$98)&gt;10,IF(AND(ISNUMBER('Control Sample Data'!J201),'Control Sample Data'!J201&lt;$B$1,'Control Sample Data'!J201&gt;0),'Control Sample Data'!J201,$B$1),"")</f>
        <v/>
      </c>
      <c r="W202" s="17" t="str">
        <f>IF(SUM('Control Sample Data'!K$3:K$98)&gt;10,IF(AND(ISNUMBER('Control Sample Data'!K201),'Control Sample Data'!K201&lt;$B$1,'Control Sample Data'!K201&gt;0),'Control Sample Data'!K201,$B$1),"")</f>
        <v/>
      </c>
      <c r="X202" s="17" t="str">
        <f>IF(SUM('Control Sample Data'!L$3:L$98)&gt;10,IF(AND(ISNUMBER('Control Sample Data'!L201),'Control Sample Data'!L201&lt;$B$1,'Control Sample Data'!L201&gt;0),'Control Sample Data'!L201,$B$1),"")</f>
        <v/>
      </c>
      <c r="Y202" s="17" t="str">
        <f>IF(SUM('Control Sample Data'!M$3:M$98)&gt;10,IF(AND(ISNUMBER('Control Sample Data'!M201),'Control Sample Data'!M201&lt;$B$1,'Control Sample Data'!M201&gt;0),'Control Sample Data'!M201,$B$1),"")</f>
        <v/>
      </c>
      <c r="Z202" s="38" t="str">
        <f>IF(ISERROR(VLOOKUP('Choose Housekeeping Genes'!$C9,Calculations!$C$196:$M$291,2,0)),"",VLOOKUP('Choose Housekeeping Genes'!$C9,Calculations!$C$196:$M$291,2,0))</f>
        <v/>
      </c>
      <c r="AA202" s="38" t="str">
        <f>IF(ISERROR(VLOOKUP('Choose Housekeeping Genes'!$C9,Calculations!$C$196:$M$291,3,0)),"",VLOOKUP('Choose Housekeeping Genes'!$C9,Calculations!$C$196:$M$291,3,0))</f>
        <v/>
      </c>
      <c r="AB202" s="38" t="str">
        <f>IF(ISERROR(VLOOKUP('Choose Housekeeping Genes'!$C9,Calculations!$C$196:$M$291,4,0)),"",VLOOKUP('Choose Housekeeping Genes'!$C9,Calculations!$C$196:$M$291,4,0))</f>
        <v/>
      </c>
      <c r="AC202" s="38" t="str">
        <f>IF(ISERROR(VLOOKUP('Choose Housekeeping Genes'!$C9,Calculations!$C$196:$M$291,5,0)),"",VLOOKUP('Choose Housekeeping Genes'!$C9,Calculations!$C$196:$M$291,5,0))</f>
        <v/>
      </c>
      <c r="AD202" s="38" t="str">
        <f>IF(ISERROR(VLOOKUP('Choose Housekeeping Genes'!$C9,Calculations!$C$196:$M$291,6,0)),"",VLOOKUP('Choose Housekeeping Genes'!$C9,Calculations!$C$196:$M$291,6,0))</f>
        <v/>
      </c>
      <c r="AE202" s="38" t="str">
        <f>IF(ISERROR(VLOOKUP('Choose Housekeeping Genes'!$C9,Calculations!$C$196:$M$291,7,0)),"",VLOOKUP('Choose Housekeeping Genes'!$C9,Calculations!$C$196:$M$291,7,0))</f>
        <v/>
      </c>
      <c r="AF202" s="38" t="str">
        <f>IF(ISERROR(VLOOKUP('Choose Housekeeping Genes'!$C9,Calculations!$C$196:$M$291,8,0)),"",VLOOKUP('Choose Housekeeping Genes'!$C9,Calculations!$C$196:$M$291,8,0))</f>
        <v/>
      </c>
      <c r="AG202" s="38" t="str">
        <f>IF(ISERROR(VLOOKUP('Choose Housekeeping Genes'!$C9,Calculations!$C$196:$M$291,9,0)),"",VLOOKUP('Choose Housekeeping Genes'!$C9,Calculations!$C$196:$M$291,9,0))</f>
        <v/>
      </c>
      <c r="AH202" s="38" t="str">
        <f>IF(ISERROR(VLOOKUP('Choose Housekeeping Genes'!$C9,Calculations!$C$196:$M$291,10,0)),"",VLOOKUP('Choose Housekeeping Genes'!$C9,Calculations!$C$196:$M$291,10,0))</f>
        <v/>
      </c>
      <c r="AI202" s="38" t="str">
        <f>IF(ISERROR(VLOOKUP('Choose Housekeeping Genes'!$C9,Calculations!$C$196:$M$291,11,0)),"",VLOOKUP('Choose Housekeeping Genes'!$C9,Calculations!$C$196:$M$291,11,0))</f>
        <v/>
      </c>
      <c r="AJ202" s="38" t="str">
        <f>IF(ISERROR(VLOOKUP('Choose Housekeeping Genes'!$C9,Calculations!$C$196:$AB$291,14,0)),"",VLOOKUP('Choose Housekeeping Genes'!$C9,Calculations!$C$196:$AB$291,14,0))</f>
        <v/>
      </c>
      <c r="AK202" s="38" t="str">
        <f>IF(ISERROR(VLOOKUP('Choose Housekeeping Genes'!$C9,Calculations!$C$196:$AB$291,15,0)),"",VLOOKUP('Choose Housekeeping Genes'!$C9,Calculations!$C$196:$AB$291,15,0))</f>
        <v/>
      </c>
      <c r="AL202" s="38" t="str">
        <f>IF(ISERROR(VLOOKUP('Choose Housekeeping Genes'!$C9,Calculations!$C$196:$AB$291,16,0)),"",VLOOKUP('Choose Housekeeping Genes'!$C9,Calculations!$C$196:$AB$291,16,0))</f>
        <v/>
      </c>
      <c r="AM202" s="38" t="str">
        <f>IF(ISERROR(VLOOKUP('Choose Housekeeping Genes'!$C9,Calculations!$C$196:$AB$291,17,0)),"",VLOOKUP('Choose Housekeeping Genes'!$C9,Calculations!$C$196:$AB$291,17,0))</f>
        <v/>
      </c>
      <c r="AN202" s="38" t="str">
        <f>IF(ISERROR(VLOOKUP('Choose Housekeeping Genes'!$C9,Calculations!$C$196:$AB$291,18,0)),"",VLOOKUP('Choose Housekeeping Genes'!$C9,Calculations!$C$196:$AB$291,18,0))</f>
        <v/>
      </c>
      <c r="AO202" s="38" t="str">
        <f>IF(ISERROR(VLOOKUP('Choose Housekeeping Genes'!$C9,Calculations!$C$196:$AB$291,19,0)),"",VLOOKUP('Choose Housekeeping Genes'!$C9,Calculations!$C$196:$AB$291,19,0))</f>
        <v/>
      </c>
      <c r="AP202" s="38" t="str">
        <f>IF(ISERROR(VLOOKUP('Choose Housekeeping Genes'!$C9,Calculations!$C$196:$AB$291,20,0)),"",VLOOKUP('Choose Housekeeping Genes'!$C9,Calculations!$C$196:$AB$291,20,0))</f>
        <v/>
      </c>
      <c r="AQ202" s="38" t="str">
        <f>IF(ISERROR(VLOOKUP('Choose Housekeeping Genes'!$C9,Calculations!$C$196:$AB$291,21,0)),"",VLOOKUP('Choose Housekeeping Genes'!$C9,Calculations!$C$196:$AB$291,21,0))</f>
        <v/>
      </c>
      <c r="AR202" s="38" t="str">
        <f>IF(ISERROR(VLOOKUP('Choose Housekeeping Genes'!$C9,Calculations!$C$196:$AB$291,22,0)),"",VLOOKUP('Choose Housekeeping Genes'!$C9,Calculations!$C$196:$AB$291,22,0))</f>
        <v/>
      </c>
      <c r="AS202" s="38" t="str">
        <f>IF(ISERROR(VLOOKUP('Choose Housekeeping Genes'!$C9,Calculations!$C$196:$AB$291,23,0)),"",VLOOKUP('Choose Housekeeping Genes'!$C9,Calculations!$C$196:$AB$291,23,0))</f>
        <v/>
      </c>
      <c r="AT202" s="36" t="str">
        <f t="shared" si="182"/>
        <v/>
      </c>
      <c r="AU202" s="36" t="str">
        <f t="shared" si="183"/>
        <v/>
      </c>
      <c r="AV202" s="36" t="str">
        <f t="shared" si="184"/>
        <v/>
      </c>
      <c r="AW202" s="36" t="str">
        <f t="shared" si="185"/>
        <v/>
      </c>
      <c r="AX202" s="36" t="str">
        <f t="shared" si="186"/>
        <v/>
      </c>
      <c r="AY202" s="36" t="str">
        <f t="shared" si="187"/>
        <v/>
      </c>
      <c r="AZ202" s="36" t="str">
        <f t="shared" si="188"/>
        <v/>
      </c>
      <c r="BA202" s="36" t="str">
        <f t="shared" si="189"/>
        <v/>
      </c>
      <c r="BB202" s="36" t="str">
        <f t="shared" si="190"/>
        <v/>
      </c>
      <c r="BC202" s="36" t="str">
        <f t="shared" si="191"/>
        <v/>
      </c>
      <c r="BD202" s="36" t="str">
        <f t="shared" si="193"/>
        <v/>
      </c>
      <c r="BE202" s="36" t="str">
        <f t="shared" si="194"/>
        <v/>
      </c>
      <c r="BF202" s="36" t="str">
        <f t="shared" si="195"/>
        <v/>
      </c>
      <c r="BG202" s="36" t="str">
        <f t="shared" si="196"/>
        <v/>
      </c>
      <c r="BH202" s="36" t="str">
        <f t="shared" si="197"/>
        <v/>
      </c>
      <c r="BI202" s="36" t="str">
        <f t="shared" si="198"/>
        <v/>
      </c>
      <c r="BJ202" s="36" t="str">
        <f t="shared" si="199"/>
        <v/>
      </c>
      <c r="BK202" s="36" t="str">
        <f t="shared" si="200"/>
        <v/>
      </c>
      <c r="BL202" s="36" t="str">
        <f t="shared" si="201"/>
        <v/>
      </c>
      <c r="BM202" s="36" t="str">
        <f t="shared" si="202"/>
        <v/>
      </c>
      <c r="BN202" s="38" t="e">
        <f t="shared" si="170"/>
        <v>#DIV/0!</v>
      </c>
      <c r="BO202" s="38" t="e">
        <f t="shared" si="171"/>
        <v>#DIV/0!</v>
      </c>
      <c r="BP202" s="39" t="str">
        <f t="shared" si="203"/>
        <v/>
      </c>
      <c r="BQ202" s="39" t="str">
        <f t="shared" si="204"/>
        <v/>
      </c>
      <c r="BR202" s="39" t="str">
        <f t="shared" si="205"/>
        <v/>
      </c>
      <c r="BS202" s="39" t="str">
        <f t="shared" si="206"/>
        <v/>
      </c>
      <c r="BT202" s="39" t="str">
        <f t="shared" si="207"/>
        <v/>
      </c>
      <c r="BU202" s="39" t="str">
        <f t="shared" si="208"/>
        <v/>
      </c>
      <c r="BV202" s="39" t="str">
        <f t="shared" si="209"/>
        <v/>
      </c>
      <c r="BW202" s="39" t="str">
        <f t="shared" si="210"/>
        <v/>
      </c>
      <c r="BX202" s="39" t="str">
        <f t="shared" si="211"/>
        <v/>
      </c>
      <c r="BY202" s="39" t="str">
        <f t="shared" si="212"/>
        <v/>
      </c>
      <c r="BZ202" s="39" t="str">
        <f t="shared" si="213"/>
        <v/>
      </c>
      <c r="CA202" s="39" t="str">
        <f t="shared" si="214"/>
        <v/>
      </c>
      <c r="CB202" s="39" t="str">
        <f t="shared" si="215"/>
        <v/>
      </c>
      <c r="CC202" s="39" t="str">
        <f t="shared" si="216"/>
        <v/>
      </c>
      <c r="CD202" s="39" t="str">
        <f t="shared" si="217"/>
        <v/>
      </c>
      <c r="CE202" s="39" t="str">
        <f t="shared" si="218"/>
        <v/>
      </c>
      <c r="CF202" s="39" t="str">
        <f t="shared" si="219"/>
        <v/>
      </c>
      <c r="CG202" s="39" t="str">
        <f t="shared" si="220"/>
        <v/>
      </c>
      <c r="CH202" s="39" t="str">
        <f t="shared" si="221"/>
        <v/>
      </c>
      <c r="CI202" s="39" t="str">
        <f t="shared" si="222"/>
        <v/>
      </c>
    </row>
    <row r="203" spans="1:87" ht="12.75">
      <c r="A203" s="18"/>
      <c r="B203" s="16" t="str">
        <f>'Gene Table'!D202</f>
        <v>NM_001618</v>
      </c>
      <c r="C203" s="16" t="s">
        <v>37</v>
      </c>
      <c r="D203" s="17" t="str">
        <f>IF(SUM('Test Sample Data'!D$3:D$98)&gt;10,IF(AND(ISNUMBER('Test Sample Data'!D202),'Test Sample Data'!D202&lt;$B$1,'Test Sample Data'!D202&gt;0),'Test Sample Data'!D202,$B$1),"")</f>
        <v/>
      </c>
      <c r="E203" s="17" t="str">
        <f>IF(SUM('Test Sample Data'!E$3:E$98)&gt;10,IF(AND(ISNUMBER('Test Sample Data'!E202),'Test Sample Data'!E202&lt;$B$1,'Test Sample Data'!E202&gt;0),'Test Sample Data'!E202,$B$1),"")</f>
        <v/>
      </c>
      <c r="F203" s="17" t="str">
        <f>IF(SUM('Test Sample Data'!F$3:F$98)&gt;10,IF(AND(ISNUMBER('Test Sample Data'!F202),'Test Sample Data'!F202&lt;$B$1,'Test Sample Data'!F202&gt;0),'Test Sample Data'!F202,$B$1),"")</f>
        <v/>
      </c>
      <c r="G203" s="17" t="str">
        <f>IF(SUM('Test Sample Data'!G$3:G$98)&gt;10,IF(AND(ISNUMBER('Test Sample Data'!G202),'Test Sample Data'!G202&lt;$B$1,'Test Sample Data'!G202&gt;0),'Test Sample Data'!G202,$B$1),"")</f>
        <v/>
      </c>
      <c r="H203" s="17" t="str">
        <f>IF(SUM('Test Sample Data'!H$3:H$98)&gt;10,IF(AND(ISNUMBER('Test Sample Data'!H202),'Test Sample Data'!H202&lt;$B$1,'Test Sample Data'!H202&gt;0),'Test Sample Data'!H202,$B$1),"")</f>
        <v/>
      </c>
      <c r="I203" s="17" t="str">
        <f>IF(SUM('Test Sample Data'!I$3:I$98)&gt;10,IF(AND(ISNUMBER('Test Sample Data'!I202),'Test Sample Data'!I202&lt;$B$1,'Test Sample Data'!I202&gt;0),'Test Sample Data'!I202,$B$1),"")</f>
        <v/>
      </c>
      <c r="J203" s="17" t="str">
        <f>IF(SUM('Test Sample Data'!J$3:J$98)&gt;10,IF(AND(ISNUMBER('Test Sample Data'!J202),'Test Sample Data'!J202&lt;$B$1,'Test Sample Data'!J202&gt;0),'Test Sample Data'!J202,$B$1),"")</f>
        <v/>
      </c>
      <c r="K203" s="17" t="str">
        <f>IF(SUM('Test Sample Data'!K$3:K$98)&gt;10,IF(AND(ISNUMBER('Test Sample Data'!K202),'Test Sample Data'!K202&lt;$B$1,'Test Sample Data'!K202&gt;0),'Test Sample Data'!K202,$B$1),"")</f>
        <v/>
      </c>
      <c r="L203" s="17" t="str">
        <f>IF(SUM('Test Sample Data'!L$3:L$98)&gt;10,IF(AND(ISNUMBER('Test Sample Data'!L202),'Test Sample Data'!L202&lt;$B$1,'Test Sample Data'!L202&gt;0),'Test Sample Data'!L202,$B$1),"")</f>
        <v/>
      </c>
      <c r="M203" s="17" t="str">
        <f>IF(SUM('Test Sample Data'!M$3:M$98)&gt;10,IF(AND(ISNUMBER('Test Sample Data'!M202),'Test Sample Data'!M202&lt;$B$1,'Test Sample Data'!M202&gt;0),'Test Sample Data'!M202,$B$1),"")</f>
        <v/>
      </c>
      <c r="N203" s="17" t="str">
        <f>'Gene Table'!D202</f>
        <v>NM_001618</v>
      </c>
      <c r="O203" s="16" t="s">
        <v>37</v>
      </c>
      <c r="P203" s="17" t="str">
        <f>IF(SUM('Control Sample Data'!D$3:D$98)&gt;10,IF(AND(ISNUMBER('Control Sample Data'!D202),'Control Sample Data'!D202&lt;$B$1,'Control Sample Data'!D202&gt;0),'Control Sample Data'!D202,$B$1),"")</f>
        <v/>
      </c>
      <c r="Q203" s="17" t="str">
        <f>IF(SUM('Control Sample Data'!E$3:E$98)&gt;10,IF(AND(ISNUMBER('Control Sample Data'!E202),'Control Sample Data'!E202&lt;$B$1,'Control Sample Data'!E202&gt;0),'Control Sample Data'!E202,$B$1),"")</f>
        <v/>
      </c>
      <c r="R203" s="17" t="str">
        <f>IF(SUM('Control Sample Data'!F$3:F$98)&gt;10,IF(AND(ISNUMBER('Control Sample Data'!F202),'Control Sample Data'!F202&lt;$B$1,'Control Sample Data'!F202&gt;0),'Control Sample Data'!F202,$B$1),"")</f>
        <v/>
      </c>
      <c r="S203" s="17" t="str">
        <f>IF(SUM('Control Sample Data'!G$3:G$98)&gt;10,IF(AND(ISNUMBER('Control Sample Data'!G202),'Control Sample Data'!G202&lt;$B$1,'Control Sample Data'!G202&gt;0),'Control Sample Data'!G202,$B$1),"")</f>
        <v/>
      </c>
      <c r="T203" s="17" t="str">
        <f>IF(SUM('Control Sample Data'!H$3:H$98)&gt;10,IF(AND(ISNUMBER('Control Sample Data'!H202),'Control Sample Data'!H202&lt;$B$1,'Control Sample Data'!H202&gt;0),'Control Sample Data'!H202,$B$1),"")</f>
        <v/>
      </c>
      <c r="U203" s="17" t="str">
        <f>IF(SUM('Control Sample Data'!I$3:I$98)&gt;10,IF(AND(ISNUMBER('Control Sample Data'!I202),'Control Sample Data'!I202&lt;$B$1,'Control Sample Data'!I202&gt;0),'Control Sample Data'!I202,$B$1),"")</f>
        <v/>
      </c>
      <c r="V203" s="17" t="str">
        <f>IF(SUM('Control Sample Data'!J$3:J$98)&gt;10,IF(AND(ISNUMBER('Control Sample Data'!J202),'Control Sample Data'!J202&lt;$B$1,'Control Sample Data'!J202&gt;0),'Control Sample Data'!J202,$B$1),"")</f>
        <v/>
      </c>
      <c r="W203" s="17" t="str">
        <f>IF(SUM('Control Sample Data'!K$3:K$98)&gt;10,IF(AND(ISNUMBER('Control Sample Data'!K202),'Control Sample Data'!K202&lt;$B$1,'Control Sample Data'!K202&gt;0),'Control Sample Data'!K202,$B$1),"")</f>
        <v/>
      </c>
      <c r="X203" s="17" t="str">
        <f>IF(SUM('Control Sample Data'!L$3:L$98)&gt;10,IF(AND(ISNUMBER('Control Sample Data'!L202),'Control Sample Data'!L202&lt;$B$1,'Control Sample Data'!L202&gt;0),'Control Sample Data'!L202,$B$1),"")</f>
        <v/>
      </c>
      <c r="Y203" s="17" t="str">
        <f>IF(SUM('Control Sample Data'!M$3:M$98)&gt;10,IF(AND(ISNUMBER('Control Sample Data'!M202),'Control Sample Data'!M202&lt;$B$1,'Control Sample Data'!M202&gt;0),'Control Sample Data'!M202,$B$1),"")</f>
        <v/>
      </c>
      <c r="Z203" s="38" t="str">
        <f>IF(ISERROR(VLOOKUP('Choose Housekeeping Genes'!$C10,Calculations!$C$196:$M$291,2,0)),"",VLOOKUP('Choose Housekeeping Genes'!$C10,Calculations!$C$196:$M$291,2,0))</f>
        <v/>
      </c>
      <c r="AA203" s="38" t="str">
        <f>IF(ISERROR(VLOOKUP('Choose Housekeeping Genes'!$C10,Calculations!$C$196:$M$291,3,0)),"",VLOOKUP('Choose Housekeeping Genes'!$C10,Calculations!$C$196:$M$291,3,0))</f>
        <v/>
      </c>
      <c r="AB203" s="38" t="str">
        <f>IF(ISERROR(VLOOKUP('Choose Housekeeping Genes'!$C10,Calculations!$C$196:$M$291,4,0)),"",VLOOKUP('Choose Housekeeping Genes'!$C10,Calculations!$C$196:$M$291,4,0))</f>
        <v/>
      </c>
      <c r="AC203" s="38" t="str">
        <f>IF(ISERROR(VLOOKUP('Choose Housekeeping Genes'!$C10,Calculations!$C$196:$M$291,5,0)),"",VLOOKUP('Choose Housekeeping Genes'!$C10,Calculations!$C$196:$M$291,5,0))</f>
        <v/>
      </c>
      <c r="AD203" s="38" t="str">
        <f>IF(ISERROR(VLOOKUP('Choose Housekeeping Genes'!$C10,Calculations!$C$196:$M$291,6,0)),"",VLOOKUP('Choose Housekeeping Genes'!$C10,Calculations!$C$196:$M$291,6,0))</f>
        <v/>
      </c>
      <c r="AE203" s="38" t="str">
        <f>IF(ISERROR(VLOOKUP('Choose Housekeeping Genes'!$C10,Calculations!$C$196:$M$291,7,0)),"",VLOOKUP('Choose Housekeeping Genes'!$C10,Calculations!$C$196:$M$291,7,0))</f>
        <v/>
      </c>
      <c r="AF203" s="38" t="str">
        <f>IF(ISERROR(VLOOKUP('Choose Housekeeping Genes'!$C10,Calculations!$C$196:$M$291,8,0)),"",VLOOKUP('Choose Housekeeping Genes'!$C10,Calculations!$C$196:$M$291,8,0))</f>
        <v/>
      </c>
      <c r="AG203" s="38" t="str">
        <f>IF(ISERROR(VLOOKUP('Choose Housekeeping Genes'!$C10,Calculations!$C$196:$M$291,9,0)),"",VLOOKUP('Choose Housekeeping Genes'!$C10,Calculations!$C$196:$M$291,9,0))</f>
        <v/>
      </c>
      <c r="AH203" s="38" t="str">
        <f>IF(ISERROR(VLOOKUP('Choose Housekeeping Genes'!$C10,Calculations!$C$196:$M$291,10,0)),"",VLOOKUP('Choose Housekeeping Genes'!$C10,Calculations!$C$196:$M$291,10,0))</f>
        <v/>
      </c>
      <c r="AI203" s="38" t="str">
        <f>IF(ISERROR(VLOOKUP('Choose Housekeeping Genes'!$C10,Calculations!$C$196:$M$291,11,0)),"",VLOOKUP('Choose Housekeeping Genes'!$C10,Calculations!$C$196:$M$291,11,0))</f>
        <v/>
      </c>
      <c r="AJ203" s="38" t="str">
        <f>IF(ISERROR(VLOOKUP('Choose Housekeeping Genes'!$C10,Calculations!$C$196:$AB$291,14,0)),"",VLOOKUP('Choose Housekeeping Genes'!$C10,Calculations!$C$196:$AB$291,14,0))</f>
        <v/>
      </c>
      <c r="AK203" s="38" t="str">
        <f>IF(ISERROR(VLOOKUP('Choose Housekeeping Genes'!$C10,Calculations!$C$196:$AB$291,15,0)),"",VLOOKUP('Choose Housekeeping Genes'!$C10,Calculations!$C$196:$AB$291,15,0))</f>
        <v/>
      </c>
      <c r="AL203" s="38" t="str">
        <f>IF(ISERROR(VLOOKUP('Choose Housekeeping Genes'!$C10,Calculations!$C$196:$AB$291,16,0)),"",VLOOKUP('Choose Housekeeping Genes'!$C10,Calculations!$C$196:$AB$291,16,0))</f>
        <v/>
      </c>
      <c r="AM203" s="38" t="str">
        <f>IF(ISERROR(VLOOKUP('Choose Housekeeping Genes'!$C10,Calculations!$C$196:$AB$291,17,0)),"",VLOOKUP('Choose Housekeeping Genes'!$C10,Calculations!$C$196:$AB$291,17,0))</f>
        <v/>
      </c>
      <c r="AN203" s="38" t="str">
        <f>IF(ISERROR(VLOOKUP('Choose Housekeeping Genes'!$C10,Calculations!$C$196:$AB$291,18,0)),"",VLOOKUP('Choose Housekeeping Genes'!$C10,Calculations!$C$196:$AB$291,18,0))</f>
        <v/>
      </c>
      <c r="AO203" s="38" t="str">
        <f>IF(ISERROR(VLOOKUP('Choose Housekeeping Genes'!$C10,Calculations!$C$196:$AB$291,19,0)),"",VLOOKUP('Choose Housekeeping Genes'!$C10,Calculations!$C$196:$AB$291,19,0))</f>
        <v/>
      </c>
      <c r="AP203" s="38" t="str">
        <f>IF(ISERROR(VLOOKUP('Choose Housekeeping Genes'!$C10,Calculations!$C$196:$AB$291,20,0)),"",VLOOKUP('Choose Housekeeping Genes'!$C10,Calculations!$C$196:$AB$291,20,0))</f>
        <v/>
      </c>
      <c r="AQ203" s="38" t="str">
        <f>IF(ISERROR(VLOOKUP('Choose Housekeeping Genes'!$C10,Calculations!$C$196:$AB$291,21,0)),"",VLOOKUP('Choose Housekeeping Genes'!$C10,Calculations!$C$196:$AB$291,21,0))</f>
        <v/>
      </c>
      <c r="AR203" s="38" t="str">
        <f>IF(ISERROR(VLOOKUP('Choose Housekeeping Genes'!$C10,Calculations!$C$196:$AB$291,22,0)),"",VLOOKUP('Choose Housekeeping Genes'!$C10,Calculations!$C$196:$AB$291,22,0))</f>
        <v/>
      </c>
      <c r="AS203" s="38" t="str">
        <f>IF(ISERROR(VLOOKUP('Choose Housekeeping Genes'!$C10,Calculations!$C$196:$AB$291,23,0)),"",VLOOKUP('Choose Housekeeping Genes'!$C10,Calculations!$C$196:$AB$291,23,0))</f>
        <v/>
      </c>
      <c r="AT203" s="36" t="str">
        <f t="shared" si="182"/>
        <v/>
      </c>
      <c r="AU203" s="36" t="str">
        <f t="shared" si="183"/>
        <v/>
      </c>
      <c r="AV203" s="36" t="str">
        <f t="shared" si="184"/>
        <v/>
      </c>
      <c r="AW203" s="36" t="str">
        <f t="shared" si="185"/>
        <v/>
      </c>
      <c r="AX203" s="36" t="str">
        <f t="shared" si="186"/>
        <v/>
      </c>
      <c r="AY203" s="36" t="str">
        <f t="shared" si="187"/>
        <v/>
      </c>
      <c r="AZ203" s="36" t="str">
        <f t="shared" si="188"/>
        <v/>
      </c>
      <c r="BA203" s="36" t="str">
        <f t="shared" si="189"/>
        <v/>
      </c>
      <c r="BB203" s="36" t="str">
        <f t="shared" si="190"/>
        <v/>
      </c>
      <c r="BC203" s="36" t="str">
        <f t="shared" si="191"/>
        <v/>
      </c>
      <c r="BD203" s="36" t="str">
        <f t="shared" si="193"/>
        <v/>
      </c>
      <c r="BE203" s="36" t="str">
        <f t="shared" si="194"/>
        <v/>
      </c>
      <c r="BF203" s="36" t="str">
        <f t="shared" si="195"/>
        <v/>
      </c>
      <c r="BG203" s="36" t="str">
        <f t="shared" si="196"/>
        <v/>
      </c>
      <c r="BH203" s="36" t="str">
        <f t="shared" si="197"/>
        <v/>
      </c>
      <c r="BI203" s="36" t="str">
        <f t="shared" si="198"/>
        <v/>
      </c>
      <c r="BJ203" s="36" t="str">
        <f t="shared" si="199"/>
        <v/>
      </c>
      <c r="BK203" s="36" t="str">
        <f t="shared" si="200"/>
        <v/>
      </c>
      <c r="BL203" s="36" t="str">
        <f t="shared" si="201"/>
        <v/>
      </c>
      <c r="BM203" s="36" t="str">
        <f t="shared" si="202"/>
        <v/>
      </c>
      <c r="BN203" s="38" t="e">
        <f t="shared" si="170"/>
        <v>#DIV/0!</v>
      </c>
      <c r="BO203" s="38" t="e">
        <f t="shared" si="171"/>
        <v>#DIV/0!</v>
      </c>
      <c r="BP203" s="39" t="str">
        <f t="shared" si="203"/>
        <v/>
      </c>
      <c r="BQ203" s="39" t="str">
        <f t="shared" si="204"/>
        <v/>
      </c>
      <c r="BR203" s="39" t="str">
        <f t="shared" si="205"/>
        <v/>
      </c>
      <c r="BS203" s="39" t="str">
        <f t="shared" si="206"/>
        <v/>
      </c>
      <c r="BT203" s="39" t="str">
        <f t="shared" si="207"/>
        <v/>
      </c>
      <c r="BU203" s="39" t="str">
        <f t="shared" si="208"/>
        <v/>
      </c>
      <c r="BV203" s="39" t="str">
        <f t="shared" si="209"/>
        <v/>
      </c>
      <c r="BW203" s="39" t="str">
        <f t="shared" si="210"/>
        <v/>
      </c>
      <c r="BX203" s="39" t="str">
        <f t="shared" si="211"/>
        <v/>
      </c>
      <c r="BY203" s="39" t="str">
        <f t="shared" si="212"/>
        <v/>
      </c>
      <c r="BZ203" s="39" t="str">
        <f t="shared" si="213"/>
        <v/>
      </c>
      <c r="CA203" s="39" t="str">
        <f t="shared" si="214"/>
        <v/>
      </c>
      <c r="CB203" s="39" t="str">
        <f t="shared" si="215"/>
        <v/>
      </c>
      <c r="CC203" s="39" t="str">
        <f t="shared" si="216"/>
        <v/>
      </c>
      <c r="CD203" s="39" t="str">
        <f t="shared" si="217"/>
        <v/>
      </c>
      <c r="CE203" s="39" t="str">
        <f t="shared" si="218"/>
        <v/>
      </c>
      <c r="CF203" s="39" t="str">
        <f t="shared" si="219"/>
        <v/>
      </c>
      <c r="CG203" s="39" t="str">
        <f t="shared" si="220"/>
        <v/>
      </c>
      <c r="CH203" s="39" t="str">
        <f t="shared" si="221"/>
        <v/>
      </c>
      <c r="CI203" s="39" t="str">
        <f t="shared" si="222"/>
        <v/>
      </c>
    </row>
    <row r="204" spans="1:87" ht="12.75">
      <c r="A204" s="18"/>
      <c r="B204" s="16" t="str">
        <f>'Gene Table'!D203</f>
        <v>NM_000754</v>
      </c>
      <c r="C204" s="16" t="s">
        <v>41</v>
      </c>
      <c r="D204" s="17" t="str">
        <f>IF(SUM('Test Sample Data'!D$3:D$98)&gt;10,IF(AND(ISNUMBER('Test Sample Data'!D203),'Test Sample Data'!D203&lt;$B$1,'Test Sample Data'!D203&gt;0),'Test Sample Data'!D203,$B$1),"")</f>
        <v/>
      </c>
      <c r="E204" s="17" t="str">
        <f>IF(SUM('Test Sample Data'!E$3:E$98)&gt;10,IF(AND(ISNUMBER('Test Sample Data'!E203),'Test Sample Data'!E203&lt;$B$1,'Test Sample Data'!E203&gt;0),'Test Sample Data'!E203,$B$1),"")</f>
        <v/>
      </c>
      <c r="F204" s="17" t="str">
        <f>IF(SUM('Test Sample Data'!F$3:F$98)&gt;10,IF(AND(ISNUMBER('Test Sample Data'!F203),'Test Sample Data'!F203&lt;$B$1,'Test Sample Data'!F203&gt;0),'Test Sample Data'!F203,$B$1),"")</f>
        <v/>
      </c>
      <c r="G204" s="17" t="str">
        <f>IF(SUM('Test Sample Data'!G$3:G$98)&gt;10,IF(AND(ISNUMBER('Test Sample Data'!G203),'Test Sample Data'!G203&lt;$B$1,'Test Sample Data'!G203&gt;0),'Test Sample Data'!G203,$B$1),"")</f>
        <v/>
      </c>
      <c r="H204" s="17" t="str">
        <f>IF(SUM('Test Sample Data'!H$3:H$98)&gt;10,IF(AND(ISNUMBER('Test Sample Data'!H203),'Test Sample Data'!H203&lt;$B$1,'Test Sample Data'!H203&gt;0),'Test Sample Data'!H203,$B$1),"")</f>
        <v/>
      </c>
      <c r="I204" s="17" t="str">
        <f>IF(SUM('Test Sample Data'!I$3:I$98)&gt;10,IF(AND(ISNUMBER('Test Sample Data'!I203),'Test Sample Data'!I203&lt;$B$1,'Test Sample Data'!I203&gt;0),'Test Sample Data'!I203,$B$1),"")</f>
        <v/>
      </c>
      <c r="J204" s="17" t="str">
        <f>IF(SUM('Test Sample Data'!J$3:J$98)&gt;10,IF(AND(ISNUMBER('Test Sample Data'!J203),'Test Sample Data'!J203&lt;$B$1,'Test Sample Data'!J203&gt;0),'Test Sample Data'!J203,$B$1),"")</f>
        <v/>
      </c>
      <c r="K204" s="17" t="str">
        <f>IF(SUM('Test Sample Data'!K$3:K$98)&gt;10,IF(AND(ISNUMBER('Test Sample Data'!K203),'Test Sample Data'!K203&lt;$B$1,'Test Sample Data'!K203&gt;0),'Test Sample Data'!K203,$B$1),"")</f>
        <v/>
      </c>
      <c r="L204" s="17" t="str">
        <f>IF(SUM('Test Sample Data'!L$3:L$98)&gt;10,IF(AND(ISNUMBER('Test Sample Data'!L203),'Test Sample Data'!L203&lt;$B$1,'Test Sample Data'!L203&gt;0),'Test Sample Data'!L203,$B$1),"")</f>
        <v/>
      </c>
      <c r="M204" s="17" t="str">
        <f>IF(SUM('Test Sample Data'!M$3:M$98)&gt;10,IF(AND(ISNUMBER('Test Sample Data'!M203),'Test Sample Data'!M203&lt;$B$1,'Test Sample Data'!M203&gt;0),'Test Sample Data'!M203,$B$1),"")</f>
        <v/>
      </c>
      <c r="N204" s="17" t="str">
        <f>'Gene Table'!D203</f>
        <v>NM_000754</v>
      </c>
      <c r="O204" s="16" t="s">
        <v>41</v>
      </c>
      <c r="P204" s="17" t="str">
        <f>IF(SUM('Control Sample Data'!D$3:D$98)&gt;10,IF(AND(ISNUMBER('Control Sample Data'!D203),'Control Sample Data'!D203&lt;$B$1,'Control Sample Data'!D203&gt;0),'Control Sample Data'!D203,$B$1),"")</f>
        <v/>
      </c>
      <c r="Q204" s="17" t="str">
        <f>IF(SUM('Control Sample Data'!E$3:E$98)&gt;10,IF(AND(ISNUMBER('Control Sample Data'!E203),'Control Sample Data'!E203&lt;$B$1,'Control Sample Data'!E203&gt;0),'Control Sample Data'!E203,$B$1),"")</f>
        <v/>
      </c>
      <c r="R204" s="17" t="str">
        <f>IF(SUM('Control Sample Data'!F$3:F$98)&gt;10,IF(AND(ISNUMBER('Control Sample Data'!F203),'Control Sample Data'!F203&lt;$B$1,'Control Sample Data'!F203&gt;0),'Control Sample Data'!F203,$B$1),"")</f>
        <v/>
      </c>
      <c r="S204" s="17" t="str">
        <f>IF(SUM('Control Sample Data'!G$3:G$98)&gt;10,IF(AND(ISNUMBER('Control Sample Data'!G203),'Control Sample Data'!G203&lt;$B$1,'Control Sample Data'!G203&gt;0),'Control Sample Data'!G203,$B$1),"")</f>
        <v/>
      </c>
      <c r="T204" s="17" t="str">
        <f>IF(SUM('Control Sample Data'!H$3:H$98)&gt;10,IF(AND(ISNUMBER('Control Sample Data'!H203),'Control Sample Data'!H203&lt;$B$1,'Control Sample Data'!H203&gt;0),'Control Sample Data'!H203,$B$1),"")</f>
        <v/>
      </c>
      <c r="U204" s="17" t="str">
        <f>IF(SUM('Control Sample Data'!I$3:I$98)&gt;10,IF(AND(ISNUMBER('Control Sample Data'!I203),'Control Sample Data'!I203&lt;$B$1,'Control Sample Data'!I203&gt;0),'Control Sample Data'!I203,$B$1),"")</f>
        <v/>
      </c>
      <c r="V204" s="17" t="str">
        <f>IF(SUM('Control Sample Data'!J$3:J$98)&gt;10,IF(AND(ISNUMBER('Control Sample Data'!J203),'Control Sample Data'!J203&lt;$B$1,'Control Sample Data'!J203&gt;0),'Control Sample Data'!J203,$B$1),"")</f>
        <v/>
      </c>
      <c r="W204" s="17" t="str">
        <f>IF(SUM('Control Sample Data'!K$3:K$98)&gt;10,IF(AND(ISNUMBER('Control Sample Data'!K203),'Control Sample Data'!K203&lt;$B$1,'Control Sample Data'!K203&gt;0),'Control Sample Data'!K203,$B$1),"")</f>
        <v/>
      </c>
      <c r="X204" s="17" t="str">
        <f>IF(SUM('Control Sample Data'!L$3:L$98)&gt;10,IF(AND(ISNUMBER('Control Sample Data'!L203),'Control Sample Data'!L203&lt;$B$1,'Control Sample Data'!L203&gt;0),'Control Sample Data'!L203,$B$1),"")</f>
        <v/>
      </c>
      <c r="Y204" s="17" t="str">
        <f>IF(SUM('Control Sample Data'!M$3:M$98)&gt;10,IF(AND(ISNUMBER('Control Sample Data'!M203),'Control Sample Data'!M203&lt;$B$1,'Control Sample Data'!M203&gt;0),'Control Sample Data'!M203,$B$1),"")</f>
        <v/>
      </c>
      <c r="Z204" s="38" t="str">
        <f>IF(ISERROR(VLOOKUP('Choose Housekeeping Genes'!$C11,Calculations!$C$196:$M$291,2,0)),"",VLOOKUP('Choose Housekeeping Genes'!$C11,Calculations!$C$196:$M$291,2,0))</f>
        <v/>
      </c>
      <c r="AA204" s="38" t="str">
        <f>IF(ISERROR(VLOOKUP('Choose Housekeeping Genes'!$C11,Calculations!$C$196:$M$291,3,0)),"",VLOOKUP('Choose Housekeeping Genes'!$C11,Calculations!$C$196:$M$291,3,0))</f>
        <v/>
      </c>
      <c r="AB204" s="38" t="str">
        <f>IF(ISERROR(VLOOKUP('Choose Housekeeping Genes'!$C11,Calculations!$C$196:$M$291,4,0)),"",VLOOKUP('Choose Housekeeping Genes'!$C11,Calculations!$C$196:$M$291,4,0))</f>
        <v/>
      </c>
      <c r="AC204" s="38" t="str">
        <f>IF(ISERROR(VLOOKUP('Choose Housekeeping Genes'!$C11,Calculations!$C$196:$M$291,5,0)),"",VLOOKUP('Choose Housekeeping Genes'!$C11,Calculations!$C$196:$M$291,5,0))</f>
        <v/>
      </c>
      <c r="AD204" s="38" t="str">
        <f>IF(ISERROR(VLOOKUP('Choose Housekeeping Genes'!$C11,Calculations!$C$196:$M$291,6,0)),"",VLOOKUP('Choose Housekeeping Genes'!$C11,Calculations!$C$196:$M$291,6,0))</f>
        <v/>
      </c>
      <c r="AE204" s="38" t="str">
        <f>IF(ISERROR(VLOOKUP('Choose Housekeeping Genes'!$C11,Calculations!$C$196:$M$291,7,0)),"",VLOOKUP('Choose Housekeeping Genes'!$C11,Calculations!$C$196:$M$291,7,0))</f>
        <v/>
      </c>
      <c r="AF204" s="38" t="str">
        <f>IF(ISERROR(VLOOKUP('Choose Housekeeping Genes'!$C11,Calculations!$C$196:$M$291,8,0)),"",VLOOKUP('Choose Housekeeping Genes'!$C11,Calculations!$C$196:$M$291,8,0))</f>
        <v/>
      </c>
      <c r="AG204" s="38" t="str">
        <f>IF(ISERROR(VLOOKUP('Choose Housekeeping Genes'!$C11,Calculations!$C$196:$M$291,9,0)),"",VLOOKUP('Choose Housekeeping Genes'!$C11,Calculations!$C$196:$M$291,9,0))</f>
        <v/>
      </c>
      <c r="AH204" s="38" t="str">
        <f>IF(ISERROR(VLOOKUP('Choose Housekeeping Genes'!$C11,Calculations!$C$196:$M$291,10,0)),"",VLOOKUP('Choose Housekeeping Genes'!$C11,Calculations!$C$196:$M$291,10,0))</f>
        <v/>
      </c>
      <c r="AI204" s="38" t="str">
        <f>IF(ISERROR(VLOOKUP('Choose Housekeeping Genes'!$C11,Calculations!$C$196:$M$291,11,0)),"",VLOOKUP('Choose Housekeeping Genes'!$C11,Calculations!$C$196:$M$291,11,0))</f>
        <v/>
      </c>
      <c r="AJ204" s="38" t="str">
        <f>IF(ISERROR(VLOOKUP('Choose Housekeeping Genes'!$C11,Calculations!$C$196:$AB$291,14,0)),"",VLOOKUP('Choose Housekeeping Genes'!$C11,Calculations!$C$196:$AB$291,14,0))</f>
        <v/>
      </c>
      <c r="AK204" s="38" t="str">
        <f>IF(ISERROR(VLOOKUP('Choose Housekeeping Genes'!$C11,Calculations!$C$196:$AB$291,15,0)),"",VLOOKUP('Choose Housekeeping Genes'!$C11,Calculations!$C$196:$AB$291,15,0))</f>
        <v/>
      </c>
      <c r="AL204" s="38" t="str">
        <f>IF(ISERROR(VLOOKUP('Choose Housekeeping Genes'!$C11,Calculations!$C$196:$AB$291,16,0)),"",VLOOKUP('Choose Housekeeping Genes'!$C11,Calculations!$C$196:$AB$291,16,0))</f>
        <v/>
      </c>
      <c r="AM204" s="38" t="str">
        <f>IF(ISERROR(VLOOKUP('Choose Housekeeping Genes'!$C11,Calculations!$C$196:$AB$291,17,0)),"",VLOOKUP('Choose Housekeeping Genes'!$C11,Calculations!$C$196:$AB$291,17,0))</f>
        <v/>
      </c>
      <c r="AN204" s="38" t="str">
        <f>IF(ISERROR(VLOOKUP('Choose Housekeeping Genes'!$C11,Calculations!$C$196:$AB$291,18,0)),"",VLOOKUP('Choose Housekeeping Genes'!$C11,Calculations!$C$196:$AB$291,18,0))</f>
        <v/>
      </c>
      <c r="AO204" s="38" t="str">
        <f>IF(ISERROR(VLOOKUP('Choose Housekeeping Genes'!$C11,Calculations!$C$196:$AB$291,19,0)),"",VLOOKUP('Choose Housekeeping Genes'!$C11,Calculations!$C$196:$AB$291,19,0))</f>
        <v/>
      </c>
      <c r="AP204" s="38" t="str">
        <f>IF(ISERROR(VLOOKUP('Choose Housekeeping Genes'!$C11,Calculations!$C$196:$AB$291,20,0)),"",VLOOKUP('Choose Housekeeping Genes'!$C11,Calculations!$C$196:$AB$291,20,0))</f>
        <v/>
      </c>
      <c r="AQ204" s="38" t="str">
        <f>IF(ISERROR(VLOOKUP('Choose Housekeeping Genes'!$C11,Calculations!$C$196:$AB$291,21,0)),"",VLOOKUP('Choose Housekeeping Genes'!$C11,Calculations!$C$196:$AB$291,21,0))</f>
        <v/>
      </c>
      <c r="AR204" s="38" t="str">
        <f>IF(ISERROR(VLOOKUP('Choose Housekeeping Genes'!$C11,Calculations!$C$196:$AB$291,22,0)),"",VLOOKUP('Choose Housekeeping Genes'!$C11,Calculations!$C$196:$AB$291,22,0))</f>
        <v/>
      </c>
      <c r="AS204" s="38" t="str">
        <f>IF(ISERROR(VLOOKUP('Choose Housekeeping Genes'!$C11,Calculations!$C$196:$AB$291,23,0)),"",VLOOKUP('Choose Housekeeping Genes'!$C11,Calculations!$C$196:$AB$291,23,0))</f>
        <v/>
      </c>
      <c r="AT204" s="36" t="str">
        <f t="shared" si="182"/>
        <v/>
      </c>
      <c r="AU204" s="36" t="str">
        <f t="shared" si="183"/>
        <v/>
      </c>
      <c r="AV204" s="36" t="str">
        <f t="shared" si="184"/>
        <v/>
      </c>
      <c r="AW204" s="36" t="str">
        <f t="shared" si="185"/>
        <v/>
      </c>
      <c r="AX204" s="36" t="str">
        <f t="shared" si="186"/>
        <v/>
      </c>
      <c r="AY204" s="36" t="str">
        <f t="shared" si="187"/>
        <v/>
      </c>
      <c r="AZ204" s="36" t="str">
        <f t="shared" si="188"/>
        <v/>
      </c>
      <c r="BA204" s="36" t="str">
        <f t="shared" si="189"/>
        <v/>
      </c>
      <c r="BB204" s="36" t="str">
        <f t="shared" si="190"/>
        <v/>
      </c>
      <c r="BC204" s="36" t="str">
        <f t="shared" si="191"/>
        <v/>
      </c>
      <c r="BD204" s="36" t="str">
        <f t="shared" si="193"/>
        <v/>
      </c>
      <c r="BE204" s="36" t="str">
        <f t="shared" si="194"/>
        <v/>
      </c>
      <c r="BF204" s="36" t="str">
        <f t="shared" si="195"/>
        <v/>
      </c>
      <c r="BG204" s="36" t="str">
        <f t="shared" si="196"/>
        <v/>
      </c>
      <c r="BH204" s="36" t="str">
        <f t="shared" si="197"/>
        <v/>
      </c>
      <c r="BI204" s="36" t="str">
        <f t="shared" si="198"/>
        <v/>
      </c>
      <c r="BJ204" s="36" t="str">
        <f t="shared" si="199"/>
        <v/>
      </c>
      <c r="BK204" s="36" t="str">
        <f t="shared" si="200"/>
        <v/>
      </c>
      <c r="BL204" s="36" t="str">
        <f t="shared" si="201"/>
        <v/>
      </c>
      <c r="BM204" s="36" t="str">
        <f t="shared" si="202"/>
        <v/>
      </c>
      <c r="BN204" s="38" t="e">
        <f t="shared" si="170"/>
        <v>#DIV/0!</v>
      </c>
      <c r="BO204" s="38" t="e">
        <f t="shared" si="171"/>
        <v>#DIV/0!</v>
      </c>
      <c r="BP204" s="39" t="str">
        <f t="shared" si="203"/>
        <v/>
      </c>
      <c r="BQ204" s="39" t="str">
        <f t="shared" si="204"/>
        <v/>
      </c>
      <c r="BR204" s="39" t="str">
        <f t="shared" si="205"/>
        <v/>
      </c>
      <c r="BS204" s="39" t="str">
        <f t="shared" si="206"/>
        <v/>
      </c>
      <c r="BT204" s="39" t="str">
        <f t="shared" si="207"/>
        <v/>
      </c>
      <c r="BU204" s="39" t="str">
        <f t="shared" si="208"/>
        <v/>
      </c>
      <c r="BV204" s="39" t="str">
        <f t="shared" si="209"/>
        <v/>
      </c>
      <c r="BW204" s="39" t="str">
        <f t="shared" si="210"/>
        <v/>
      </c>
      <c r="BX204" s="39" t="str">
        <f t="shared" si="211"/>
        <v/>
      </c>
      <c r="BY204" s="39" t="str">
        <f t="shared" si="212"/>
        <v/>
      </c>
      <c r="BZ204" s="39" t="str">
        <f t="shared" si="213"/>
        <v/>
      </c>
      <c r="CA204" s="39" t="str">
        <f t="shared" si="214"/>
        <v/>
      </c>
      <c r="CB204" s="39" t="str">
        <f t="shared" si="215"/>
        <v/>
      </c>
      <c r="CC204" s="39" t="str">
        <f t="shared" si="216"/>
        <v/>
      </c>
      <c r="CD204" s="39" t="str">
        <f t="shared" si="217"/>
        <v/>
      </c>
      <c r="CE204" s="39" t="str">
        <f t="shared" si="218"/>
        <v/>
      </c>
      <c r="CF204" s="39" t="str">
        <f t="shared" si="219"/>
        <v/>
      </c>
      <c r="CG204" s="39" t="str">
        <f t="shared" si="220"/>
        <v/>
      </c>
      <c r="CH204" s="39" t="str">
        <f t="shared" si="221"/>
        <v/>
      </c>
      <c r="CI204" s="39" t="str">
        <f t="shared" si="222"/>
        <v/>
      </c>
    </row>
    <row r="205" spans="1:87" ht="12.75">
      <c r="A205" s="18"/>
      <c r="B205" s="16" t="str">
        <f>'Gene Table'!D204</f>
        <v>NM_006068</v>
      </c>
      <c r="C205" s="16" t="s">
        <v>45</v>
      </c>
      <c r="D205" s="17" t="str">
        <f>IF(SUM('Test Sample Data'!D$3:D$98)&gt;10,IF(AND(ISNUMBER('Test Sample Data'!D204),'Test Sample Data'!D204&lt;$B$1,'Test Sample Data'!D204&gt;0),'Test Sample Data'!D204,$B$1),"")</f>
        <v/>
      </c>
      <c r="E205" s="17" t="str">
        <f>IF(SUM('Test Sample Data'!E$3:E$98)&gt;10,IF(AND(ISNUMBER('Test Sample Data'!E204),'Test Sample Data'!E204&lt;$B$1,'Test Sample Data'!E204&gt;0),'Test Sample Data'!E204,$B$1),"")</f>
        <v/>
      </c>
      <c r="F205" s="17" t="str">
        <f>IF(SUM('Test Sample Data'!F$3:F$98)&gt;10,IF(AND(ISNUMBER('Test Sample Data'!F204),'Test Sample Data'!F204&lt;$B$1,'Test Sample Data'!F204&gt;0),'Test Sample Data'!F204,$B$1),"")</f>
        <v/>
      </c>
      <c r="G205" s="17" t="str">
        <f>IF(SUM('Test Sample Data'!G$3:G$98)&gt;10,IF(AND(ISNUMBER('Test Sample Data'!G204),'Test Sample Data'!G204&lt;$B$1,'Test Sample Data'!G204&gt;0),'Test Sample Data'!G204,$B$1),"")</f>
        <v/>
      </c>
      <c r="H205" s="17" t="str">
        <f>IF(SUM('Test Sample Data'!H$3:H$98)&gt;10,IF(AND(ISNUMBER('Test Sample Data'!H204),'Test Sample Data'!H204&lt;$B$1,'Test Sample Data'!H204&gt;0),'Test Sample Data'!H204,$B$1),"")</f>
        <v/>
      </c>
      <c r="I205" s="17" t="str">
        <f>IF(SUM('Test Sample Data'!I$3:I$98)&gt;10,IF(AND(ISNUMBER('Test Sample Data'!I204),'Test Sample Data'!I204&lt;$B$1,'Test Sample Data'!I204&gt;0),'Test Sample Data'!I204,$B$1),"")</f>
        <v/>
      </c>
      <c r="J205" s="17" t="str">
        <f>IF(SUM('Test Sample Data'!J$3:J$98)&gt;10,IF(AND(ISNUMBER('Test Sample Data'!J204),'Test Sample Data'!J204&lt;$B$1,'Test Sample Data'!J204&gt;0),'Test Sample Data'!J204,$B$1),"")</f>
        <v/>
      </c>
      <c r="K205" s="17" t="str">
        <f>IF(SUM('Test Sample Data'!K$3:K$98)&gt;10,IF(AND(ISNUMBER('Test Sample Data'!K204),'Test Sample Data'!K204&lt;$B$1,'Test Sample Data'!K204&gt;0),'Test Sample Data'!K204,$B$1),"")</f>
        <v/>
      </c>
      <c r="L205" s="17" t="str">
        <f>IF(SUM('Test Sample Data'!L$3:L$98)&gt;10,IF(AND(ISNUMBER('Test Sample Data'!L204),'Test Sample Data'!L204&lt;$B$1,'Test Sample Data'!L204&gt;0),'Test Sample Data'!L204,$B$1),"")</f>
        <v/>
      </c>
      <c r="M205" s="17" t="str">
        <f>IF(SUM('Test Sample Data'!M$3:M$98)&gt;10,IF(AND(ISNUMBER('Test Sample Data'!M204),'Test Sample Data'!M204&lt;$B$1,'Test Sample Data'!M204&gt;0),'Test Sample Data'!M204,$B$1),"")</f>
        <v/>
      </c>
      <c r="N205" s="17" t="str">
        <f>'Gene Table'!D204</f>
        <v>NM_006068</v>
      </c>
      <c r="O205" s="16" t="s">
        <v>45</v>
      </c>
      <c r="P205" s="17" t="str">
        <f>IF(SUM('Control Sample Data'!D$3:D$98)&gt;10,IF(AND(ISNUMBER('Control Sample Data'!D204),'Control Sample Data'!D204&lt;$B$1,'Control Sample Data'!D204&gt;0),'Control Sample Data'!D204,$B$1),"")</f>
        <v/>
      </c>
      <c r="Q205" s="17" t="str">
        <f>IF(SUM('Control Sample Data'!E$3:E$98)&gt;10,IF(AND(ISNUMBER('Control Sample Data'!E204),'Control Sample Data'!E204&lt;$B$1,'Control Sample Data'!E204&gt;0),'Control Sample Data'!E204,$B$1),"")</f>
        <v/>
      </c>
      <c r="R205" s="17" t="str">
        <f>IF(SUM('Control Sample Data'!F$3:F$98)&gt;10,IF(AND(ISNUMBER('Control Sample Data'!F204),'Control Sample Data'!F204&lt;$B$1,'Control Sample Data'!F204&gt;0),'Control Sample Data'!F204,$B$1),"")</f>
        <v/>
      </c>
      <c r="S205" s="17" t="str">
        <f>IF(SUM('Control Sample Data'!G$3:G$98)&gt;10,IF(AND(ISNUMBER('Control Sample Data'!G204),'Control Sample Data'!G204&lt;$B$1,'Control Sample Data'!G204&gt;0),'Control Sample Data'!G204,$B$1),"")</f>
        <v/>
      </c>
      <c r="T205" s="17" t="str">
        <f>IF(SUM('Control Sample Data'!H$3:H$98)&gt;10,IF(AND(ISNUMBER('Control Sample Data'!H204),'Control Sample Data'!H204&lt;$B$1,'Control Sample Data'!H204&gt;0),'Control Sample Data'!H204,$B$1),"")</f>
        <v/>
      </c>
      <c r="U205" s="17" t="str">
        <f>IF(SUM('Control Sample Data'!I$3:I$98)&gt;10,IF(AND(ISNUMBER('Control Sample Data'!I204),'Control Sample Data'!I204&lt;$B$1,'Control Sample Data'!I204&gt;0),'Control Sample Data'!I204,$B$1),"")</f>
        <v/>
      </c>
      <c r="V205" s="17" t="str">
        <f>IF(SUM('Control Sample Data'!J$3:J$98)&gt;10,IF(AND(ISNUMBER('Control Sample Data'!J204),'Control Sample Data'!J204&lt;$B$1,'Control Sample Data'!J204&gt;0),'Control Sample Data'!J204,$B$1),"")</f>
        <v/>
      </c>
      <c r="W205" s="17" t="str">
        <f>IF(SUM('Control Sample Data'!K$3:K$98)&gt;10,IF(AND(ISNUMBER('Control Sample Data'!K204),'Control Sample Data'!K204&lt;$B$1,'Control Sample Data'!K204&gt;0),'Control Sample Data'!K204,$B$1),"")</f>
        <v/>
      </c>
      <c r="X205" s="17" t="str">
        <f>IF(SUM('Control Sample Data'!L$3:L$98)&gt;10,IF(AND(ISNUMBER('Control Sample Data'!L204),'Control Sample Data'!L204&lt;$B$1,'Control Sample Data'!L204&gt;0),'Control Sample Data'!L204,$B$1),"")</f>
        <v/>
      </c>
      <c r="Y205" s="17" t="str">
        <f>IF(SUM('Control Sample Data'!M$3:M$98)&gt;10,IF(AND(ISNUMBER('Control Sample Data'!M204),'Control Sample Data'!M204&lt;$B$1,'Control Sample Data'!M204&gt;0),'Control Sample Data'!M204,$B$1),"")</f>
        <v/>
      </c>
      <c r="Z205" s="38" t="str">
        <f>IF(ISERROR(VLOOKUP('Choose Housekeeping Genes'!$C12,Calculations!$C$196:$M$291,2,0)),"",VLOOKUP('Choose Housekeeping Genes'!$C12,Calculations!$C$196:$M$291,2,0))</f>
        <v/>
      </c>
      <c r="AA205" s="38" t="str">
        <f>IF(ISERROR(VLOOKUP('Choose Housekeeping Genes'!$C12,Calculations!$C$196:$M$291,3,0)),"",VLOOKUP('Choose Housekeeping Genes'!$C12,Calculations!$C$196:$M$291,3,0))</f>
        <v/>
      </c>
      <c r="AB205" s="38" t="str">
        <f>IF(ISERROR(VLOOKUP('Choose Housekeeping Genes'!$C12,Calculations!$C$196:$M$291,4,0)),"",VLOOKUP('Choose Housekeeping Genes'!$C12,Calculations!$C$196:$M$291,4,0))</f>
        <v/>
      </c>
      <c r="AC205" s="38" t="str">
        <f>IF(ISERROR(VLOOKUP('Choose Housekeeping Genes'!$C12,Calculations!$C$196:$M$291,5,0)),"",VLOOKUP('Choose Housekeeping Genes'!$C12,Calculations!$C$196:$M$291,5,0))</f>
        <v/>
      </c>
      <c r="AD205" s="38" t="str">
        <f>IF(ISERROR(VLOOKUP('Choose Housekeeping Genes'!$C12,Calculations!$C$196:$M$291,6,0)),"",VLOOKUP('Choose Housekeeping Genes'!$C12,Calculations!$C$196:$M$291,6,0))</f>
        <v/>
      </c>
      <c r="AE205" s="38" t="str">
        <f>IF(ISERROR(VLOOKUP('Choose Housekeeping Genes'!$C12,Calculations!$C$196:$M$291,7,0)),"",VLOOKUP('Choose Housekeeping Genes'!$C12,Calculations!$C$196:$M$291,7,0))</f>
        <v/>
      </c>
      <c r="AF205" s="38" t="str">
        <f>IF(ISERROR(VLOOKUP('Choose Housekeeping Genes'!$C12,Calculations!$C$196:$M$291,8,0)),"",VLOOKUP('Choose Housekeeping Genes'!$C12,Calculations!$C$196:$M$291,8,0))</f>
        <v/>
      </c>
      <c r="AG205" s="38" t="str">
        <f>IF(ISERROR(VLOOKUP('Choose Housekeeping Genes'!$C12,Calculations!$C$196:$M$291,9,0)),"",VLOOKUP('Choose Housekeeping Genes'!$C12,Calculations!$C$196:$M$291,9,0))</f>
        <v/>
      </c>
      <c r="AH205" s="38" t="str">
        <f>IF(ISERROR(VLOOKUP('Choose Housekeeping Genes'!$C12,Calculations!$C$196:$M$291,10,0)),"",VLOOKUP('Choose Housekeeping Genes'!$C12,Calculations!$C$196:$M$291,10,0))</f>
        <v/>
      </c>
      <c r="AI205" s="38" t="str">
        <f>IF(ISERROR(VLOOKUP('Choose Housekeeping Genes'!$C12,Calculations!$C$196:$M$291,11,0)),"",VLOOKUP('Choose Housekeeping Genes'!$C12,Calculations!$C$196:$M$291,11,0))</f>
        <v/>
      </c>
      <c r="AJ205" s="38" t="str">
        <f>IF(ISERROR(VLOOKUP('Choose Housekeeping Genes'!$C12,Calculations!$C$196:$AB$291,14,0)),"",VLOOKUP('Choose Housekeeping Genes'!$C12,Calculations!$C$196:$AB$291,14,0))</f>
        <v/>
      </c>
      <c r="AK205" s="38" t="str">
        <f>IF(ISERROR(VLOOKUP('Choose Housekeeping Genes'!$C12,Calculations!$C$196:$AB$291,15,0)),"",VLOOKUP('Choose Housekeeping Genes'!$C12,Calculations!$C$196:$AB$291,15,0))</f>
        <v/>
      </c>
      <c r="AL205" s="38" t="str">
        <f>IF(ISERROR(VLOOKUP('Choose Housekeeping Genes'!$C12,Calculations!$C$196:$AB$291,16,0)),"",VLOOKUP('Choose Housekeeping Genes'!$C12,Calculations!$C$196:$AB$291,16,0))</f>
        <v/>
      </c>
      <c r="AM205" s="38" t="str">
        <f>IF(ISERROR(VLOOKUP('Choose Housekeeping Genes'!$C12,Calculations!$C$196:$AB$291,17,0)),"",VLOOKUP('Choose Housekeeping Genes'!$C12,Calculations!$C$196:$AB$291,17,0))</f>
        <v/>
      </c>
      <c r="AN205" s="38" t="str">
        <f>IF(ISERROR(VLOOKUP('Choose Housekeeping Genes'!$C12,Calculations!$C$196:$AB$291,18,0)),"",VLOOKUP('Choose Housekeeping Genes'!$C12,Calculations!$C$196:$AB$291,18,0))</f>
        <v/>
      </c>
      <c r="AO205" s="38" t="str">
        <f>IF(ISERROR(VLOOKUP('Choose Housekeeping Genes'!$C12,Calculations!$C$196:$AB$291,19,0)),"",VLOOKUP('Choose Housekeeping Genes'!$C12,Calculations!$C$196:$AB$291,19,0))</f>
        <v/>
      </c>
      <c r="AP205" s="38" t="str">
        <f>IF(ISERROR(VLOOKUP('Choose Housekeeping Genes'!$C12,Calculations!$C$196:$AB$291,20,0)),"",VLOOKUP('Choose Housekeeping Genes'!$C12,Calculations!$C$196:$AB$291,20,0))</f>
        <v/>
      </c>
      <c r="AQ205" s="38" t="str">
        <f>IF(ISERROR(VLOOKUP('Choose Housekeeping Genes'!$C12,Calculations!$C$196:$AB$291,21,0)),"",VLOOKUP('Choose Housekeeping Genes'!$C12,Calculations!$C$196:$AB$291,21,0))</f>
        <v/>
      </c>
      <c r="AR205" s="38" t="str">
        <f>IF(ISERROR(VLOOKUP('Choose Housekeeping Genes'!$C12,Calculations!$C$196:$AB$291,22,0)),"",VLOOKUP('Choose Housekeeping Genes'!$C12,Calculations!$C$196:$AB$291,22,0))</f>
        <v/>
      </c>
      <c r="AS205" s="38" t="str">
        <f>IF(ISERROR(VLOOKUP('Choose Housekeeping Genes'!$C12,Calculations!$C$196:$AB$291,23,0)),"",VLOOKUP('Choose Housekeeping Genes'!$C12,Calculations!$C$196:$AB$291,23,0))</f>
        <v/>
      </c>
      <c r="AT205" s="36" t="str">
        <f t="shared" si="182"/>
        <v/>
      </c>
      <c r="AU205" s="36" t="str">
        <f t="shared" si="183"/>
        <v/>
      </c>
      <c r="AV205" s="36" t="str">
        <f t="shared" si="184"/>
        <v/>
      </c>
      <c r="AW205" s="36" t="str">
        <f t="shared" si="185"/>
        <v/>
      </c>
      <c r="AX205" s="36" t="str">
        <f t="shared" si="186"/>
        <v/>
      </c>
      <c r="AY205" s="36" t="str">
        <f t="shared" si="187"/>
        <v/>
      </c>
      <c r="AZ205" s="36" t="str">
        <f t="shared" si="188"/>
        <v/>
      </c>
      <c r="BA205" s="36" t="str">
        <f t="shared" si="189"/>
        <v/>
      </c>
      <c r="BB205" s="36" t="str">
        <f t="shared" si="190"/>
        <v/>
      </c>
      <c r="BC205" s="36" t="str">
        <f t="shared" si="191"/>
        <v/>
      </c>
      <c r="BD205" s="36" t="str">
        <f t="shared" si="193"/>
        <v/>
      </c>
      <c r="BE205" s="36" t="str">
        <f t="shared" si="194"/>
        <v/>
      </c>
      <c r="BF205" s="36" t="str">
        <f t="shared" si="195"/>
        <v/>
      </c>
      <c r="BG205" s="36" t="str">
        <f t="shared" si="196"/>
        <v/>
      </c>
      <c r="BH205" s="36" t="str">
        <f t="shared" si="197"/>
        <v/>
      </c>
      <c r="BI205" s="36" t="str">
        <f t="shared" si="198"/>
        <v/>
      </c>
      <c r="BJ205" s="36" t="str">
        <f t="shared" si="199"/>
        <v/>
      </c>
      <c r="BK205" s="36" t="str">
        <f t="shared" si="200"/>
        <v/>
      </c>
      <c r="BL205" s="36" t="str">
        <f t="shared" si="201"/>
        <v/>
      </c>
      <c r="BM205" s="36" t="str">
        <f t="shared" si="202"/>
        <v/>
      </c>
      <c r="BN205" s="38" t="e">
        <f t="shared" si="170"/>
        <v>#DIV/0!</v>
      </c>
      <c r="BO205" s="38" t="e">
        <f t="shared" si="171"/>
        <v>#DIV/0!</v>
      </c>
      <c r="BP205" s="39" t="str">
        <f t="shared" si="203"/>
        <v/>
      </c>
      <c r="BQ205" s="39" t="str">
        <f t="shared" si="204"/>
        <v/>
      </c>
      <c r="BR205" s="39" t="str">
        <f t="shared" si="205"/>
        <v/>
      </c>
      <c r="BS205" s="39" t="str">
        <f t="shared" si="206"/>
        <v/>
      </c>
      <c r="BT205" s="39" t="str">
        <f t="shared" si="207"/>
        <v/>
      </c>
      <c r="BU205" s="39" t="str">
        <f t="shared" si="208"/>
        <v/>
      </c>
      <c r="BV205" s="39" t="str">
        <f t="shared" si="209"/>
        <v/>
      </c>
      <c r="BW205" s="39" t="str">
        <f t="shared" si="210"/>
        <v/>
      </c>
      <c r="BX205" s="39" t="str">
        <f t="shared" si="211"/>
        <v/>
      </c>
      <c r="BY205" s="39" t="str">
        <f t="shared" si="212"/>
        <v/>
      </c>
      <c r="BZ205" s="39" t="str">
        <f t="shared" si="213"/>
        <v/>
      </c>
      <c r="CA205" s="39" t="str">
        <f t="shared" si="214"/>
        <v/>
      </c>
      <c r="CB205" s="39" t="str">
        <f t="shared" si="215"/>
        <v/>
      </c>
      <c r="CC205" s="39" t="str">
        <f t="shared" si="216"/>
        <v/>
      </c>
      <c r="CD205" s="39" t="str">
        <f t="shared" si="217"/>
        <v/>
      </c>
      <c r="CE205" s="39" t="str">
        <f t="shared" si="218"/>
        <v/>
      </c>
      <c r="CF205" s="39" t="str">
        <f t="shared" si="219"/>
        <v/>
      </c>
      <c r="CG205" s="39" t="str">
        <f t="shared" si="220"/>
        <v/>
      </c>
      <c r="CH205" s="39" t="str">
        <f t="shared" si="221"/>
        <v/>
      </c>
      <c r="CI205" s="39" t="str">
        <f t="shared" si="222"/>
        <v/>
      </c>
    </row>
    <row r="206" spans="1:87" ht="12.75">
      <c r="A206" s="18"/>
      <c r="B206" s="16" t="str">
        <f>'Gene Table'!D205</f>
        <v>NM_000491</v>
      </c>
      <c r="C206" s="16" t="s">
        <v>49</v>
      </c>
      <c r="D206" s="17" t="str">
        <f>IF(SUM('Test Sample Data'!D$3:D$98)&gt;10,IF(AND(ISNUMBER('Test Sample Data'!D205),'Test Sample Data'!D205&lt;$B$1,'Test Sample Data'!D205&gt;0),'Test Sample Data'!D205,$B$1),"")</f>
        <v/>
      </c>
      <c r="E206" s="17" t="str">
        <f>IF(SUM('Test Sample Data'!E$3:E$98)&gt;10,IF(AND(ISNUMBER('Test Sample Data'!E205),'Test Sample Data'!E205&lt;$B$1,'Test Sample Data'!E205&gt;0),'Test Sample Data'!E205,$B$1),"")</f>
        <v/>
      </c>
      <c r="F206" s="17" t="str">
        <f>IF(SUM('Test Sample Data'!F$3:F$98)&gt;10,IF(AND(ISNUMBER('Test Sample Data'!F205),'Test Sample Data'!F205&lt;$B$1,'Test Sample Data'!F205&gt;0),'Test Sample Data'!F205,$B$1),"")</f>
        <v/>
      </c>
      <c r="G206" s="17" t="str">
        <f>IF(SUM('Test Sample Data'!G$3:G$98)&gt;10,IF(AND(ISNUMBER('Test Sample Data'!G205),'Test Sample Data'!G205&lt;$B$1,'Test Sample Data'!G205&gt;0),'Test Sample Data'!G205,$B$1),"")</f>
        <v/>
      </c>
      <c r="H206" s="17" t="str">
        <f>IF(SUM('Test Sample Data'!H$3:H$98)&gt;10,IF(AND(ISNUMBER('Test Sample Data'!H205),'Test Sample Data'!H205&lt;$B$1,'Test Sample Data'!H205&gt;0),'Test Sample Data'!H205,$B$1),"")</f>
        <v/>
      </c>
      <c r="I206" s="17" t="str">
        <f>IF(SUM('Test Sample Data'!I$3:I$98)&gt;10,IF(AND(ISNUMBER('Test Sample Data'!I205),'Test Sample Data'!I205&lt;$B$1,'Test Sample Data'!I205&gt;0),'Test Sample Data'!I205,$B$1),"")</f>
        <v/>
      </c>
      <c r="J206" s="17" t="str">
        <f>IF(SUM('Test Sample Data'!J$3:J$98)&gt;10,IF(AND(ISNUMBER('Test Sample Data'!J205),'Test Sample Data'!J205&lt;$B$1,'Test Sample Data'!J205&gt;0),'Test Sample Data'!J205,$B$1),"")</f>
        <v/>
      </c>
      <c r="K206" s="17" t="str">
        <f>IF(SUM('Test Sample Data'!K$3:K$98)&gt;10,IF(AND(ISNUMBER('Test Sample Data'!K205),'Test Sample Data'!K205&lt;$B$1,'Test Sample Data'!K205&gt;0),'Test Sample Data'!K205,$B$1),"")</f>
        <v/>
      </c>
      <c r="L206" s="17" t="str">
        <f>IF(SUM('Test Sample Data'!L$3:L$98)&gt;10,IF(AND(ISNUMBER('Test Sample Data'!L205),'Test Sample Data'!L205&lt;$B$1,'Test Sample Data'!L205&gt;0),'Test Sample Data'!L205,$B$1),"")</f>
        <v/>
      </c>
      <c r="M206" s="17" t="str">
        <f>IF(SUM('Test Sample Data'!M$3:M$98)&gt;10,IF(AND(ISNUMBER('Test Sample Data'!M205),'Test Sample Data'!M205&lt;$B$1,'Test Sample Data'!M205&gt;0),'Test Sample Data'!M205,$B$1),"")</f>
        <v/>
      </c>
      <c r="N206" s="17" t="str">
        <f>'Gene Table'!D205</f>
        <v>NM_000491</v>
      </c>
      <c r="O206" s="16" t="s">
        <v>49</v>
      </c>
      <c r="P206" s="17" t="str">
        <f>IF(SUM('Control Sample Data'!D$3:D$98)&gt;10,IF(AND(ISNUMBER('Control Sample Data'!D205),'Control Sample Data'!D205&lt;$B$1,'Control Sample Data'!D205&gt;0),'Control Sample Data'!D205,$B$1),"")</f>
        <v/>
      </c>
      <c r="Q206" s="17" t="str">
        <f>IF(SUM('Control Sample Data'!E$3:E$98)&gt;10,IF(AND(ISNUMBER('Control Sample Data'!E205),'Control Sample Data'!E205&lt;$B$1,'Control Sample Data'!E205&gt;0),'Control Sample Data'!E205,$B$1),"")</f>
        <v/>
      </c>
      <c r="R206" s="17" t="str">
        <f>IF(SUM('Control Sample Data'!F$3:F$98)&gt;10,IF(AND(ISNUMBER('Control Sample Data'!F205),'Control Sample Data'!F205&lt;$B$1,'Control Sample Data'!F205&gt;0),'Control Sample Data'!F205,$B$1),"")</f>
        <v/>
      </c>
      <c r="S206" s="17" t="str">
        <f>IF(SUM('Control Sample Data'!G$3:G$98)&gt;10,IF(AND(ISNUMBER('Control Sample Data'!G205),'Control Sample Data'!G205&lt;$B$1,'Control Sample Data'!G205&gt;0),'Control Sample Data'!G205,$B$1),"")</f>
        <v/>
      </c>
      <c r="T206" s="17" t="str">
        <f>IF(SUM('Control Sample Data'!H$3:H$98)&gt;10,IF(AND(ISNUMBER('Control Sample Data'!H205),'Control Sample Data'!H205&lt;$B$1,'Control Sample Data'!H205&gt;0),'Control Sample Data'!H205,$B$1),"")</f>
        <v/>
      </c>
      <c r="U206" s="17" t="str">
        <f>IF(SUM('Control Sample Data'!I$3:I$98)&gt;10,IF(AND(ISNUMBER('Control Sample Data'!I205),'Control Sample Data'!I205&lt;$B$1,'Control Sample Data'!I205&gt;0),'Control Sample Data'!I205,$B$1),"")</f>
        <v/>
      </c>
      <c r="V206" s="17" t="str">
        <f>IF(SUM('Control Sample Data'!J$3:J$98)&gt;10,IF(AND(ISNUMBER('Control Sample Data'!J205),'Control Sample Data'!J205&lt;$B$1,'Control Sample Data'!J205&gt;0),'Control Sample Data'!J205,$B$1),"")</f>
        <v/>
      </c>
      <c r="W206" s="17" t="str">
        <f>IF(SUM('Control Sample Data'!K$3:K$98)&gt;10,IF(AND(ISNUMBER('Control Sample Data'!K205),'Control Sample Data'!K205&lt;$B$1,'Control Sample Data'!K205&gt;0),'Control Sample Data'!K205,$B$1),"")</f>
        <v/>
      </c>
      <c r="X206" s="17" t="str">
        <f>IF(SUM('Control Sample Data'!L$3:L$98)&gt;10,IF(AND(ISNUMBER('Control Sample Data'!L205),'Control Sample Data'!L205&lt;$B$1,'Control Sample Data'!L205&gt;0),'Control Sample Data'!L205,$B$1),"")</f>
        <v/>
      </c>
      <c r="Y206" s="17" t="str">
        <f>IF(SUM('Control Sample Data'!M$3:M$98)&gt;10,IF(AND(ISNUMBER('Control Sample Data'!M205),'Control Sample Data'!M205&lt;$B$1,'Control Sample Data'!M205&gt;0),'Control Sample Data'!M205,$B$1),"")</f>
        <v/>
      </c>
      <c r="Z206" s="38" t="str">
        <f>IF(ISERROR(VLOOKUP('Choose Housekeeping Genes'!$C13,Calculations!$C$196:$M$291,2,0)),"",VLOOKUP('Choose Housekeeping Genes'!$C13,Calculations!$C$196:$M$291,2,0))</f>
        <v/>
      </c>
      <c r="AA206" s="38" t="str">
        <f>IF(ISERROR(VLOOKUP('Choose Housekeeping Genes'!$C13,Calculations!$C$196:$M$291,3,0)),"",VLOOKUP('Choose Housekeeping Genes'!$C13,Calculations!$C$196:$M$291,3,0))</f>
        <v/>
      </c>
      <c r="AB206" s="38" t="str">
        <f>IF(ISERROR(VLOOKUP('Choose Housekeeping Genes'!$C13,Calculations!$C$196:$M$291,4,0)),"",VLOOKUP('Choose Housekeeping Genes'!$C13,Calculations!$C$196:$M$291,4,0))</f>
        <v/>
      </c>
      <c r="AC206" s="38" t="str">
        <f>IF(ISERROR(VLOOKUP('Choose Housekeeping Genes'!$C13,Calculations!$C$196:$M$291,5,0)),"",VLOOKUP('Choose Housekeeping Genes'!$C13,Calculations!$C$196:$M$291,5,0))</f>
        <v/>
      </c>
      <c r="AD206" s="38" t="str">
        <f>IF(ISERROR(VLOOKUP('Choose Housekeeping Genes'!$C13,Calculations!$C$196:$M$291,6,0)),"",VLOOKUP('Choose Housekeeping Genes'!$C13,Calculations!$C$196:$M$291,6,0))</f>
        <v/>
      </c>
      <c r="AE206" s="38" t="str">
        <f>IF(ISERROR(VLOOKUP('Choose Housekeeping Genes'!$C13,Calculations!$C$196:$M$291,7,0)),"",VLOOKUP('Choose Housekeeping Genes'!$C13,Calculations!$C$196:$M$291,7,0))</f>
        <v/>
      </c>
      <c r="AF206" s="38" t="str">
        <f>IF(ISERROR(VLOOKUP('Choose Housekeeping Genes'!$C13,Calculations!$C$196:$M$291,8,0)),"",VLOOKUP('Choose Housekeeping Genes'!$C13,Calculations!$C$196:$M$291,8,0))</f>
        <v/>
      </c>
      <c r="AG206" s="38" t="str">
        <f>IF(ISERROR(VLOOKUP('Choose Housekeeping Genes'!$C13,Calculations!$C$196:$M$291,9,0)),"",VLOOKUP('Choose Housekeeping Genes'!$C13,Calculations!$C$196:$M$291,9,0))</f>
        <v/>
      </c>
      <c r="AH206" s="38" t="str">
        <f>IF(ISERROR(VLOOKUP('Choose Housekeeping Genes'!$C13,Calculations!$C$196:$M$291,10,0)),"",VLOOKUP('Choose Housekeeping Genes'!$C13,Calculations!$C$196:$M$291,10,0))</f>
        <v/>
      </c>
      <c r="AI206" s="38" t="str">
        <f>IF(ISERROR(VLOOKUP('Choose Housekeeping Genes'!$C13,Calculations!$C$196:$M$291,11,0)),"",VLOOKUP('Choose Housekeeping Genes'!$C13,Calculations!$C$196:$M$291,11,0))</f>
        <v/>
      </c>
      <c r="AJ206" s="38" t="str">
        <f>IF(ISERROR(VLOOKUP('Choose Housekeeping Genes'!$C13,Calculations!$C$196:$AB$291,14,0)),"",VLOOKUP('Choose Housekeeping Genes'!$C13,Calculations!$C$196:$AB$291,14,0))</f>
        <v/>
      </c>
      <c r="AK206" s="38" t="str">
        <f>IF(ISERROR(VLOOKUP('Choose Housekeeping Genes'!$C13,Calculations!$C$196:$AB$291,15,0)),"",VLOOKUP('Choose Housekeeping Genes'!$C13,Calculations!$C$196:$AB$291,15,0))</f>
        <v/>
      </c>
      <c r="AL206" s="38" t="str">
        <f>IF(ISERROR(VLOOKUP('Choose Housekeeping Genes'!$C13,Calculations!$C$196:$AB$291,16,0)),"",VLOOKUP('Choose Housekeeping Genes'!$C13,Calculations!$C$196:$AB$291,16,0))</f>
        <v/>
      </c>
      <c r="AM206" s="38" t="str">
        <f>IF(ISERROR(VLOOKUP('Choose Housekeeping Genes'!$C13,Calculations!$C$196:$AB$291,17,0)),"",VLOOKUP('Choose Housekeeping Genes'!$C13,Calculations!$C$196:$AB$291,17,0))</f>
        <v/>
      </c>
      <c r="AN206" s="38" t="str">
        <f>IF(ISERROR(VLOOKUP('Choose Housekeeping Genes'!$C13,Calculations!$C$196:$AB$291,18,0)),"",VLOOKUP('Choose Housekeeping Genes'!$C13,Calculations!$C$196:$AB$291,18,0))</f>
        <v/>
      </c>
      <c r="AO206" s="38" t="str">
        <f>IF(ISERROR(VLOOKUP('Choose Housekeeping Genes'!$C13,Calculations!$C$196:$AB$291,19,0)),"",VLOOKUP('Choose Housekeeping Genes'!$C13,Calculations!$C$196:$AB$291,19,0))</f>
        <v/>
      </c>
      <c r="AP206" s="38" t="str">
        <f>IF(ISERROR(VLOOKUP('Choose Housekeeping Genes'!$C13,Calculations!$C$196:$AB$291,20,0)),"",VLOOKUP('Choose Housekeeping Genes'!$C13,Calculations!$C$196:$AB$291,20,0))</f>
        <v/>
      </c>
      <c r="AQ206" s="38" t="str">
        <f>IF(ISERROR(VLOOKUP('Choose Housekeeping Genes'!$C13,Calculations!$C$196:$AB$291,21,0)),"",VLOOKUP('Choose Housekeeping Genes'!$C13,Calculations!$C$196:$AB$291,21,0))</f>
        <v/>
      </c>
      <c r="AR206" s="38" t="str">
        <f>IF(ISERROR(VLOOKUP('Choose Housekeeping Genes'!$C13,Calculations!$C$196:$AB$291,22,0)),"",VLOOKUP('Choose Housekeeping Genes'!$C13,Calculations!$C$196:$AB$291,22,0))</f>
        <v/>
      </c>
      <c r="AS206" s="38" t="str">
        <f>IF(ISERROR(VLOOKUP('Choose Housekeeping Genes'!$C13,Calculations!$C$196:$AB$291,23,0)),"",VLOOKUP('Choose Housekeeping Genes'!$C13,Calculations!$C$196:$AB$291,23,0))</f>
        <v/>
      </c>
      <c r="AT206" s="36" t="str">
        <f t="shared" si="182"/>
        <v/>
      </c>
      <c r="AU206" s="36" t="str">
        <f t="shared" si="183"/>
        <v/>
      </c>
      <c r="AV206" s="36" t="str">
        <f t="shared" si="184"/>
        <v/>
      </c>
      <c r="AW206" s="36" t="str">
        <f t="shared" si="185"/>
        <v/>
      </c>
      <c r="AX206" s="36" t="str">
        <f t="shared" si="186"/>
        <v/>
      </c>
      <c r="AY206" s="36" t="str">
        <f t="shared" si="187"/>
        <v/>
      </c>
      <c r="AZ206" s="36" t="str">
        <f t="shared" si="188"/>
        <v/>
      </c>
      <c r="BA206" s="36" t="str">
        <f t="shared" si="189"/>
        <v/>
      </c>
      <c r="BB206" s="36" t="str">
        <f t="shared" si="190"/>
        <v/>
      </c>
      <c r="BC206" s="36" t="str">
        <f t="shared" si="191"/>
        <v/>
      </c>
      <c r="BD206" s="36" t="str">
        <f t="shared" si="193"/>
        <v/>
      </c>
      <c r="BE206" s="36" t="str">
        <f t="shared" si="194"/>
        <v/>
      </c>
      <c r="BF206" s="36" t="str">
        <f t="shared" si="195"/>
        <v/>
      </c>
      <c r="BG206" s="36" t="str">
        <f t="shared" si="196"/>
        <v/>
      </c>
      <c r="BH206" s="36" t="str">
        <f t="shared" si="197"/>
        <v/>
      </c>
      <c r="BI206" s="36" t="str">
        <f t="shared" si="198"/>
        <v/>
      </c>
      <c r="BJ206" s="36" t="str">
        <f t="shared" si="199"/>
        <v/>
      </c>
      <c r="BK206" s="36" t="str">
        <f t="shared" si="200"/>
        <v/>
      </c>
      <c r="BL206" s="36" t="str">
        <f t="shared" si="201"/>
        <v/>
      </c>
      <c r="BM206" s="36" t="str">
        <f t="shared" si="202"/>
        <v/>
      </c>
      <c r="BN206" s="38" t="e">
        <f t="shared" si="170"/>
        <v>#DIV/0!</v>
      </c>
      <c r="BO206" s="38" t="e">
        <f t="shared" si="171"/>
        <v>#DIV/0!</v>
      </c>
      <c r="BP206" s="39" t="str">
        <f t="shared" si="203"/>
        <v/>
      </c>
      <c r="BQ206" s="39" t="str">
        <f t="shared" si="204"/>
        <v/>
      </c>
      <c r="BR206" s="39" t="str">
        <f t="shared" si="205"/>
        <v/>
      </c>
      <c r="BS206" s="39" t="str">
        <f t="shared" si="206"/>
        <v/>
      </c>
      <c r="BT206" s="39" t="str">
        <f t="shared" si="207"/>
        <v/>
      </c>
      <c r="BU206" s="39" t="str">
        <f t="shared" si="208"/>
        <v/>
      </c>
      <c r="BV206" s="39" t="str">
        <f t="shared" si="209"/>
        <v/>
      </c>
      <c r="BW206" s="39" t="str">
        <f t="shared" si="210"/>
        <v/>
      </c>
      <c r="BX206" s="39" t="str">
        <f t="shared" si="211"/>
        <v/>
      </c>
      <c r="BY206" s="39" t="str">
        <f t="shared" si="212"/>
        <v/>
      </c>
      <c r="BZ206" s="39" t="str">
        <f t="shared" si="213"/>
        <v/>
      </c>
      <c r="CA206" s="39" t="str">
        <f t="shared" si="214"/>
        <v/>
      </c>
      <c r="CB206" s="39" t="str">
        <f t="shared" si="215"/>
        <v/>
      </c>
      <c r="CC206" s="39" t="str">
        <f t="shared" si="216"/>
        <v/>
      </c>
      <c r="CD206" s="39" t="str">
        <f t="shared" si="217"/>
        <v/>
      </c>
      <c r="CE206" s="39" t="str">
        <f t="shared" si="218"/>
        <v/>
      </c>
      <c r="CF206" s="39" t="str">
        <f t="shared" si="219"/>
        <v/>
      </c>
      <c r="CG206" s="39" t="str">
        <f t="shared" si="220"/>
        <v/>
      </c>
      <c r="CH206" s="39" t="str">
        <f t="shared" si="221"/>
        <v/>
      </c>
      <c r="CI206" s="39" t="str">
        <f t="shared" si="222"/>
        <v/>
      </c>
    </row>
    <row r="207" spans="1:87" ht="12.75">
      <c r="A207" s="18"/>
      <c r="B207" s="16" t="str">
        <f>'Gene Table'!D206</f>
        <v>NM_003102</v>
      </c>
      <c r="C207" s="16" t="s">
        <v>53</v>
      </c>
      <c r="D207" s="17" t="str">
        <f>IF(SUM('Test Sample Data'!D$3:D$98)&gt;10,IF(AND(ISNUMBER('Test Sample Data'!D206),'Test Sample Data'!D206&lt;$B$1,'Test Sample Data'!D206&gt;0),'Test Sample Data'!D206,$B$1),"")</f>
        <v/>
      </c>
      <c r="E207" s="17" t="str">
        <f>IF(SUM('Test Sample Data'!E$3:E$98)&gt;10,IF(AND(ISNUMBER('Test Sample Data'!E206),'Test Sample Data'!E206&lt;$B$1,'Test Sample Data'!E206&gt;0),'Test Sample Data'!E206,$B$1),"")</f>
        <v/>
      </c>
      <c r="F207" s="17" t="str">
        <f>IF(SUM('Test Sample Data'!F$3:F$98)&gt;10,IF(AND(ISNUMBER('Test Sample Data'!F206),'Test Sample Data'!F206&lt;$B$1,'Test Sample Data'!F206&gt;0),'Test Sample Data'!F206,$B$1),"")</f>
        <v/>
      </c>
      <c r="G207" s="17" t="str">
        <f>IF(SUM('Test Sample Data'!G$3:G$98)&gt;10,IF(AND(ISNUMBER('Test Sample Data'!G206),'Test Sample Data'!G206&lt;$B$1,'Test Sample Data'!G206&gt;0),'Test Sample Data'!G206,$B$1),"")</f>
        <v/>
      </c>
      <c r="H207" s="17" t="str">
        <f>IF(SUM('Test Sample Data'!H$3:H$98)&gt;10,IF(AND(ISNUMBER('Test Sample Data'!H206),'Test Sample Data'!H206&lt;$B$1,'Test Sample Data'!H206&gt;0),'Test Sample Data'!H206,$B$1),"")</f>
        <v/>
      </c>
      <c r="I207" s="17" t="str">
        <f>IF(SUM('Test Sample Data'!I$3:I$98)&gt;10,IF(AND(ISNUMBER('Test Sample Data'!I206),'Test Sample Data'!I206&lt;$B$1,'Test Sample Data'!I206&gt;0),'Test Sample Data'!I206,$B$1),"")</f>
        <v/>
      </c>
      <c r="J207" s="17" t="str">
        <f>IF(SUM('Test Sample Data'!J$3:J$98)&gt;10,IF(AND(ISNUMBER('Test Sample Data'!J206),'Test Sample Data'!J206&lt;$B$1,'Test Sample Data'!J206&gt;0),'Test Sample Data'!J206,$B$1),"")</f>
        <v/>
      </c>
      <c r="K207" s="17" t="str">
        <f>IF(SUM('Test Sample Data'!K$3:K$98)&gt;10,IF(AND(ISNUMBER('Test Sample Data'!K206),'Test Sample Data'!K206&lt;$B$1,'Test Sample Data'!K206&gt;0),'Test Sample Data'!K206,$B$1),"")</f>
        <v/>
      </c>
      <c r="L207" s="17" t="str">
        <f>IF(SUM('Test Sample Data'!L$3:L$98)&gt;10,IF(AND(ISNUMBER('Test Sample Data'!L206),'Test Sample Data'!L206&lt;$B$1,'Test Sample Data'!L206&gt;0),'Test Sample Data'!L206,$B$1),"")</f>
        <v/>
      </c>
      <c r="M207" s="17" t="str">
        <f>IF(SUM('Test Sample Data'!M$3:M$98)&gt;10,IF(AND(ISNUMBER('Test Sample Data'!M206),'Test Sample Data'!M206&lt;$B$1,'Test Sample Data'!M206&gt;0),'Test Sample Data'!M206,$B$1),"")</f>
        <v/>
      </c>
      <c r="N207" s="17" t="str">
        <f>'Gene Table'!D206</f>
        <v>NM_003102</v>
      </c>
      <c r="O207" s="16" t="s">
        <v>53</v>
      </c>
      <c r="P207" s="17" t="str">
        <f>IF(SUM('Control Sample Data'!D$3:D$98)&gt;10,IF(AND(ISNUMBER('Control Sample Data'!D206),'Control Sample Data'!D206&lt;$B$1,'Control Sample Data'!D206&gt;0),'Control Sample Data'!D206,$B$1),"")</f>
        <v/>
      </c>
      <c r="Q207" s="17" t="str">
        <f>IF(SUM('Control Sample Data'!E$3:E$98)&gt;10,IF(AND(ISNUMBER('Control Sample Data'!E206),'Control Sample Data'!E206&lt;$B$1,'Control Sample Data'!E206&gt;0),'Control Sample Data'!E206,$B$1),"")</f>
        <v/>
      </c>
      <c r="R207" s="17" t="str">
        <f>IF(SUM('Control Sample Data'!F$3:F$98)&gt;10,IF(AND(ISNUMBER('Control Sample Data'!F206),'Control Sample Data'!F206&lt;$B$1,'Control Sample Data'!F206&gt;0),'Control Sample Data'!F206,$B$1),"")</f>
        <v/>
      </c>
      <c r="S207" s="17" t="str">
        <f>IF(SUM('Control Sample Data'!G$3:G$98)&gt;10,IF(AND(ISNUMBER('Control Sample Data'!G206),'Control Sample Data'!G206&lt;$B$1,'Control Sample Data'!G206&gt;0),'Control Sample Data'!G206,$B$1),"")</f>
        <v/>
      </c>
      <c r="T207" s="17" t="str">
        <f>IF(SUM('Control Sample Data'!H$3:H$98)&gt;10,IF(AND(ISNUMBER('Control Sample Data'!H206),'Control Sample Data'!H206&lt;$B$1,'Control Sample Data'!H206&gt;0),'Control Sample Data'!H206,$B$1),"")</f>
        <v/>
      </c>
      <c r="U207" s="17" t="str">
        <f>IF(SUM('Control Sample Data'!I$3:I$98)&gt;10,IF(AND(ISNUMBER('Control Sample Data'!I206),'Control Sample Data'!I206&lt;$B$1,'Control Sample Data'!I206&gt;0),'Control Sample Data'!I206,$B$1),"")</f>
        <v/>
      </c>
      <c r="V207" s="17" t="str">
        <f>IF(SUM('Control Sample Data'!J$3:J$98)&gt;10,IF(AND(ISNUMBER('Control Sample Data'!J206),'Control Sample Data'!J206&lt;$B$1,'Control Sample Data'!J206&gt;0),'Control Sample Data'!J206,$B$1),"")</f>
        <v/>
      </c>
      <c r="W207" s="17" t="str">
        <f>IF(SUM('Control Sample Data'!K$3:K$98)&gt;10,IF(AND(ISNUMBER('Control Sample Data'!K206),'Control Sample Data'!K206&lt;$B$1,'Control Sample Data'!K206&gt;0),'Control Sample Data'!K206,$B$1),"")</f>
        <v/>
      </c>
      <c r="X207" s="17" t="str">
        <f>IF(SUM('Control Sample Data'!L$3:L$98)&gt;10,IF(AND(ISNUMBER('Control Sample Data'!L206),'Control Sample Data'!L206&lt;$B$1,'Control Sample Data'!L206&gt;0),'Control Sample Data'!L206,$B$1),"")</f>
        <v/>
      </c>
      <c r="Y207" s="17" t="str">
        <f>IF(SUM('Control Sample Data'!M$3:M$98)&gt;10,IF(AND(ISNUMBER('Control Sample Data'!M206),'Control Sample Data'!M206&lt;$B$1,'Control Sample Data'!M206&gt;0),'Control Sample Data'!M206,$B$1),"")</f>
        <v/>
      </c>
      <c r="Z207" s="38" t="str">
        <f>IF(ISERROR(VLOOKUP('Choose Housekeeping Genes'!$C14,Calculations!$C$196:$M$291,2,0)),"",VLOOKUP('Choose Housekeeping Genes'!$C14,Calculations!$C$196:$M$291,2,0))</f>
        <v/>
      </c>
      <c r="AA207" s="38" t="str">
        <f>IF(ISERROR(VLOOKUP('Choose Housekeeping Genes'!$C14,Calculations!$C$196:$M$291,3,0)),"",VLOOKUP('Choose Housekeeping Genes'!$C14,Calculations!$C$196:$M$291,3,0))</f>
        <v/>
      </c>
      <c r="AB207" s="38" t="str">
        <f>IF(ISERROR(VLOOKUP('Choose Housekeeping Genes'!$C14,Calculations!$C$196:$M$291,4,0)),"",VLOOKUP('Choose Housekeeping Genes'!$C14,Calculations!$C$196:$M$291,4,0))</f>
        <v/>
      </c>
      <c r="AC207" s="38" t="str">
        <f>IF(ISERROR(VLOOKUP('Choose Housekeeping Genes'!$C14,Calculations!$C$196:$M$291,5,0)),"",VLOOKUP('Choose Housekeeping Genes'!$C14,Calculations!$C$196:$M$291,5,0))</f>
        <v/>
      </c>
      <c r="AD207" s="38" t="str">
        <f>IF(ISERROR(VLOOKUP('Choose Housekeeping Genes'!$C14,Calculations!$C$196:$M$291,6,0)),"",VLOOKUP('Choose Housekeeping Genes'!$C14,Calculations!$C$196:$M$291,6,0))</f>
        <v/>
      </c>
      <c r="AE207" s="38" t="str">
        <f>IF(ISERROR(VLOOKUP('Choose Housekeeping Genes'!$C14,Calculations!$C$196:$M$291,7,0)),"",VLOOKUP('Choose Housekeeping Genes'!$C14,Calculations!$C$196:$M$291,7,0))</f>
        <v/>
      </c>
      <c r="AF207" s="38" t="str">
        <f>IF(ISERROR(VLOOKUP('Choose Housekeeping Genes'!$C14,Calculations!$C$196:$M$291,8,0)),"",VLOOKUP('Choose Housekeeping Genes'!$C14,Calculations!$C$196:$M$291,8,0))</f>
        <v/>
      </c>
      <c r="AG207" s="38" t="str">
        <f>IF(ISERROR(VLOOKUP('Choose Housekeeping Genes'!$C14,Calculations!$C$196:$M$291,9,0)),"",VLOOKUP('Choose Housekeeping Genes'!$C14,Calculations!$C$196:$M$291,9,0))</f>
        <v/>
      </c>
      <c r="AH207" s="38" t="str">
        <f>IF(ISERROR(VLOOKUP('Choose Housekeeping Genes'!$C14,Calculations!$C$196:$M$291,10,0)),"",VLOOKUP('Choose Housekeeping Genes'!$C14,Calculations!$C$196:$M$291,10,0))</f>
        <v/>
      </c>
      <c r="AI207" s="38" t="str">
        <f>IF(ISERROR(VLOOKUP('Choose Housekeeping Genes'!$C14,Calculations!$C$196:$M$291,11,0)),"",VLOOKUP('Choose Housekeeping Genes'!$C14,Calculations!$C$196:$M$291,11,0))</f>
        <v/>
      </c>
      <c r="AJ207" s="38" t="str">
        <f>IF(ISERROR(VLOOKUP('Choose Housekeeping Genes'!$C14,Calculations!$C$196:$AB$291,14,0)),"",VLOOKUP('Choose Housekeeping Genes'!$C14,Calculations!$C$196:$AB$291,14,0))</f>
        <v/>
      </c>
      <c r="AK207" s="38" t="str">
        <f>IF(ISERROR(VLOOKUP('Choose Housekeeping Genes'!$C14,Calculations!$C$196:$AB$291,15,0)),"",VLOOKUP('Choose Housekeeping Genes'!$C14,Calculations!$C$196:$AB$291,15,0))</f>
        <v/>
      </c>
      <c r="AL207" s="38" t="str">
        <f>IF(ISERROR(VLOOKUP('Choose Housekeeping Genes'!$C14,Calculations!$C$196:$AB$291,16,0)),"",VLOOKUP('Choose Housekeeping Genes'!$C14,Calculations!$C$196:$AB$291,16,0))</f>
        <v/>
      </c>
      <c r="AM207" s="38" t="str">
        <f>IF(ISERROR(VLOOKUP('Choose Housekeeping Genes'!$C14,Calculations!$C$196:$AB$291,17,0)),"",VLOOKUP('Choose Housekeeping Genes'!$C14,Calculations!$C$196:$AB$291,17,0))</f>
        <v/>
      </c>
      <c r="AN207" s="38" t="str">
        <f>IF(ISERROR(VLOOKUP('Choose Housekeeping Genes'!$C14,Calculations!$C$196:$AB$291,18,0)),"",VLOOKUP('Choose Housekeeping Genes'!$C14,Calculations!$C$196:$AB$291,18,0))</f>
        <v/>
      </c>
      <c r="AO207" s="38" t="str">
        <f>IF(ISERROR(VLOOKUP('Choose Housekeeping Genes'!$C14,Calculations!$C$196:$AB$291,19,0)),"",VLOOKUP('Choose Housekeeping Genes'!$C14,Calculations!$C$196:$AB$291,19,0))</f>
        <v/>
      </c>
      <c r="AP207" s="38" t="str">
        <f>IF(ISERROR(VLOOKUP('Choose Housekeeping Genes'!$C14,Calculations!$C$196:$AB$291,20,0)),"",VLOOKUP('Choose Housekeeping Genes'!$C14,Calculations!$C$196:$AB$291,20,0))</f>
        <v/>
      </c>
      <c r="AQ207" s="38" t="str">
        <f>IF(ISERROR(VLOOKUP('Choose Housekeeping Genes'!$C14,Calculations!$C$196:$AB$291,21,0)),"",VLOOKUP('Choose Housekeeping Genes'!$C14,Calculations!$C$196:$AB$291,21,0))</f>
        <v/>
      </c>
      <c r="AR207" s="38" t="str">
        <f>IF(ISERROR(VLOOKUP('Choose Housekeeping Genes'!$C14,Calculations!$C$196:$AB$291,22,0)),"",VLOOKUP('Choose Housekeeping Genes'!$C14,Calculations!$C$196:$AB$291,22,0))</f>
        <v/>
      </c>
      <c r="AS207" s="38" t="str">
        <f>IF(ISERROR(VLOOKUP('Choose Housekeeping Genes'!$C14,Calculations!$C$196:$AB$291,23,0)),"",VLOOKUP('Choose Housekeeping Genes'!$C14,Calculations!$C$196:$AB$291,23,0))</f>
        <v/>
      </c>
      <c r="AT207" s="36" t="str">
        <f t="shared" si="182"/>
        <v/>
      </c>
      <c r="AU207" s="36" t="str">
        <f t="shared" si="183"/>
        <v/>
      </c>
      <c r="AV207" s="36" t="str">
        <f t="shared" si="184"/>
        <v/>
      </c>
      <c r="AW207" s="36" t="str">
        <f t="shared" si="185"/>
        <v/>
      </c>
      <c r="AX207" s="36" t="str">
        <f t="shared" si="186"/>
        <v/>
      </c>
      <c r="AY207" s="36" t="str">
        <f t="shared" si="187"/>
        <v/>
      </c>
      <c r="AZ207" s="36" t="str">
        <f t="shared" si="188"/>
        <v/>
      </c>
      <c r="BA207" s="36" t="str">
        <f t="shared" si="189"/>
        <v/>
      </c>
      <c r="BB207" s="36" t="str">
        <f t="shared" si="190"/>
        <v/>
      </c>
      <c r="BC207" s="36" t="str">
        <f t="shared" si="191"/>
        <v/>
      </c>
      <c r="BD207" s="36" t="str">
        <f t="shared" si="193"/>
        <v/>
      </c>
      <c r="BE207" s="36" t="str">
        <f t="shared" si="194"/>
        <v/>
      </c>
      <c r="BF207" s="36" t="str">
        <f t="shared" si="195"/>
        <v/>
      </c>
      <c r="BG207" s="36" t="str">
        <f t="shared" si="196"/>
        <v/>
      </c>
      <c r="BH207" s="36" t="str">
        <f t="shared" si="197"/>
        <v/>
      </c>
      <c r="BI207" s="36" t="str">
        <f t="shared" si="198"/>
        <v/>
      </c>
      <c r="BJ207" s="36" t="str">
        <f t="shared" si="199"/>
        <v/>
      </c>
      <c r="BK207" s="36" t="str">
        <f t="shared" si="200"/>
        <v/>
      </c>
      <c r="BL207" s="36" t="str">
        <f t="shared" si="201"/>
        <v/>
      </c>
      <c r="BM207" s="36" t="str">
        <f t="shared" si="202"/>
        <v/>
      </c>
      <c r="BN207" s="38" t="e">
        <f t="shared" si="170"/>
        <v>#DIV/0!</v>
      </c>
      <c r="BO207" s="38" t="e">
        <f t="shared" si="171"/>
        <v>#DIV/0!</v>
      </c>
      <c r="BP207" s="39" t="str">
        <f t="shared" si="203"/>
        <v/>
      </c>
      <c r="BQ207" s="39" t="str">
        <f t="shared" si="204"/>
        <v/>
      </c>
      <c r="BR207" s="39" t="str">
        <f t="shared" si="205"/>
        <v/>
      </c>
      <c r="BS207" s="39" t="str">
        <f t="shared" si="206"/>
        <v/>
      </c>
      <c r="BT207" s="39" t="str">
        <f t="shared" si="207"/>
        <v/>
      </c>
      <c r="BU207" s="39" t="str">
        <f t="shared" si="208"/>
        <v/>
      </c>
      <c r="BV207" s="39" t="str">
        <f t="shared" si="209"/>
        <v/>
      </c>
      <c r="BW207" s="39" t="str">
        <f t="shared" si="210"/>
        <v/>
      </c>
      <c r="BX207" s="39" t="str">
        <f t="shared" si="211"/>
        <v/>
      </c>
      <c r="BY207" s="39" t="str">
        <f t="shared" si="212"/>
        <v/>
      </c>
      <c r="BZ207" s="39" t="str">
        <f t="shared" si="213"/>
        <v/>
      </c>
      <c r="CA207" s="39" t="str">
        <f t="shared" si="214"/>
        <v/>
      </c>
      <c r="CB207" s="39" t="str">
        <f t="shared" si="215"/>
        <v/>
      </c>
      <c r="CC207" s="39" t="str">
        <f t="shared" si="216"/>
        <v/>
      </c>
      <c r="CD207" s="39" t="str">
        <f t="shared" si="217"/>
        <v/>
      </c>
      <c r="CE207" s="39" t="str">
        <f t="shared" si="218"/>
        <v/>
      </c>
      <c r="CF207" s="39" t="str">
        <f t="shared" si="219"/>
        <v/>
      </c>
      <c r="CG207" s="39" t="str">
        <f t="shared" si="220"/>
        <v/>
      </c>
      <c r="CH207" s="39" t="str">
        <f t="shared" si="221"/>
        <v/>
      </c>
      <c r="CI207" s="39" t="str">
        <f t="shared" si="222"/>
        <v/>
      </c>
    </row>
    <row r="208" spans="1:87" ht="12.75">
      <c r="A208" s="18"/>
      <c r="B208" s="16" t="str">
        <f>'Gene Table'!D207</f>
        <v>NM_000620</v>
      </c>
      <c r="C208" s="16" t="s">
        <v>57</v>
      </c>
      <c r="D208" s="17" t="str">
        <f>IF(SUM('Test Sample Data'!D$3:D$98)&gt;10,IF(AND(ISNUMBER('Test Sample Data'!D207),'Test Sample Data'!D207&lt;$B$1,'Test Sample Data'!D207&gt;0),'Test Sample Data'!D207,$B$1),"")</f>
        <v/>
      </c>
      <c r="E208" s="17" t="str">
        <f>IF(SUM('Test Sample Data'!E$3:E$98)&gt;10,IF(AND(ISNUMBER('Test Sample Data'!E207),'Test Sample Data'!E207&lt;$B$1,'Test Sample Data'!E207&gt;0),'Test Sample Data'!E207,$B$1),"")</f>
        <v/>
      </c>
      <c r="F208" s="17" t="str">
        <f>IF(SUM('Test Sample Data'!F$3:F$98)&gt;10,IF(AND(ISNUMBER('Test Sample Data'!F207),'Test Sample Data'!F207&lt;$B$1,'Test Sample Data'!F207&gt;0),'Test Sample Data'!F207,$B$1),"")</f>
        <v/>
      </c>
      <c r="G208" s="17" t="str">
        <f>IF(SUM('Test Sample Data'!G$3:G$98)&gt;10,IF(AND(ISNUMBER('Test Sample Data'!G207),'Test Sample Data'!G207&lt;$B$1,'Test Sample Data'!G207&gt;0),'Test Sample Data'!G207,$B$1),"")</f>
        <v/>
      </c>
      <c r="H208" s="17" t="str">
        <f>IF(SUM('Test Sample Data'!H$3:H$98)&gt;10,IF(AND(ISNUMBER('Test Sample Data'!H207),'Test Sample Data'!H207&lt;$B$1,'Test Sample Data'!H207&gt;0),'Test Sample Data'!H207,$B$1),"")</f>
        <v/>
      </c>
      <c r="I208" s="17" t="str">
        <f>IF(SUM('Test Sample Data'!I$3:I$98)&gt;10,IF(AND(ISNUMBER('Test Sample Data'!I207),'Test Sample Data'!I207&lt;$B$1,'Test Sample Data'!I207&gt;0),'Test Sample Data'!I207,$B$1),"")</f>
        <v/>
      </c>
      <c r="J208" s="17" t="str">
        <f>IF(SUM('Test Sample Data'!J$3:J$98)&gt;10,IF(AND(ISNUMBER('Test Sample Data'!J207),'Test Sample Data'!J207&lt;$B$1,'Test Sample Data'!J207&gt;0),'Test Sample Data'!J207,$B$1),"")</f>
        <v/>
      </c>
      <c r="K208" s="17" t="str">
        <f>IF(SUM('Test Sample Data'!K$3:K$98)&gt;10,IF(AND(ISNUMBER('Test Sample Data'!K207),'Test Sample Data'!K207&lt;$B$1,'Test Sample Data'!K207&gt;0),'Test Sample Data'!K207,$B$1),"")</f>
        <v/>
      </c>
      <c r="L208" s="17" t="str">
        <f>IF(SUM('Test Sample Data'!L$3:L$98)&gt;10,IF(AND(ISNUMBER('Test Sample Data'!L207),'Test Sample Data'!L207&lt;$B$1,'Test Sample Data'!L207&gt;0),'Test Sample Data'!L207,$B$1),"")</f>
        <v/>
      </c>
      <c r="M208" s="17" t="str">
        <f>IF(SUM('Test Sample Data'!M$3:M$98)&gt;10,IF(AND(ISNUMBER('Test Sample Data'!M207),'Test Sample Data'!M207&lt;$B$1,'Test Sample Data'!M207&gt;0),'Test Sample Data'!M207,$B$1),"")</f>
        <v/>
      </c>
      <c r="N208" s="17" t="str">
        <f>'Gene Table'!D207</f>
        <v>NM_000620</v>
      </c>
      <c r="O208" s="16" t="s">
        <v>57</v>
      </c>
      <c r="P208" s="17" t="str">
        <f>IF(SUM('Control Sample Data'!D$3:D$98)&gt;10,IF(AND(ISNUMBER('Control Sample Data'!D207),'Control Sample Data'!D207&lt;$B$1,'Control Sample Data'!D207&gt;0),'Control Sample Data'!D207,$B$1),"")</f>
        <v/>
      </c>
      <c r="Q208" s="17" t="str">
        <f>IF(SUM('Control Sample Data'!E$3:E$98)&gt;10,IF(AND(ISNUMBER('Control Sample Data'!E207),'Control Sample Data'!E207&lt;$B$1,'Control Sample Data'!E207&gt;0),'Control Sample Data'!E207,$B$1),"")</f>
        <v/>
      </c>
      <c r="R208" s="17" t="str">
        <f>IF(SUM('Control Sample Data'!F$3:F$98)&gt;10,IF(AND(ISNUMBER('Control Sample Data'!F207),'Control Sample Data'!F207&lt;$B$1,'Control Sample Data'!F207&gt;0),'Control Sample Data'!F207,$B$1),"")</f>
        <v/>
      </c>
      <c r="S208" s="17" t="str">
        <f>IF(SUM('Control Sample Data'!G$3:G$98)&gt;10,IF(AND(ISNUMBER('Control Sample Data'!G207),'Control Sample Data'!G207&lt;$B$1,'Control Sample Data'!G207&gt;0),'Control Sample Data'!G207,$B$1),"")</f>
        <v/>
      </c>
      <c r="T208" s="17" t="str">
        <f>IF(SUM('Control Sample Data'!H$3:H$98)&gt;10,IF(AND(ISNUMBER('Control Sample Data'!H207),'Control Sample Data'!H207&lt;$B$1,'Control Sample Data'!H207&gt;0),'Control Sample Data'!H207,$B$1),"")</f>
        <v/>
      </c>
      <c r="U208" s="17" t="str">
        <f>IF(SUM('Control Sample Data'!I$3:I$98)&gt;10,IF(AND(ISNUMBER('Control Sample Data'!I207),'Control Sample Data'!I207&lt;$B$1,'Control Sample Data'!I207&gt;0),'Control Sample Data'!I207,$B$1),"")</f>
        <v/>
      </c>
      <c r="V208" s="17" t="str">
        <f>IF(SUM('Control Sample Data'!J$3:J$98)&gt;10,IF(AND(ISNUMBER('Control Sample Data'!J207),'Control Sample Data'!J207&lt;$B$1,'Control Sample Data'!J207&gt;0),'Control Sample Data'!J207,$B$1),"")</f>
        <v/>
      </c>
      <c r="W208" s="17" t="str">
        <f>IF(SUM('Control Sample Data'!K$3:K$98)&gt;10,IF(AND(ISNUMBER('Control Sample Data'!K207),'Control Sample Data'!K207&lt;$B$1,'Control Sample Data'!K207&gt;0),'Control Sample Data'!K207,$B$1),"")</f>
        <v/>
      </c>
      <c r="X208" s="17" t="str">
        <f>IF(SUM('Control Sample Data'!L$3:L$98)&gt;10,IF(AND(ISNUMBER('Control Sample Data'!L207),'Control Sample Data'!L207&lt;$B$1,'Control Sample Data'!L207&gt;0),'Control Sample Data'!L207,$B$1),"")</f>
        <v/>
      </c>
      <c r="Y208" s="17" t="str">
        <f>IF(SUM('Control Sample Data'!M$3:M$98)&gt;10,IF(AND(ISNUMBER('Control Sample Data'!M207),'Control Sample Data'!M207&lt;$B$1,'Control Sample Data'!M207&gt;0),'Control Sample Data'!M207,$B$1),"")</f>
        <v/>
      </c>
      <c r="Z208" s="38" t="str">
        <f>IF(ISERROR(VLOOKUP('Choose Housekeeping Genes'!$C15,Calculations!$C$196:$M$291,2,0)),"",VLOOKUP('Choose Housekeeping Genes'!$C15,Calculations!$C$196:$M$291,2,0))</f>
        <v/>
      </c>
      <c r="AA208" s="38" t="str">
        <f>IF(ISERROR(VLOOKUP('Choose Housekeeping Genes'!$C15,Calculations!$C$196:$M$291,3,0)),"",VLOOKUP('Choose Housekeeping Genes'!$C15,Calculations!$C$196:$M$291,3,0))</f>
        <v/>
      </c>
      <c r="AB208" s="38" t="str">
        <f>IF(ISERROR(VLOOKUP('Choose Housekeeping Genes'!$C15,Calculations!$C$196:$M$291,4,0)),"",VLOOKUP('Choose Housekeeping Genes'!$C15,Calculations!$C$196:$M$291,4,0))</f>
        <v/>
      </c>
      <c r="AC208" s="38" t="str">
        <f>IF(ISERROR(VLOOKUP('Choose Housekeeping Genes'!$C15,Calculations!$C$196:$M$291,5,0)),"",VLOOKUP('Choose Housekeeping Genes'!$C15,Calculations!$C$196:$M$291,5,0))</f>
        <v/>
      </c>
      <c r="AD208" s="38" t="str">
        <f>IF(ISERROR(VLOOKUP('Choose Housekeeping Genes'!$C15,Calculations!$C$196:$M$291,6,0)),"",VLOOKUP('Choose Housekeeping Genes'!$C15,Calculations!$C$196:$M$291,6,0))</f>
        <v/>
      </c>
      <c r="AE208" s="38" t="str">
        <f>IF(ISERROR(VLOOKUP('Choose Housekeeping Genes'!$C15,Calculations!$C$196:$M$291,7,0)),"",VLOOKUP('Choose Housekeeping Genes'!$C15,Calculations!$C$196:$M$291,7,0))</f>
        <v/>
      </c>
      <c r="AF208" s="38" t="str">
        <f>IF(ISERROR(VLOOKUP('Choose Housekeeping Genes'!$C15,Calculations!$C$196:$M$291,8,0)),"",VLOOKUP('Choose Housekeeping Genes'!$C15,Calculations!$C$196:$M$291,8,0))</f>
        <v/>
      </c>
      <c r="AG208" s="38" t="str">
        <f>IF(ISERROR(VLOOKUP('Choose Housekeeping Genes'!$C15,Calculations!$C$196:$M$291,9,0)),"",VLOOKUP('Choose Housekeeping Genes'!$C15,Calculations!$C$196:$M$291,9,0))</f>
        <v/>
      </c>
      <c r="AH208" s="38" t="str">
        <f>IF(ISERROR(VLOOKUP('Choose Housekeeping Genes'!$C15,Calculations!$C$196:$M$291,10,0)),"",VLOOKUP('Choose Housekeeping Genes'!$C15,Calculations!$C$196:$M$291,10,0))</f>
        <v/>
      </c>
      <c r="AI208" s="38" t="str">
        <f>IF(ISERROR(VLOOKUP('Choose Housekeeping Genes'!$C15,Calculations!$C$196:$M$291,11,0)),"",VLOOKUP('Choose Housekeeping Genes'!$C15,Calculations!$C$196:$M$291,11,0))</f>
        <v/>
      </c>
      <c r="AJ208" s="38" t="str">
        <f>IF(ISERROR(VLOOKUP('Choose Housekeeping Genes'!$C15,Calculations!$C$196:$AB$291,14,0)),"",VLOOKUP('Choose Housekeeping Genes'!$C15,Calculations!$C$196:$AB$291,14,0))</f>
        <v/>
      </c>
      <c r="AK208" s="38" t="str">
        <f>IF(ISERROR(VLOOKUP('Choose Housekeeping Genes'!$C15,Calculations!$C$196:$AB$291,15,0)),"",VLOOKUP('Choose Housekeeping Genes'!$C15,Calculations!$C$196:$AB$291,15,0))</f>
        <v/>
      </c>
      <c r="AL208" s="38" t="str">
        <f>IF(ISERROR(VLOOKUP('Choose Housekeeping Genes'!$C15,Calculations!$C$196:$AB$291,16,0)),"",VLOOKUP('Choose Housekeeping Genes'!$C15,Calculations!$C$196:$AB$291,16,0))</f>
        <v/>
      </c>
      <c r="AM208" s="38" t="str">
        <f>IF(ISERROR(VLOOKUP('Choose Housekeeping Genes'!$C15,Calculations!$C$196:$AB$291,17,0)),"",VLOOKUP('Choose Housekeeping Genes'!$C15,Calculations!$C$196:$AB$291,17,0))</f>
        <v/>
      </c>
      <c r="AN208" s="38" t="str">
        <f>IF(ISERROR(VLOOKUP('Choose Housekeeping Genes'!$C15,Calculations!$C$196:$AB$291,18,0)),"",VLOOKUP('Choose Housekeeping Genes'!$C15,Calculations!$C$196:$AB$291,18,0))</f>
        <v/>
      </c>
      <c r="AO208" s="38" t="str">
        <f>IF(ISERROR(VLOOKUP('Choose Housekeeping Genes'!$C15,Calculations!$C$196:$AB$291,19,0)),"",VLOOKUP('Choose Housekeeping Genes'!$C15,Calculations!$C$196:$AB$291,19,0))</f>
        <v/>
      </c>
      <c r="AP208" s="38" t="str">
        <f>IF(ISERROR(VLOOKUP('Choose Housekeeping Genes'!$C15,Calculations!$C$196:$AB$291,20,0)),"",VLOOKUP('Choose Housekeeping Genes'!$C15,Calculations!$C$196:$AB$291,20,0))</f>
        <v/>
      </c>
      <c r="AQ208" s="38" t="str">
        <f>IF(ISERROR(VLOOKUP('Choose Housekeeping Genes'!$C15,Calculations!$C$196:$AB$291,21,0)),"",VLOOKUP('Choose Housekeeping Genes'!$C15,Calculations!$C$196:$AB$291,21,0))</f>
        <v/>
      </c>
      <c r="AR208" s="38" t="str">
        <f>IF(ISERROR(VLOOKUP('Choose Housekeeping Genes'!$C15,Calculations!$C$196:$AB$291,22,0)),"",VLOOKUP('Choose Housekeeping Genes'!$C15,Calculations!$C$196:$AB$291,22,0))</f>
        <v/>
      </c>
      <c r="AS208" s="38" t="str">
        <f>IF(ISERROR(VLOOKUP('Choose Housekeeping Genes'!$C15,Calculations!$C$196:$AB$291,23,0)),"",VLOOKUP('Choose Housekeeping Genes'!$C15,Calculations!$C$196:$AB$291,23,0))</f>
        <v/>
      </c>
      <c r="AT208" s="36" t="str">
        <f t="shared" si="182"/>
        <v/>
      </c>
      <c r="AU208" s="36" t="str">
        <f t="shared" si="183"/>
        <v/>
      </c>
      <c r="AV208" s="36" t="str">
        <f t="shared" si="184"/>
        <v/>
      </c>
      <c r="AW208" s="36" t="str">
        <f t="shared" si="185"/>
        <v/>
      </c>
      <c r="AX208" s="36" t="str">
        <f t="shared" si="186"/>
        <v/>
      </c>
      <c r="AY208" s="36" t="str">
        <f t="shared" si="187"/>
        <v/>
      </c>
      <c r="AZ208" s="36" t="str">
        <f t="shared" si="188"/>
        <v/>
      </c>
      <c r="BA208" s="36" t="str">
        <f t="shared" si="189"/>
        <v/>
      </c>
      <c r="BB208" s="36" t="str">
        <f t="shared" si="190"/>
        <v/>
      </c>
      <c r="BC208" s="36" t="str">
        <f t="shared" si="191"/>
        <v/>
      </c>
      <c r="BD208" s="36" t="str">
        <f t="shared" si="193"/>
        <v/>
      </c>
      <c r="BE208" s="36" t="str">
        <f t="shared" si="194"/>
        <v/>
      </c>
      <c r="BF208" s="36" t="str">
        <f t="shared" si="195"/>
        <v/>
      </c>
      <c r="BG208" s="36" t="str">
        <f t="shared" si="196"/>
        <v/>
      </c>
      <c r="BH208" s="36" t="str">
        <f t="shared" si="197"/>
        <v/>
      </c>
      <c r="BI208" s="36" t="str">
        <f t="shared" si="198"/>
        <v/>
      </c>
      <c r="BJ208" s="36" t="str">
        <f t="shared" si="199"/>
        <v/>
      </c>
      <c r="BK208" s="36" t="str">
        <f t="shared" si="200"/>
        <v/>
      </c>
      <c r="BL208" s="36" t="str">
        <f t="shared" si="201"/>
        <v/>
      </c>
      <c r="BM208" s="36" t="str">
        <f t="shared" si="202"/>
        <v/>
      </c>
      <c r="BN208" s="38" t="e">
        <f t="shared" si="170"/>
        <v>#DIV/0!</v>
      </c>
      <c r="BO208" s="38" t="e">
        <f t="shared" si="171"/>
        <v>#DIV/0!</v>
      </c>
      <c r="BP208" s="39" t="str">
        <f t="shared" si="203"/>
        <v/>
      </c>
      <c r="BQ208" s="39" t="str">
        <f t="shared" si="204"/>
        <v/>
      </c>
      <c r="BR208" s="39" t="str">
        <f t="shared" si="205"/>
        <v/>
      </c>
      <c r="BS208" s="39" t="str">
        <f t="shared" si="206"/>
        <v/>
      </c>
      <c r="BT208" s="39" t="str">
        <f t="shared" si="207"/>
        <v/>
      </c>
      <c r="BU208" s="39" t="str">
        <f t="shared" si="208"/>
        <v/>
      </c>
      <c r="BV208" s="39" t="str">
        <f t="shared" si="209"/>
        <v/>
      </c>
      <c r="BW208" s="39" t="str">
        <f t="shared" si="210"/>
        <v/>
      </c>
      <c r="BX208" s="39" t="str">
        <f t="shared" si="211"/>
        <v/>
      </c>
      <c r="BY208" s="39" t="str">
        <f t="shared" si="212"/>
        <v/>
      </c>
      <c r="BZ208" s="39" t="str">
        <f t="shared" si="213"/>
        <v/>
      </c>
      <c r="CA208" s="39" t="str">
        <f t="shared" si="214"/>
        <v/>
      </c>
      <c r="CB208" s="39" t="str">
        <f t="shared" si="215"/>
        <v/>
      </c>
      <c r="CC208" s="39" t="str">
        <f t="shared" si="216"/>
        <v/>
      </c>
      <c r="CD208" s="39" t="str">
        <f t="shared" si="217"/>
        <v/>
      </c>
      <c r="CE208" s="39" t="str">
        <f t="shared" si="218"/>
        <v/>
      </c>
      <c r="CF208" s="39" t="str">
        <f t="shared" si="219"/>
        <v/>
      </c>
      <c r="CG208" s="39" t="str">
        <f t="shared" si="220"/>
        <v/>
      </c>
      <c r="CH208" s="39" t="str">
        <f t="shared" si="221"/>
        <v/>
      </c>
      <c r="CI208" s="39" t="str">
        <f t="shared" si="222"/>
        <v/>
      </c>
    </row>
    <row r="209" spans="1:87" ht="12.75">
      <c r="A209" s="18"/>
      <c r="B209" s="16" t="str">
        <f>'Gene Table'!D208</f>
        <v>NM_020396</v>
      </c>
      <c r="C209" s="16" t="s">
        <v>61</v>
      </c>
      <c r="D209" s="17" t="str">
        <f>IF(SUM('Test Sample Data'!D$3:D$98)&gt;10,IF(AND(ISNUMBER('Test Sample Data'!D208),'Test Sample Data'!D208&lt;$B$1,'Test Sample Data'!D208&gt;0),'Test Sample Data'!D208,$B$1),"")</f>
        <v/>
      </c>
      <c r="E209" s="17" t="str">
        <f>IF(SUM('Test Sample Data'!E$3:E$98)&gt;10,IF(AND(ISNUMBER('Test Sample Data'!E208),'Test Sample Data'!E208&lt;$B$1,'Test Sample Data'!E208&gt;0),'Test Sample Data'!E208,$B$1),"")</f>
        <v/>
      </c>
      <c r="F209" s="17" t="str">
        <f>IF(SUM('Test Sample Data'!F$3:F$98)&gt;10,IF(AND(ISNUMBER('Test Sample Data'!F208),'Test Sample Data'!F208&lt;$B$1,'Test Sample Data'!F208&gt;0),'Test Sample Data'!F208,$B$1),"")</f>
        <v/>
      </c>
      <c r="G209" s="17" t="str">
        <f>IF(SUM('Test Sample Data'!G$3:G$98)&gt;10,IF(AND(ISNUMBER('Test Sample Data'!G208),'Test Sample Data'!G208&lt;$B$1,'Test Sample Data'!G208&gt;0),'Test Sample Data'!G208,$B$1),"")</f>
        <v/>
      </c>
      <c r="H209" s="17" t="str">
        <f>IF(SUM('Test Sample Data'!H$3:H$98)&gt;10,IF(AND(ISNUMBER('Test Sample Data'!H208),'Test Sample Data'!H208&lt;$B$1,'Test Sample Data'!H208&gt;0),'Test Sample Data'!H208,$B$1),"")</f>
        <v/>
      </c>
      <c r="I209" s="17" t="str">
        <f>IF(SUM('Test Sample Data'!I$3:I$98)&gt;10,IF(AND(ISNUMBER('Test Sample Data'!I208),'Test Sample Data'!I208&lt;$B$1,'Test Sample Data'!I208&gt;0),'Test Sample Data'!I208,$B$1),"")</f>
        <v/>
      </c>
      <c r="J209" s="17" t="str">
        <f>IF(SUM('Test Sample Data'!J$3:J$98)&gt;10,IF(AND(ISNUMBER('Test Sample Data'!J208),'Test Sample Data'!J208&lt;$B$1,'Test Sample Data'!J208&gt;0),'Test Sample Data'!J208,$B$1),"")</f>
        <v/>
      </c>
      <c r="K209" s="17" t="str">
        <f>IF(SUM('Test Sample Data'!K$3:K$98)&gt;10,IF(AND(ISNUMBER('Test Sample Data'!K208),'Test Sample Data'!K208&lt;$B$1,'Test Sample Data'!K208&gt;0),'Test Sample Data'!K208,$B$1),"")</f>
        <v/>
      </c>
      <c r="L209" s="17" t="str">
        <f>IF(SUM('Test Sample Data'!L$3:L$98)&gt;10,IF(AND(ISNUMBER('Test Sample Data'!L208),'Test Sample Data'!L208&lt;$B$1,'Test Sample Data'!L208&gt;0),'Test Sample Data'!L208,$B$1),"")</f>
        <v/>
      </c>
      <c r="M209" s="17" t="str">
        <f>IF(SUM('Test Sample Data'!M$3:M$98)&gt;10,IF(AND(ISNUMBER('Test Sample Data'!M208),'Test Sample Data'!M208&lt;$B$1,'Test Sample Data'!M208&gt;0),'Test Sample Data'!M208,$B$1),"")</f>
        <v/>
      </c>
      <c r="N209" s="17" t="str">
        <f>'Gene Table'!D208</f>
        <v>NM_020396</v>
      </c>
      <c r="O209" s="16" t="s">
        <v>61</v>
      </c>
      <c r="P209" s="17" t="str">
        <f>IF(SUM('Control Sample Data'!D$3:D$98)&gt;10,IF(AND(ISNUMBER('Control Sample Data'!D208),'Control Sample Data'!D208&lt;$B$1,'Control Sample Data'!D208&gt;0),'Control Sample Data'!D208,$B$1),"")</f>
        <v/>
      </c>
      <c r="Q209" s="17" t="str">
        <f>IF(SUM('Control Sample Data'!E$3:E$98)&gt;10,IF(AND(ISNUMBER('Control Sample Data'!E208),'Control Sample Data'!E208&lt;$B$1,'Control Sample Data'!E208&gt;0),'Control Sample Data'!E208,$B$1),"")</f>
        <v/>
      </c>
      <c r="R209" s="17" t="str">
        <f>IF(SUM('Control Sample Data'!F$3:F$98)&gt;10,IF(AND(ISNUMBER('Control Sample Data'!F208),'Control Sample Data'!F208&lt;$B$1,'Control Sample Data'!F208&gt;0),'Control Sample Data'!F208,$B$1),"")</f>
        <v/>
      </c>
      <c r="S209" s="17" t="str">
        <f>IF(SUM('Control Sample Data'!G$3:G$98)&gt;10,IF(AND(ISNUMBER('Control Sample Data'!G208),'Control Sample Data'!G208&lt;$B$1,'Control Sample Data'!G208&gt;0),'Control Sample Data'!G208,$B$1),"")</f>
        <v/>
      </c>
      <c r="T209" s="17" t="str">
        <f>IF(SUM('Control Sample Data'!H$3:H$98)&gt;10,IF(AND(ISNUMBER('Control Sample Data'!H208),'Control Sample Data'!H208&lt;$B$1,'Control Sample Data'!H208&gt;0),'Control Sample Data'!H208,$B$1),"")</f>
        <v/>
      </c>
      <c r="U209" s="17" t="str">
        <f>IF(SUM('Control Sample Data'!I$3:I$98)&gt;10,IF(AND(ISNUMBER('Control Sample Data'!I208),'Control Sample Data'!I208&lt;$B$1,'Control Sample Data'!I208&gt;0),'Control Sample Data'!I208,$B$1),"")</f>
        <v/>
      </c>
      <c r="V209" s="17" t="str">
        <f>IF(SUM('Control Sample Data'!J$3:J$98)&gt;10,IF(AND(ISNUMBER('Control Sample Data'!J208),'Control Sample Data'!J208&lt;$B$1,'Control Sample Data'!J208&gt;0),'Control Sample Data'!J208,$B$1),"")</f>
        <v/>
      </c>
      <c r="W209" s="17" t="str">
        <f>IF(SUM('Control Sample Data'!K$3:K$98)&gt;10,IF(AND(ISNUMBER('Control Sample Data'!K208),'Control Sample Data'!K208&lt;$B$1,'Control Sample Data'!K208&gt;0),'Control Sample Data'!K208,$B$1),"")</f>
        <v/>
      </c>
      <c r="X209" s="17" t="str">
        <f>IF(SUM('Control Sample Data'!L$3:L$98)&gt;10,IF(AND(ISNUMBER('Control Sample Data'!L208),'Control Sample Data'!L208&lt;$B$1,'Control Sample Data'!L208&gt;0),'Control Sample Data'!L208,$B$1),"")</f>
        <v/>
      </c>
      <c r="Y209" s="17" t="str">
        <f>IF(SUM('Control Sample Data'!M$3:M$98)&gt;10,IF(AND(ISNUMBER('Control Sample Data'!M208),'Control Sample Data'!M208&lt;$B$1,'Control Sample Data'!M208&gt;0),'Control Sample Data'!M208,$B$1),"")</f>
        <v/>
      </c>
      <c r="Z209" s="38" t="str">
        <f>IF(ISERROR(VLOOKUP('Choose Housekeeping Genes'!$C16,Calculations!$C$196:$M$291,2,0)),"",VLOOKUP('Choose Housekeeping Genes'!$C16,Calculations!$C$196:$M$291,2,0))</f>
        <v/>
      </c>
      <c r="AA209" s="38" t="str">
        <f>IF(ISERROR(VLOOKUP('Choose Housekeeping Genes'!$C16,Calculations!$C$196:$M$291,3,0)),"",VLOOKUP('Choose Housekeeping Genes'!$C16,Calculations!$C$196:$M$291,3,0))</f>
        <v/>
      </c>
      <c r="AB209" s="38" t="str">
        <f>IF(ISERROR(VLOOKUP('Choose Housekeeping Genes'!$C16,Calculations!$C$196:$M$291,4,0)),"",VLOOKUP('Choose Housekeeping Genes'!$C16,Calculations!$C$196:$M$291,4,0))</f>
        <v/>
      </c>
      <c r="AC209" s="38" t="str">
        <f>IF(ISERROR(VLOOKUP('Choose Housekeeping Genes'!$C16,Calculations!$C$196:$M$291,5,0)),"",VLOOKUP('Choose Housekeeping Genes'!$C16,Calculations!$C$196:$M$291,5,0))</f>
        <v/>
      </c>
      <c r="AD209" s="38" t="str">
        <f>IF(ISERROR(VLOOKUP('Choose Housekeeping Genes'!$C16,Calculations!$C$196:$M$291,6,0)),"",VLOOKUP('Choose Housekeeping Genes'!$C16,Calculations!$C$196:$M$291,6,0))</f>
        <v/>
      </c>
      <c r="AE209" s="38" t="str">
        <f>IF(ISERROR(VLOOKUP('Choose Housekeeping Genes'!$C16,Calculations!$C$196:$M$291,7,0)),"",VLOOKUP('Choose Housekeeping Genes'!$C16,Calculations!$C$196:$M$291,7,0))</f>
        <v/>
      </c>
      <c r="AF209" s="38" t="str">
        <f>IF(ISERROR(VLOOKUP('Choose Housekeeping Genes'!$C16,Calculations!$C$196:$M$291,8,0)),"",VLOOKUP('Choose Housekeeping Genes'!$C16,Calculations!$C$196:$M$291,8,0))</f>
        <v/>
      </c>
      <c r="AG209" s="38" t="str">
        <f>IF(ISERROR(VLOOKUP('Choose Housekeeping Genes'!$C16,Calculations!$C$196:$M$291,9,0)),"",VLOOKUP('Choose Housekeeping Genes'!$C16,Calculations!$C$196:$M$291,9,0))</f>
        <v/>
      </c>
      <c r="AH209" s="38" t="str">
        <f>IF(ISERROR(VLOOKUP('Choose Housekeeping Genes'!$C16,Calculations!$C$196:$M$291,10,0)),"",VLOOKUP('Choose Housekeeping Genes'!$C16,Calculations!$C$196:$M$291,10,0))</f>
        <v/>
      </c>
      <c r="AI209" s="38" t="str">
        <f>IF(ISERROR(VLOOKUP('Choose Housekeeping Genes'!$C16,Calculations!$C$196:$M$291,11,0)),"",VLOOKUP('Choose Housekeeping Genes'!$C16,Calculations!$C$196:$M$291,11,0))</f>
        <v/>
      </c>
      <c r="AJ209" s="38" t="str">
        <f>IF(ISERROR(VLOOKUP('Choose Housekeeping Genes'!$C16,Calculations!$C$196:$AB$291,14,0)),"",VLOOKUP('Choose Housekeeping Genes'!$C16,Calculations!$C$196:$AB$291,14,0))</f>
        <v/>
      </c>
      <c r="AK209" s="38" t="str">
        <f>IF(ISERROR(VLOOKUP('Choose Housekeeping Genes'!$C16,Calculations!$C$196:$AB$291,15,0)),"",VLOOKUP('Choose Housekeeping Genes'!$C16,Calculations!$C$196:$AB$291,15,0))</f>
        <v/>
      </c>
      <c r="AL209" s="38" t="str">
        <f>IF(ISERROR(VLOOKUP('Choose Housekeeping Genes'!$C16,Calculations!$C$196:$AB$291,16,0)),"",VLOOKUP('Choose Housekeeping Genes'!$C16,Calculations!$C$196:$AB$291,16,0))</f>
        <v/>
      </c>
      <c r="AM209" s="38" t="str">
        <f>IF(ISERROR(VLOOKUP('Choose Housekeeping Genes'!$C16,Calculations!$C$196:$AB$291,17,0)),"",VLOOKUP('Choose Housekeeping Genes'!$C16,Calculations!$C$196:$AB$291,17,0))</f>
        <v/>
      </c>
      <c r="AN209" s="38" t="str">
        <f>IF(ISERROR(VLOOKUP('Choose Housekeeping Genes'!$C16,Calculations!$C$196:$AB$291,18,0)),"",VLOOKUP('Choose Housekeeping Genes'!$C16,Calculations!$C$196:$AB$291,18,0))</f>
        <v/>
      </c>
      <c r="AO209" s="38" t="str">
        <f>IF(ISERROR(VLOOKUP('Choose Housekeeping Genes'!$C16,Calculations!$C$196:$AB$291,19,0)),"",VLOOKUP('Choose Housekeeping Genes'!$C16,Calculations!$C$196:$AB$291,19,0))</f>
        <v/>
      </c>
      <c r="AP209" s="38" t="str">
        <f>IF(ISERROR(VLOOKUP('Choose Housekeeping Genes'!$C16,Calculations!$C$196:$AB$291,20,0)),"",VLOOKUP('Choose Housekeeping Genes'!$C16,Calculations!$C$196:$AB$291,20,0))</f>
        <v/>
      </c>
      <c r="AQ209" s="38" t="str">
        <f>IF(ISERROR(VLOOKUP('Choose Housekeeping Genes'!$C16,Calculations!$C$196:$AB$291,21,0)),"",VLOOKUP('Choose Housekeeping Genes'!$C16,Calculations!$C$196:$AB$291,21,0))</f>
        <v/>
      </c>
      <c r="AR209" s="38" t="str">
        <f>IF(ISERROR(VLOOKUP('Choose Housekeeping Genes'!$C16,Calculations!$C$196:$AB$291,22,0)),"",VLOOKUP('Choose Housekeeping Genes'!$C16,Calculations!$C$196:$AB$291,22,0))</f>
        <v/>
      </c>
      <c r="AS209" s="38" t="str">
        <f>IF(ISERROR(VLOOKUP('Choose Housekeeping Genes'!$C16,Calculations!$C$196:$AB$291,23,0)),"",VLOOKUP('Choose Housekeeping Genes'!$C16,Calculations!$C$196:$AB$291,23,0))</f>
        <v/>
      </c>
      <c r="AT209" s="36" t="str">
        <f t="shared" si="182"/>
        <v/>
      </c>
      <c r="AU209" s="36" t="str">
        <f t="shared" si="183"/>
        <v/>
      </c>
      <c r="AV209" s="36" t="str">
        <f t="shared" si="184"/>
        <v/>
      </c>
      <c r="AW209" s="36" t="str">
        <f t="shared" si="185"/>
        <v/>
      </c>
      <c r="AX209" s="36" t="str">
        <f t="shared" si="186"/>
        <v/>
      </c>
      <c r="AY209" s="36" t="str">
        <f t="shared" si="187"/>
        <v/>
      </c>
      <c r="AZ209" s="36" t="str">
        <f t="shared" si="188"/>
        <v/>
      </c>
      <c r="BA209" s="36" t="str">
        <f t="shared" si="189"/>
        <v/>
      </c>
      <c r="BB209" s="36" t="str">
        <f t="shared" si="190"/>
        <v/>
      </c>
      <c r="BC209" s="36" t="str">
        <f t="shared" si="191"/>
        <v/>
      </c>
      <c r="BD209" s="36" t="str">
        <f t="shared" si="193"/>
        <v/>
      </c>
      <c r="BE209" s="36" t="str">
        <f t="shared" si="194"/>
        <v/>
      </c>
      <c r="BF209" s="36" t="str">
        <f t="shared" si="195"/>
        <v/>
      </c>
      <c r="BG209" s="36" t="str">
        <f t="shared" si="196"/>
        <v/>
      </c>
      <c r="BH209" s="36" t="str">
        <f t="shared" si="197"/>
        <v/>
      </c>
      <c r="BI209" s="36" t="str">
        <f t="shared" si="198"/>
        <v/>
      </c>
      <c r="BJ209" s="36" t="str">
        <f t="shared" si="199"/>
        <v/>
      </c>
      <c r="BK209" s="36" t="str">
        <f t="shared" si="200"/>
        <v/>
      </c>
      <c r="BL209" s="36" t="str">
        <f t="shared" si="201"/>
        <v/>
      </c>
      <c r="BM209" s="36" t="str">
        <f t="shared" si="202"/>
        <v/>
      </c>
      <c r="BN209" s="38" t="e">
        <f t="shared" si="170"/>
        <v>#DIV/0!</v>
      </c>
      <c r="BO209" s="38" t="e">
        <f t="shared" si="171"/>
        <v>#DIV/0!</v>
      </c>
      <c r="BP209" s="39" t="str">
        <f t="shared" si="203"/>
        <v/>
      </c>
      <c r="BQ209" s="39" t="str">
        <f t="shared" si="204"/>
        <v/>
      </c>
      <c r="BR209" s="39" t="str">
        <f t="shared" si="205"/>
        <v/>
      </c>
      <c r="BS209" s="39" t="str">
        <f t="shared" si="206"/>
        <v/>
      </c>
      <c r="BT209" s="39" t="str">
        <f t="shared" si="207"/>
        <v/>
      </c>
      <c r="BU209" s="39" t="str">
        <f t="shared" si="208"/>
        <v/>
      </c>
      <c r="BV209" s="39" t="str">
        <f t="shared" si="209"/>
        <v/>
      </c>
      <c r="BW209" s="39" t="str">
        <f t="shared" si="210"/>
        <v/>
      </c>
      <c r="BX209" s="39" t="str">
        <f t="shared" si="211"/>
        <v/>
      </c>
      <c r="BY209" s="39" t="str">
        <f t="shared" si="212"/>
        <v/>
      </c>
      <c r="BZ209" s="39" t="str">
        <f t="shared" si="213"/>
        <v/>
      </c>
      <c r="CA209" s="39" t="str">
        <f t="shared" si="214"/>
        <v/>
      </c>
      <c r="CB209" s="39" t="str">
        <f t="shared" si="215"/>
        <v/>
      </c>
      <c r="CC209" s="39" t="str">
        <f t="shared" si="216"/>
        <v/>
      </c>
      <c r="CD209" s="39" t="str">
        <f t="shared" si="217"/>
        <v/>
      </c>
      <c r="CE209" s="39" t="str">
        <f t="shared" si="218"/>
        <v/>
      </c>
      <c r="CF209" s="39" t="str">
        <f t="shared" si="219"/>
        <v/>
      </c>
      <c r="CG209" s="39" t="str">
        <f t="shared" si="220"/>
        <v/>
      </c>
      <c r="CH209" s="39" t="str">
        <f t="shared" si="221"/>
        <v/>
      </c>
      <c r="CI209" s="39" t="str">
        <f t="shared" si="222"/>
        <v/>
      </c>
    </row>
    <row r="210" spans="1:87" ht="12.75">
      <c r="A210" s="18"/>
      <c r="B210" s="16" t="str">
        <f>'Gene Table'!D209</f>
        <v>NM_032453</v>
      </c>
      <c r="C210" s="16" t="s">
        <v>65</v>
      </c>
      <c r="D210" s="17" t="str">
        <f>IF(SUM('Test Sample Data'!D$3:D$98)&gt;10,IF(AND(ISNUMBER('Test Sample Data'!D209),'Test Sample Data'!D209&lt;$B$1,'Test Sample Data'!D209&gt;0),'Test Sample Data'!D209,$B$1),"")</f>
        <v/>
      </c>
      <c r="E210" s="17" t="str">
        <f>IF(SUM('Test Sample Data'!E$3:E$98)&gt;10,IF(AND(ISNUMBER('Test Sample Data'!E209),'Test Sample Data'!E209&lt;$B$1,'Test Sample Data'!E209&gt;0),'Test Sample Data'!E209,$B$1),"")</f>
        <v/>
      </c>
      <c r="F210" s="17" t="str">
        <f>IF(SUM('Test Sample Data'!F$3:F$98)&gt;10,IF(AND(ISNUMBER('Test Sample Data'!F209),'Test Sample Data'!F209&lt;$B$1,'Test Sample Data'!F209&gt;0),'Test Sample Data'!F209,$B$1),"")</f>
        <v/>
      </c>
      <c r="G210" s="17" t="str">
        <f>IF(SUM('Test Sample Data'!G$3:G$98)&gt;10,IF(AND(ISNUMBER('Test Sample Data'!G209),'Test Sample Data'!G209&lt;$B$1,'Test Sample Data'!G209&gt;0),'Test Sample Data'!G209,$B$1),"")</f>
        <v/>
      </c>
      <c r="H210" s="17" t="str">
        <f>IF(SUM('Test Sample Data'!H$3:H$98)&gt;10,IF(AND(ISNUMBER('Test Sample Data'!H209),'Test Sample Data'!H209&lt;$B$1,'Test Sample Data'!H209&gt;0),'Test Sample Data'!H209,$B$1),"")</f>
        <v/>
      </c>
      <c r="I210" s="17" t="str">
        <f>IF(SUM('Test Sample Data'!I$3:I$98)&gt;10,IF(AND(ISNUMBER('Test Sample Data'!I209),'Test Sample Data'!I209&lt;$B$1,'Test Sample Data'!I209&gt;0),'Test Sample Data'!I209,$B$1),"")</f>
        <v/>
      </c>
      <c r="J210" s="17" t="str">
        <f>IF(SUM('Test Sample Data'!J$3:J$98)&gt;10,IF(AND(ISNUMBER('Test Sample Data'!J209),'Test Sample Data'!J209&lt;$B$1,'Test Sample Data'!J209&gt;0),'Test Sample Data'!J209,$B$1),"")</f>
        <v/>
      </c>
      <c r="K210" s="17" t="str">
        <f>IF(SUM('Test Sample Data'!K$3:K$98)&gt;10,IF(AND(ISNUMBER('Test Sample Data'!K209),'Test Sample Data'!K209&lt;$B$1,'Test Sample Data'!K209&gt;0),'Test Sample Data'!K209,$B$1),"")</f>
        <v/>
      </c>
      <c r="L210" s="17" t="str">
        <f>IF(SUM('Test Sample Data'!L$3:L$98)&gt;10,IF(AND(ISNUMBER('Test Sample Data'!L209),'Test Sample Data'!L209&lt;$B$1,'Test Sample Data'!L209&gt;0),'Test Sample Data'!L209,$B$1),"")</f>
        <v/>
      </c>
      <c r="M210" s="17" t="str">
        <f>IF(SUM('Test Sample Data'!M$3:M$98)&gt;10,IF(AND(ISNUMBER('Test Sample Data'!M209),'Test Sample Data'!M209&lt;$B$1,'Test Sample Data'!M209&gt;0),'Test Sample Data'!M209,$B$1),"")</f>
        <v/>
      </c>
      <c r="N210" s="17" t="str">
        <f>'Gene Table'!D209</f>
        <v>NM_032453</v>
      </c>
      <c r="O210" s="16" t="s">
        <v>65</v>
      </c>
      <c r="P210" s="17" t="str">
        <f>IF(SUM('Control Sample Data'!D$3:D$98)&gt;10,IF(AND(ISNUMBER('Control Sample Data'!D209),'Control Sample Data'!D209&lt;$B$1,'Control Sample Data'!D209&gt;0),'Control Sample Data'!D209,$B$1),"")</f>
        <v/>
      </c>
      <c r="Q210" s="17" t="str">
        <f>IF(SUM('Control Sample Data'!E$3:E$98)&gt;10,IF(AND(ISNUMBER('Control Sample Data'!E209),'Control Sample Data'!E209&lt;$B$1,'Control Sample Data'!E209&gt;0),'Control Sample Data'!E209,$B$1),"")</f>
        <v/>
      </c>
      <c r="R210" s="17" t="str">
        <f>IF(SUM('Control Sample Data'!F$3:F$98)&gt;10,IF(AND(ISNUMBER('Control Sample Data'!F209),'Control Sample Data'!F209&lt;$B$1,'Control Sample Data'!F209&gt;0),'Control Sample Data'!F209,$B$1),"")</f>
        <v/>
      </c>
      <c r="S210" s="17" t="str">
        <f>IF(SUM('Control Sample Data'!G$3:G$98)&gt;10,IF(AND(ISNUMBER('Control Sample Data'!G209),'Control Sample Data'!G209&lt;$B$1,'Control Sample Data'!G209&gt;0),'Control Sample Data'!G209,$B$1),"")</f>
        <v/>
      </c>
      <c r="T210" s="17" t="str">
        <f>IF(SUM('Control Sample Data'!H$3:H$98)&gt;10,IF(AND(ISNUMBER('Control Sample Data'!H209),'Control Sample Data'!H209&lt;$B$1,'Control Sample Data'!H209&gt;0),'Control Sample Data'!H209,$B$1),"")</f>
        <v/>
      </c>
      <c r="U210" s="17" t="str">
        <f>IF(SUM('Control Sample Data'!I$3:I$98)&gt;10,IF(AND(ISNUMBER('Control Sample Data'!I209),'Control Sample Data'!I209&lt;$B$1,'Control Sample Data'!I209&gt;0),'Control Sample Data'!I209,$B$1),"")</f>
        <v/>
      </c>
      <c r="V210" s="17" t="str">
        <f>IF(SUM('Control Sample Data'!J$3:J$98)&gt;10,IF(AND(ISNUMBER('Control Sample Data'!J209),'Control Sample Data'!J209&lt;$B$1,'Control Sample Data'!J209&gt;0),'Control Sample Data'!J209,$B$1),"")</f>
        <v/>
      </c>
      <c r="W210" s="17" t="str">
        <f>IF(SUM('Control Sample Data'!K$3:K$98)&gt;10,IF(AND(ISNUMBER('Control Sample Data'!K209),'Control Sample Data'!K209&lt;$B$1,'Control Sample Data'!K209&gt;0),'Control Sample Data'!K209,$B$1),"")</f>
        <v/>
      </c>
      <c r="X210" s="17" t="str">
        <f>IF(SUM('Control Sample Data'!L$3:L$98)&gt;10,IF(AND(ISNUMBER('Control Sample Data'!L209),'Control Sample Data'!L209&lt;$B$1,'Control Sample Data'!L209&gt;0),'Control Sample Data'!L209,$B$1),"")</f>
        <v/>
      </c>
      <c r="Y210" s="17" t="str">
        <f>IF(SUM('Control Sample Data'!M$3:M$98)&gt;10,IF(AND(ISNUMBER('Control Sample Data'!M209),'Control Sample Data'!M209&lt;$B$1,'Control Sample Data'!M209&gt;0),'Control Sample Data'!M209,$B$1),"")</f>
        <v/>
      </c>
      <c r="Z210" s="38" t="str">
        <f>IF(ISERROR(VLOOKUP('Choose Housekeeping Genes'!$C17,Calculations!$C$196:$M$291,2,0)),"",VLOOKUP('Choose Housekeeping Genes'!$C17,Calculations!$C$196:$M$291,2,0))</f>
        <v/>
      </c>
      <c r="AA210" s="38" t="str">
        <f>IF(ISERROR(VLOOKUP('Choose Housekeeping Genes'!$C17,Calculations!$C$196:$M$291,3,0)),"",VLOOKUP('Choose Housekeeping Genes'!$C17,Calculations!$C$196:$M$291,3,0))</f>
        <v/>
      </c>
      <c r="AB210" s="38" t="str">
        <f>IF(ISERROR(VLOOKUP('Choose Housekeeping Genes'!$C17,Calculations!$C$196:$M$291,4,0)),"",VLOOKUP('Choose Housekeeping Genes'!$C17,Calculations!$C$196:$M$291,4,0))</f>
        <v/>
      </c>
      <c r="AC210" s="38" t="str">
        <f>IF(ISERROR(VLOOKUP('Choose Housekeeping Genes'!$C17,Calculations!$C$196:$M$291,5,0)),"",VLOOKUP('Choose Housekeeping Genes'!$C17,Calculations!$C$196:$M$291,5,0))</f>
        <v/>
      </c>
      <c r="AD210" s="38" t="str">
        <f>IF(ISERROR(VLOOKUP('Choose Housekeeping Genes'!$C17,Calculations!$C$196:$M$291,6,0)),"",VLOOKUP('Choose Housekeeping Genes'!$C17,Calculations!$C$196:$M$291,6,0))</f>
        <v/>
      </c>
      <c r="AE210" s="38" t="str">
        <f>IF(ISERROR(VLOOKUP('Choose Housekeeping Genes'!$C17,Calculations!$C$196:$M$291,7,0)),"",VLOOKUP('Choose Housekeeping Genes'!$C17,Calculations!$C$196:$M$291,7,0))</f>
        <v/>
      </c>
      <c r="AF210" s="38" t="str">
        <f>IF(ISERROR(VLOOKUP('Choose Housekeeping Genes'!$C17,Calculations!$C$196:$M$291,8,0)),"",VLOOKUP('Choose Housekeeping Genes'!$C17,Calculations!$C$196:$M$291,8,0))</f>
        <v/>
      </c>
      <c r="AG210" s="38" t="str">
        <f>IF(ISERROR(VLOOKUP('Choose Housekeeping Genes'!$C17,Calculations!$C$196:$M$291,9,0)),"",VLOOKUP('Choose Housekeeping Genes'!$C17,Calculations!$C$196:$M$291,9,0))</f>
        <v/>
      </c>
      <c r="AH210" s="38" t="str">
        <f>IF(ISERROR(VLOOKUP('Choose Housekeeping Genes'!$C17,Calculations!$C$196:$M$291,10,0)),"",VLOOKUP('Choose Housekeeping Genes'!$C17,Calculations!$C$196:$M$291,10,0))</f>
        <v/>
      </c>
      <c r="AI210" s="38" t="str">
        <f>IF(ISERROR(VLOOKUP('Choose Housekeeping Genes'!$C17,Calculations!$C$196:$M$291,11,0)),"",VLOOKUP('Choose Housekeeping Genes'!$C17,Calculations!$C$196:$M$291,11,0))</f>
        <v/>
      </c>
      <c r="AJ210" s="38" t="str">
        <f>IF(ISERROR(VLOOKUP('Choose Housekeeping Genes'!$C17,Calculations!$C$196:$AB$291,14,0)),"",VLOOKUP('Choose Housekeeping Genes'!$C17,Calculations!$C$196:$AB$291,14,0))</f>
        <v/>
      </c>
      <c r="AK210" s="38" t="str">
        <f>IF(ISERROR(VLOOKUP('Choose Housekeeping Genes'!$C17,Calculations!$C$196:$AB$291,15,0)),"",VLOOKUP('Choose Housekeeping Genes'!$C17,Calculations!$C$196:$AB$291,15,0))</f>
        <v/>
      </c>
      <c r="AL210" s="38" t="str">
        <f>IF(ISERROR(VLOOKUP('Choose Housekeeping Genes'!$C17,Calculations!$C$196:$AB$291,16,0)),"",VLOOKUP('Choose Housekeeping Genes'!$C17,Calculations!$C$196:$AB$291,16,0))</f>
        <v/>
      </c>
      <c r="AM210" s="38" t="str">
        <f>IF(ISERROR(VLOOKUP('Choose Housekeeping Genes'!$C17,Calculations!$C$196:$AB$291,17,0)),"",VLOOKUP('Choose Housekeeping Genes'!$C17,Calculations!$C$196:$AB$291,17,0))</f>
        <v/>
      </c>
      <c r="AN210" s="38" t="str">
        <f>IF(ISERROR(VLOOKUP('Choose Housekeeping Genes'!$C17,Calculations!$C$196:$AB$291,18,0)),"",VLOOKUP('Choose Housekeeping Genes'!$C17,Calculations!$C$196:$AB$291,18,0))</f>
        <v/>
      </c>
      <c r="AO210" s="38" t="str">
        <f>IF(ISERROR(VLOOKUP('Choose Housekeeping Genes'!$C17,Calculations!$C$196:$AB$291,19,0)),"",VLOOKUP('Choose Housekeeping Genes'!$C17,Calculations!$C$196:$AB$291,19,0))</f>
        <v/>
      </c>
      <c r="AP210" s="38" t="str">
        <f>IF(ISERROR(VLOOKUP('Choose Housekeeping Genes'!$C17,Calculations!$C$196:$AB$291,20,0)),"",VLOOKUP('Choose Housekeeping Genes'!$C17,Calculations!$C$196:$AB$291,20,0))</f>
        <v/>
      </c>
      <c r="AQ210" s="38" t="str">
        <f>IF(ISERROR(VLOOKUP('Choose Housekeeping Genes'!$C17,Calculations!$C$196:$AB$291,21,0)),"",VLOOKUP('Choose Housekeeping Genes'!$C17,Calculations!$C$196:$AB$291,21,0))</f>
        <v/>
      </c>
      <c r="AR210" s="38" t="str">
        <f>IF(ISERROR(VLOOKUP('Choose Housekeeping Genes'!$C17,Calculations!$C$196:$AB$291,22,0)),"",VLOOKUP('Choose Housekeeping Genes'!$C17,Calculations!$C$196:$AB$291,22,0))</f>
        <v/>
      </c>
      <c r="AS210" s="38" t="str">
        <f>IF(ISERROR(VLOOKUP('Choose Housekeeping Genes'!$C17,Calculations!$C$196:$AB$291,23,0)),"",VLOOKUP('Choose Housekeeping Genes'!$C17,Calculations!$C$196:$AB$291,23,0))</f>
        <v/>
      </c>
      <c r="AT210" s="36" t="str">
        <f t="shared" si="182"/>
        <v/>
      </c>
      <c r="AU210" s="36" t="str">
        <f t="shared" si="183"/>
        <v/>
      </c>
      <c r="AV210" s="36" t="str">
        <f t="shared" si="184"/>
        <v/>
      </c>
      <c r="AW210" s="36" t="str">
        <f t="shared" si="185"/>
        <v/>
      </c>
      <c r="AX210" s="36" t="str">
        <f t="shared" si="186"/>
        <v/>
      </c>
      <c r="AY210" s="36" t="str">
        <f t="shared" si="187"/>
        <v/>
      </c>
      <c r="AZ210" s="36" t="str">
        <f t="shared" si="188"/>
        <v/>
      </c>
      <c r="BA210" s="36" t="str">
        <f t="shared" si="189"/>
        <v/>
      </c>
      <c r="BB210" s="36" t="str">
        <f t="shared" si="190"/>
        <v/>
      </c>
      <c r="BC210" s="36" t="str">
        <f t="shared" si="191"/>
        <v/>
      </c>
      <c r="BD210" s="36" t="str">
        <f t="shared" si="193"/>
        <v/>
      </c>
      <c r="BE210" s="36" t="str">
        <f t="shared" si="194"/>
        <v/>
      </c>
      <c r="BF210" s="36" t="str">
        <f t="shared" si="195"/>
        <v/>
      </c>
      <c r="BG210" s="36" t="str">
        <f t="shared" si="196"/>
        <v/>
      </c>
      <c r="BH210" s="36" t="str">
        <f t="shared" si="197"/>
        <v/>
      </c>
      <c r="BI210" s="36" t="str">
        <f t="shared" si="198"/>
        <v/>
      </c>
      <c r="BJ210" s="36" t="str">
        <f t="shared" si="199"/>
        <v/>
      </c>
      <c r="BK210" s="36" t="str">
        <f t="shared" si="200"/>
        <v/>
      </c>
      <c r="BL210" s="36" t="str">
        <f t="shared" si="201"/>
        <v/>
      </c>
      <c r="BM210" s="36" t="str">
        <f t="shared" si="202"/>
        <v/>
      </c>
      <c r="BN210" s="38" t="e">
        <f t="shared" si="170"/>
        <v>#DIV/0!</v>
      </c>
      <c r="BO210" s="38" t="e">
        <f t="shared" si="171"/>
        <v>#DIV/0!</v>
      </c>
      <c r="BP210" s="39" t="str">
        <f t="shared" si="203"/>
        <v/>
      </c>
      <c r="BQ210" s="39" t="str">
        <f t="shared" si="204"/>
        <v/>
      </c>
      <c r="BR210" s="39" t="str">
        <f t="shared" si="205"/>
        <v/>
      </c>
      <c r="BS210" s="39" t="str">
        <f t="shared" si="206"/>
        <v/>
      </c>
      <c r="BT210" s="39" t="str">
        <f t="shared" si="207"/>
        <v/>
      </c>
      <c r="BU210" s="39" t="str">
        <f t="shared" si="208"/>
        <v/>
      </c>
      <c r="BV210" s="39" t="str">
        <f t="shared" si="209"/>
        <v/>
      </c>
      <c r="BW210" s="39" t="str">
        <f t="shared" si="210"/>
        <v/>
      </c>
      <c r="BX210" s="39" t="str">
        <f t="shared" si="211"/>
        <v/>
      </c>
      <c r="BY210" s="39" t="str">
        <f t="shared" si="212"/>
        <v/>
      </c>
      <c r="BZ210" s="39" t="str">
        <f t="shared" si="213"/>
        <v/>
      </c>
      <c r="CA210" s="39" t="str">
        <f t="shared" si="214"/>
        <v/>
      </c>
      <c r="CB210" s="39" t="str">
        <f t="shared" si="215"/>
        <v/>
      </c>
      <c r="CC210" s="39" t="str">
        <f t="shared" si="216"/>
        <v/>
      </c>
      <c r="CD210" s="39" t="str">
        <f t="shared" si="217"/>
        <v/>
      </c>
      <c r="CE210" s="39" t="str">
        <f t="shared" si="218"/>
        <v/>
      </c>
      <c r="CF210" s="39" t="str">
        <f t="shared" si="219"/>
        <v/>
      </c>
      <c r="CG210" s="39" t="str">
        <f t="shared" si="220"/>
        <v/>
      </c>
      <c r="CH210" s="39" t="str">
        <f t="shared" si="221"/>
        <v/>
      </c>
      <c r="CI210" s="39" t="str">
        <f t="shared" si="222"/>
        <v/>
      </c>
    </row>
    <row r="211" spans="1:87" ht="12.75">
      <c r="A211" s="18"/>
      <c r="B211" s="16" t="str">
        <f>'Gene Table'!D210</f>
        <v>NM_001099287</v>
      </c>
      <c r="C211" s="16" t="s">
        <v>69</v>
      </c>
      <c r="D211" s="17" t="str">
        <f>IF(SUM('Test Sample Data'!D$3:D$98)&gt;10,IF(AND(ISNUMBER('Test Sample Data'!D210),'Test Sample Data'!D210&lt;$B$1,'Test Sample Data'!D210&gt;0),'Test Sample Data'!D210,$B$1),"")</f>
        <v/>
      </c>
      <c r="E211" s="17" t="str">
        <f>IF(SUM('Test Sample Data'!E$3:E$98)&gt;10,IF(AND(ISNUMBER('Test Sample Data'!E210),'Test Sample Data'!E210&lt;$B$1,'Test Sample Data'!E210&gt;0),'Test Sample Data'!E210,$B$1),"")</f>
        <v/>
      </c>
      <c r="F211" s="17" t="str">
        <f>IF(SUM('Test Sample Data'!F$3:F$98)&gt;10,IF(AND(ISNUMBER('Test Sample Data'!F210),'Test Sample Data'!F210&lt;$B$1,'Test Sample Data'!F210&gt;0),'Test Sample Data'!F210,$B$1),"")</f>
        <v/>
      </c>
      <c r="G211" s="17" t="str">
        <f>IF(SUM('Test Sample Data'!G$3:G$98)&gt;10,IF(AND(ISNUMBER('Test Sample Data'!G210),'Test Sample Data'!G210&lt;$B$1,'Test Sample Data'!G210&gt;0),'Test Sample Data'!G210,$B$1),"")</f>
        <v/>
      </c>
      <c r="H211" s="17" t="str">
        <f>IF(SUM('Test Sample Data'!H$3:H$98)&gt;10,IF(AND(ISNUMBER('Test Sample Data'!H210),'Test Sample Data'!H210&lt;$B$1,'Test Sample Data'!H210&gt;0),'Test Sample Data'!H210,$B$1),"")</f>
        <v/>
      </c>
      <c r="I211" s="17" t="str">
        <f>IF(SUM('Test Sample Data'!I$3:I$98)&gt;10,IF(AND(ISNUMBER('Test Sample Data'!I210),'Test Sample Data'!I210&lt;$B$1,'Test Sample Data'!I210&gt;0),'Test Sample Data'!I210,$B$1),"")</f>
        <v/>
      </c>
      <c r="J211" s="17" t="str">
        <f>IF(SUM('Test Sample Data'!J$3:J$98)&gt;10,IF(AND(ISNUMBER('Test Sample Data'!J210),'Test Sample Data'!J210&lt;$B$1,'Test Sample Data'!J210&gt;0),'Test Sample Data'!J210,$B$1),"")</f>
        <v/>
      </c>
      <c r="K211" s="17" t="str">
        <f>IF(SUM('Test Sample Data'!K$3:K$98)&gt;10,IF(AND(ISNUMBER('Test Sample Data'!K210),'Test Sample Data'!K210&lt;$B$1,'Test Sample Data'!K210&gt;0),'Test Sample Data'!K210,$B$1),"")</f>
        <v/>
      </c>
      <c r="L211" s="17" t="str">
        <f>IF(SUM('Test Sample Data'!L$3:L$98)&gt;10,IF(AND(ISNUMBER('Test Sample Data'!L210),'Test Sample Data'!L210&lt;$B$1,'Test Sample Data'!L210&gt;0),'Test Sample Data'!L210,$B$1),"")</f>
        <v/>
      </c>
      <c r="M211" s="17" t="str">
        <f>IF(SUM('Test Sample Data'!M$3:M$98)&gt;10,IF(AND(ISNUMBER('Test Sample Data'!M210),'Test Sample Data'!M210&lt;$B$1,'Test Sample Data'!M210&gt;0),'Test Sample Data'!M210,$B$1),"")</f>
        <v/>
      </c>
      <c r="N211" s="17" t="str">
        <f>'Gene Table'!D210</f>
        <v>NM_001099287</v>
      </c>
      <c r="O211" s="16" t="s">
        <v>69</v>
      </c>
      <c r="P211" s="17" t="str">
        <f>IF(SUM('Control Sample Data'!D$3:D$98)&gt;10,IF(AND(ISNUMBER('Control Sample Data'!D210),'Control Sample Data'!D210&lt;$B$1,'Control Sample Data'!D210&gt;0),'Control Sample Data'!D210,$B$1),"")</f>
        <v/>
      </c>
      <c r="Q211" s="17" t="str">
        <f>IF(SUM('Control Sample Data'!E$3:E$98)&gt;10,IF(AND(ISNUMBER('Control Sample Data'!E210),'Control Sample Data'!E210&lt;$B$1,'Control Sample Data'!E210&gt;0),'Control Sample Data'!E210,$B$1),"")</f>
        <v/>
      </c>
      <c r="R211" s="17" t="str">
        <f>IF(SUM('Control Sample Data'!F$3:F$98)&gt;10,IF(AND(ISNUMBER('Control Sample Data'!F210),'Control Sample Data'!F210&lt;$B$1,'Control Sample Data'!F210&gt;0),'Control Sample Data'!F210,$B$1),"")</f>
        <v/>
      </c>
      <c r="S211" s="17" t="str">
        <f>IF(SUM('Control Sample Data'!G$3:G$98)&gt;10,IF(AND(ISNUMBER('Control Sample Data'!G210),'Control Sample Data'!G210&lt;$B$1,'Control Sample Data'!G210&gt;0),'Control Sample Data'!G210,$B$1),"")</f>
        <v/>
      </c>
      <c r="T211" s="17" t="str">
        <f>IF(SUM('Control Sample Data'!H$3:H$98)&gt;10,IF(AND(ISNUMBER('Control Sample Data'!H210),'Control Sample Data'!H210&lt;$B$1,'Control Sample Data'!H210&gt;0),'Control Sample Data'!H210,$B$1),"")</f>
        <v/>
      </c>
      <c r="U211" s="17" t="str">
        <f>IF(SUM('Control Sample Data'!I$3:I$98)&gt;10,IF(AND(ISNUMBER('Control Sample Data'!I210),'Control Sample Data'!I210&lt;$B$1,'Control Sample Data'!I210&gt;0),'Control Sample Data'!I210,$B$1),"")</f>
        <v/>
      </c>
      <c r="V211" s="17" t="str">
        <f>IF(SUM('Control Sample Data'!J$3:J$98)&gt;10,IF(AND(ISNUMBER('Control Sample Data'!J210),'Control Sample Data'!J210&lt;$B$1,'Control Sample Data'!J210&gt;0),'Control Sample Data'!J210,$B$1),"")</f>
        <v/>
      </c>
      <c r="W211" s="17" t="str">
        <f>IF(SUM('Control Sample Data'!K$3:K$98)&gt;10,IF(AND(ISNUMBER('Control Sample Data'!K210),'Control Sample Data'!K210&lt;$B$1,'Control Sample Data'!K210&gt;0),'Control Sample Data'!K210,$B$1),"")</f>
        <v/>
      </c>
      <c r="X211" s="17" t="str">
        <f>IF(SUM('Control Sample Data'!L$3:L$98)&gt;10,IF(AND(ISNUMBER('Control Sample Data'!L210),'Control Sample Data'!L210&lt;$B$1,'Control Sample Data'!L210&gt;0),'Control Sample Data'!L210,$B$1),"")</f>
        <v/>
      </c>
      <c r="Y211" s="17" t="str">
        <f>IF(SUM('Control Sample Data'!M$3:M$98)&gt;10,IF(AND(ISNUMBER('Control Sample Data'!M210),'Control Sample Data'!M210&lt;$B$1,'Control Sample Data'!M210&gt;0),'Control Sample Data'!M210,$B$1),"")</f>
        <v/>
      </c>
      <c r="Z211" s="38" t="str">
        <f>IF(ISERROR(VLOOKUP('Choose Housekeeping Genes'!$C18,Calculations!$C$196:$M$291,2,0)),"",VLOOKUP('Choose Housekeeping Genes'!$C18,Calculations!$C$196:$M$291,2,0))</f>
        <v/>
      </c>
      <c r="AA211" s="38" t="str">
        <f>IF(ISERROR(VLOOKUP('Choose Housekeeping Genes'!$C18,Calculations!$C$196:$M$291,3,0)),"",VLOOKUP('Choose Housekeeping Genes'!$C18,Calculations!$C$196:$M$291,3,0))</f>
        <v/>
      </c>
      <c r="AB211" s="38" t="str">
        <f>IF(ISERROR(VLOOKUP('Choose Housekeeping Genes'!$C18,Calculations!$C$196:$M$291,4,0)),"",VLOOKUP('Choose Housekeeping Genes'!$C18,Calculations!$C$196:$M$291,4,0))</f>
        <v/>
      </c>
      <c r="AC211" s="38" t="str">
        <f>IF(ISERROR(VLOOKUP('Choose Housekeeping Genes'!$C18,Calculations!$C$196:$M$291,5,0)),"",VLOOKUP('Choose Housekeeping Genes'!$C18,Calculations!$C$196:$M$291,5,0))</f>
        <v/>
      </c>
      <c r="AD211" s="38" t="str">
        <f>IF(ISERROR(VLOOKUP('Choose Housekeeping Genes'!$C18,Calculations!$C$196:$M$291,6,0)),"",VLOOKUP('Choose Housekeeping Genes'!$C18,Calculations!$C$196:$M$291,6,0))</f>
        <v/>
      </c>
      <c r="AE211" s="38" t="str">
        <f>IF(ISERROR(VLOOKUP('Choose Housekeeping Genes'!$C18,Calculations!$C$196:$M$291,7,0)),"",VLOOKUP('Choose Housekeeping Genes'!$C18,Calculations!$C$196:$M$291,7,0))</f>
        <v/>
      </c>
      <c r="AF211" s="38" t="str">
        <f>IF(ISERROR(VLOOKUP('Choose Housekeeping Genes'!$C18,Calculations!$C$196:$M$291,8,0)),"",VLOOKUP('Choose Housekeeping Genes'!$C18,Calculations!$C$196:$M$291,8,0))</f>
        <v/>
      </c>
      <c r="AG211" s="38" t="str">
        <f>IF(ISERROR(VLOOKUP('Choose Housekeeping Genes'!$C18,Calculations!$C$196:$M$291,9,0)),"",VLOOKUP('Choose Housekeeping Genes'!$C18,Calculations!$C$196:$M$291,9,0))</f>
        <v/>
      </c>
      <c r="AH211" s="38" t="str">
        <f>IF(ISERROR(VLOOKUP('Choose Housekeeping Genes'!$C18,Calculations!$C$196:$M$291,10,0)),"",VLOOKUP('Choose Housekeeping Genes'!$C18,Calculations!$C$196:$M$291,10,0))</f>
        <v/>
      </c>
      <c r="AI211" s="38" t="str">
        <f>IF(ISERROR(VLOOKUP('Choose Housekeeping Genes'!$C18,Calculations!$C$196:$M$291,11,0)),"",VLOOKUP('Choose Housekeeping Genes'!$C18,Calculations!$C$196:$M$291,11,0))</f>
        <v/>
      </c>
      <c r="AJ211" s="38" t="str">
        <f>IF(ISERROR(VLOOKUP('Choose Housekeeping Genes'!$C18,Calculations!$C$196:$AB$291,14,0)),"",VLOOKUP('Choose Housekeeping Genes'!$C18,Calculations!$C$196:$AB$291,14,0))</f>
        <v/>
      </c>
      <c r="AK211" s="38" t="str">
        <f>IF(ISERROR(VLOOKUP('Choose Housekeeping Genes'!$C18,Calculations!$C$196:$AB$291,15,0)),"",VLOOKUP('Choose Housekeeping Genes'!$C18,Calculations!$C$196:$AB$291,15,0))</f>
        <v/>
      </c>
      <c r="AL211" s="38" t="str">
        <f>IF(ISERROR(VLOOKUP('Choose Housekeeping Genes'!$C18,Calculations!$C$196:$AB$291,16,0)),"",VLOOKUP('Choose Housekeeping Genes'!$C18,Calculations!$C$196:$AB$291,16,0))</f>
        <v/>
      </c>
      <c r="AM211" s="38" t="str">
        <f>IF(ISERROR(VLOOKUP('Choose Housekeeping Genes'!$C18,Calculations!$C$196:$AB$291,17,0)),"",VLOOKUP('Choose Housekeeping Genes'!$C18,Calculations!$C$196:$AB$291,17,0))</f>
        <v/>
      </c>
      <c r="AN211" s="38" t="str">
        <f>IF(ISERROR(VLOOKUP('Choose Housekeeping Genes'!$C18,Calculations!$C$196:$AB$291,18,0)),"",VLOOKUP('Choose Housekeeping Genes'!$C18,Calculations!$C$196:$AB$291,18,0))</f>
        <v/>
      </c>
      <c r="AO211" s="38" t="str">
        <f>IF(ISERROR(VLOOKUP('Choose Housekeeping Genes'!$C18,Calculations!$C$196:$AB$291,19,0)),"",VLOOKUP('Choose Housekeeping Genes'!$C18,Calculations!$C$196:$AB$291,19,0))</f>
        <v/>
      </c>
      <c r="AP211" s="38" t="str">
        <f>IF(ISERROR(VLOOKUP('Choose Housekeeping Genes'!$C18,Calculations!$C$196:$AB$291,20,0)),"",VLOOKUP('Choose Housekeeping Genes'!$C18,Calculations!$C$196:$AB$291,20,0))</f>
        <v/>
      </c>
      <c r="AQ211" s="38" t="str">
        <f>IF(ISERROR(VLOOKUP('Choose Housekeeping Genes'!$C18,Calculations!$C$196:$AB$291,21,0)),"",VLOOKUP('Choose Housekeeping Genes'!$C18,Calculations!$C$196:$AB$291,21,0))</f>
        <v/>
      </c>
      <c r="AR211" s="38" t="str">
        <f>IF(ISERROR(VLOOKUP('Choose Housekeeping Genes'!$C18,Calculations!$C$196:$AB$291,22,0)),"",VLOOKUP('Choose Housekeeping Genes'!$C18,Calculations!$C$196:$AB$291,22,0))</f>
        <v/>
      </c>
      <c r="AS211" s="38" t="str">
        <f>IF(ISERROR(VLOOKUP('Choose Housekeeping Genes'!$C18,Calculations!$C$196:$AB$291,23,0)),"",VLOOKUP('Choose Housekeeping Genes'!$C18,Calculations!$C$196:$AB$291,23,0))</f>
        <v/>
      </c>
      <c r="AT211" s="36" t="str">
        <f t="shared" si="182"/>
        <v/>
      </c>
      <c r="AU211" s="36" t="str">
        <f t="shared" si="183"/>
        <v/>
      </c>
      <c r="AV211" s="36" t="str">
        <f t="shared" si="184"/>
        <v/>
      </c>
      <c r="AW211" s="36" t="str">
        <f t="shared" si="185"/>
        <v/>
      </c>
      <c r="AX211" s="36" t="str">
        <f t="shared" si="186"/>
        <v/>
      </c>
      <c r="AY211" s="36" t="str">
        <f t="shared" si="187"/>
        <v/>
      </c>
      <c r="AZ211" s="36" t="str">
        <f t="shared" si="188"/>
        <v/>
      </c>
      <c r="BA211" s="36" t="str">
        <f t="shared" si="189"/>
        <v/>
      </c>
      <c r="BB211" s="36" t="str">
        <f t="shared" si="190"/>
        <v/>
      </c>
      <c r="BC211" s="36" t="str">
        <f t="shared" si="191"/>
        <v/>
      </c>
      <c r="BD211" s="36" t="str">
        <f t="shared" si="193"/>
        <v/>
      </c>
      <c r="BE211" s="36" t="str">
        <f t="shared" si="194"/>
        <v/>
      </c>
      <c r="BF211" s="36" t="str">
        <f t="shared" si="195"/>
        <v/>
      </c>
      <c r="BG211" s="36" t="str">
        <f t="shared" si="196"/>
        <v/>
      </c>
      <c r="BH211" s="36" t="str">
        <f t="shared" si="197"/>
        <v/>
      </c>
      <c r="BI211" s="36" t="str">
        <f t="shared" si="198"/>
        <v/>
      </c>
      <c r="BJ211" s="36" t="str">
        <f t="shared" si="199"/>
        <v/>
      </c>
      <c r="BK211" s="36" t="str">
        <f t="shared" si="200"/>
        <v/>
      </c>
      <c r="BL211" s="36" t="str">
        <f t="shared" si="201"/>
        <v/>
      </c>
      <c r="BM211" s="36" t="str">
        <f t="shared" si="202"/>
        <v/>
      </c>
      <c r="BN211" s="38" t="e">
        <f t="shared" si="170"/>
        <v>#DIV/0!</v>
      </c>
      <c r="BO211" s="38" t="e">
        <f t="shared" si="171"/>
        <v>#DIV/0!</v>
      </c>
      <c r="BP211" s="39" t="str">
        <f t="shared" si="203"/>
        <v/>
      </c>
      <c r="BQ211" s="39" t="str">
        <f t="shared" si="204"/>
        <v/>
      </c>
      <c r="BR211" s="39" t="str">
        <f t="shared" si="205"/>
        <v/>
      </c>
      <c r="BS211" s="39" t="str">
        <f t="shared" si="206"/>
        <v/>
      </c>
      <c r="BT211" s="39" t="str">
        <f t="shared" si="207"/>
        <v/>
      </c>
      <c r="BU211" s="39" t="str">
        <f t="shared" si="208"/>
        <v/>
      </c>
      <c r="BV211" s="39" t="str">
        <f t="shared" si="209"/>
        <v/>
      </c>
      <c r="BW211" s="39" t="str">
        <f t="shared" si="210"/>
        <v/>
      </c>
      <c r="BX211" s="39" t="str">
        <f t="shared" si="211"/>
        <v/>
      </c>
      <c r="BY211" s="39" t="str">
        <f t="shared" si="212"/>
        <v/>
      </c>
      <c r="BZ211" s="39" t="str">
        <f t="shared" si="213"/>
        <v/>
      </c>
      <c r="CA211" s="39" t="str">
        <f t="shared" si="214"/>
        <v/>
      </c>
      <c r="CB211" s="39" t="str">
        <f t="shared" si="215"/>
        <v/>
      </c>
      <c r="CC211" s="39" t="str">
        <f t="shared" si="216"/>
        <v/>
      </c>
      <c r="CD211" s="39" t="str">
        <f t="shared" si="217"/>
        <v/>
      </c>
      <c r="CE211" s="39" t="str">
        <f t="shared" si="218"/>
        <v/>
      </c>
      <c r="CF211" s="39" t="str">
        <f t="shared" si="219"/>
        <v/>
      </c>
      <c r="CG211" s="39" t="str">
        <f t="shared" si="220"/>
        <v/>
      </c>
      <c r="CH211" s="39" t="str">
        <f t="shared" si="221"/>
        <v/>
      </c>
      <c r="CI211" s="39" t="str">
        <f t="shared" si="222"/>
        <v/>
      </c>
    </row>
    <row r="212" spans="1:87" ht="12.75">
      <c r="A212" s="18"/>
      <c r="B212" s="16" t="str">
        <f>'Gene Table'!D211</f>
        <v>BC071181</v>
      </c>
      <c r="C212" s="16" t="s">
        <v>73</v>
      </c>
      <c r="D212" s="17" t="str">
        <f>IF(SUM('Test Sample Data'!D$3:D$98)&gt;10,IF(AND(ISNUMBER('Test Sample Data'!D211),'Test Sample Data'!D211&lt;$B$1,'Test Sample Data'!D211&gt;0),'Test Sample Data'!D211,$B$1),"")</f>
        <v/>
      </c>
      <c r="E212" s="17" t="str">
        <f>IF(SUM('Test Sample Data'!E$3:E$98)&gt;10,IF(AND(ISNUMBER('Test Sample Data'!E211),'Test Sample Data'!E211&lt;$B$1,'Test Sample Data'!E211&gt;0),'Test Sample Data'!E211,$B$1),"")</f>
        <v/>
      </c>
      <c r="F212" s="17" t="str">
        <f>IF(SUM('Test Sample Data'!F$3:F$98)&gt;10,IF(AND(ISNUMBER('Test Sample Data'!F211),'Test Sample Data'!F211&lt;$B$1,'Test Sample Data'!F211&gt;0),'Test Sample Data'!F211,$B$1),"")</f>
        <v/>
      </c>
      <c r="G212" s="17" t="str">
        <f>IF(SUM('Test Sample Data'!G$3:G$98)&gt;10,IF(AND(ISNUMBER('Test Sample Data'!G211),'Test Sample Data'!G211&lt;$B$1,'Test Sample Data'!G211&gt;0),'Test Sample Data'!G211,$B$1),"")</f>
        <v/>
      </c>
      <c r="H212" s="17" t="str">
        <f>IF(SUM('Test Sample Data'!H$3:H$98)&gt;10,IF(AND(ISNUMBER('Test Sample Data'!H211),'Test Sample Data'!H211&lt;$B$1,'Test Sample Data'!H211&gt;0),'Test Sample Data'!H211,$B$1),"")</f>
        <v/>
      </c>
      <c r="I212" s="17" t="str">
        <f>IF(SUM('Test Sample Data'!I$3:I$98)&gt;10,IF(AND(ISNUMBER('Test Sample Data'!I211),'Test Sample Data'!I211&lt;$B$1,'Test Sample Data'!I211&gt;0),'Test Sample Data'!I211,$B$1),"")</f>
        <v/>
      </c>
      <c r="J212" s="17" t="str">
        <f>IF(SUM('Test Sample Data'!J$3:J$98)&gt;10,IF(AND(ISNUMBER('Test Sample Data'!J211),'Test Sample Data'!J211&lt;$B$1,'Test Sample Data'!J211&gt;0),'Test Sample Data'!J211,$B$1),"")</f>
        <v/>
      </c>
      <c r="K212" s="17" t="str">
        <f>IF(SUM('Test Sample Data'!K$3:K$98)&gt;10,IF(AND(ISNUMBER('Test Sample Data'!K211),'Test Sample Data'!K211&lt;$B$1,'Test Sample Data'!K211&gt;0),'Test Sample Data'!K211,$B$1),"")</f>
        <v/>
      </c>
      <c r="L212" s="17" t="str">
        <f>IF(SUM('Test Sample Data'!L$3:L$98)&gt;10,IF(AND(ISNUMBER('Test Sample Data'!L211),'Test Sample Data'!L211&lt;$B$1,'Test Sample Data'!L211&gt;0),'Test Sample Data'!L211,$B$1),"")</f>
        <v/>
      </c>
      <c r="M212" s="17" t="str">
        <f>IF(SUM('Test Sample Data'!M$3:M$98)&gt;10,IF(AND(ISNUMBER('Test Sample Data'!M211),'Test Sample Data'!M211&lt;$B$1,'Test Sample Data'!M211&gt;0),'Test Sample Data'!M211,$B$1),"")</f>
        <v/>
      </c>
      <c r="N212" s="17" t="str">
        <f>'Gene Table'!D211</f>
        <v>BC071181</v>
      </c>
      <c r="O212" s="16" t="s">
        <v>73</v>
      </c>
      <c r="P212" s="17" t="str">
        <f>IF(SUM('Control Sample Data'!D$3:D$98)&gt;10,IF(AND(ISNUMBER('Control Sample Data'!D211),'Control Sample Data'!D211&lt;$B$1,'Control Sample Data'!D211&gt;0),'Control Sample Data'!D211,$B$1),"")</f>
        <v/>
      </c>
      <c r="Q212" s="17" t="str">
        <f>IF(SUM('Control Sample Data'!E$3:E$98)&gt;10,IF(AND(ISNUMBER('Control Sample Data'!E211),'Control Sample Data'!E211&lt;$B$1,'Control Sample Data'!E211&gt;0),'Control Sample Data'!E211,$B$1),"")</f>
        <v/>
      </c>
      <c r="R212" s="17" t="str">
        <f>IF(SUM('Control Sample Data'!F$3:F$98)&gt;10,IF(AND(ISNUMBER('Control Sample Data'!F211),'Control Sample Data'!F211&lt;$B$1,'Control Sample Data'!F211&gt;0),'Control Sample Data'!F211,$B$1),"")</f>
        <v/>
      </c>
      <c r="S212" s="17" t="str">
        <f>IF(SUM('Control Sample Data'!G$3:G$98)&gt;10,IF(AND(ISNUMBER('Control Sample Data'!G211),'Control Sample Data'!G211&lt;$B$1,'Control Sample Data'!G211&gt;0),'Control Sample Data'!G211,$B$1),"")</f>
        <v/>
      </c>
      <c r="T212" s="17" t="str">
        <f>IF(SUM('Control Sample Data'!H$3:H$98)&gt;10,IF(AND(ISNUMBER('Control Sample Data'!H211),'Control Sample Data'!H211&lt;$B$1,'Control Sample Data'!H211&gt;0),'Control Sample Data'!H211,$B$1),"")</f>
        <v/>
      </c>
      <c r="U212" s="17" t="str">
        <f>IF(SUM('Control Sample Data'!I$3:I$98)&gt;10,IF(AND(ISNUMBER('Control Sample Data'!I211),'Control Sample Data'!I211&lt;$B$1,'Control Sample Data'!I211&gt;0),'Control Sample Data'!I211,$B$1),"")</f>
        <v/>
      </c>
      <c r="V212" s="17" t="str">
        <f>IF(SUM('Control Sample Data'!J$3:J$98)&gt;10,IF(AND(ISNUMBER('Control Sample Data'!J211),'Control Sample Data'!J211&lt;$B$1,'Control Sample Data'!J211&gt;0),'Control Sample Data'!J211,$B$1),"")</f>
        <v/>
      </c>
      <c r="W212" s="17" t="str">
        <f>IF(SUM('Control Sample Data'!K$3:K$98)&gt;10,IF(AND(ISNUMBER('Control Sample Data'!K211),'Control Sample Data'!K211&lt;$B$1,'Control Sample Data'!K211&gt;0),'Control Sample Data'!K211,$B$1),"")</f>
        <v/>
      </c>
      <c r="X212" s="17" t="str">
        <f>IF(SUM('Control Sample Data'!L$3:L$98)&gt;10,IF(AND(ISNUMBER('Control Sample Data'!L211),'Control Sample Data'!L211&lt;$B$1,'Control Sample Data'!L211&gt;0),'Control Sample Data'!L211,$B$1),"")</f>
        <v/>
      </c>
      <c r="Y212" s="17" t="str">
        <f>IF(SUM('Control Sample Data'!M$3:M$98)&gt;10,IF(AND(ISNUMBER('Control Sample Data'!M211),'Control Sample Data'!M211&lt;$B$1,'Control Sample Data'!M211&gt;0),'Control Sample Data'!M211,$B$1),"")</f>
        <v/>
      </c>
      <c r="Z212" s="38" t="str">
        <f>IF(ISERROR(VLOOKUP('Choose Housekeeping Genes'!$C19,Calculations!$C$196:$M$291,2,0)),"",VLOOKUP('Choose Housekeeping Genes'!$C19,Calculations!$C$196:$M$291,2,0))</f>
        <v/>
      </c>
      <c r="AA212" s="38" t="str">
        <f>IF(ISERROR(VLOOKUP('Choose Housekeeping Genes'!$C19,Calculations!$C$196:$M$291,3,0)),"",VLOOKUP('Choose Housekeeping Genes'!$C19,Calculations!$C$196:$M$291,3,0))</f>
        <v/>
      </c>
      <c r="AB212" s="38" t="str">
        <f>IF(ISERROR(VLOOKUP('Choose Housekeeping Genes'!$C19,Calculations!$C$196:$M$291,4,0)),"",VLOOKUP('Choose Housekeeping Genes'!$C19,Calculations!$C$196:$M$291,4,0))</f>
        <v/>
      </c>
      <c r="AC212" s="38" t="str">
        <f>IF(ISERROR(VLOOKUP('Choose Housekeeping Genes'!$C19,Calculations!$C$196:$M$291,5,0)),"",VLOOKUP('Choose Housekeeping Genes'!$C19,Calculations!$C$196:$M$291,5,0))</f>
        <v/>
      </c>
      <c r="AD212" s="38" t="str">
        <f>IF(ISERROR(VLOOKUP('Choose Housekeeping Genes'!$C19,Calculations!$C$196:$M$291,6,0)),"",VLOOKUP('Choose Housekeeping Genes'!$C19,Calculations!$C$196:$M$291,6,0))</f>
        <v/>
      </c>
      <c r="AE212" s="38" t="str">
        <f>IF(ISERROR(VLOOKUP('Choose Housekeeping Genes'!$C19,Calculations!$C$196:$M$291,7,0)),"",VLOOKUP('Choose Housekeeping Genes'!$C19,Calculations!$C$196:$M$291,7,0))</f>
        <v/>
      </c>
      <c r="AF212" s="38" t="str">
        <f>IF(ISERROR(VLOOKUP('Choose Housekeeping Genes'!$C19,Calculations!$C$196:$M$291,8,0)),"",VLOOKUP('Choose Housekeeping Genes'!$C19,Calculations!$C$196:$M$291,8,0))</f>
        <v/>
      </c>
      <c r="AG212" s="38" t="str">
        <f>IF(ISERROR(VLOOKUP('Choose Housekeeping Genes'!$C19,Calculations!$C$196:$M$291,9,0)),"",VLOOKUP('Choose Housekeeping Genes'!$C19,Calculations!$C$196:$M$291,9,0))</f>
        <v/>
      </c>
      <c r="AH212" s="38" t="str">
        <f>IF(ISERROR(VLOOKUP('Choose Housekeeping Genes'!$C19,Calculations!$C$196:$M$291,10,0)),"",VLOOKUP('Choose Housekeeping Genes'!$C19,Calculations!$C$196:$M$291,10,0))</f>
        <v/>
      </c>
      <c r="AI212" s="38" t="str">
        <f>IF(ISERROR(VLOOKUP('Choose Housekeeping Genes'!$C19,Calculations!$C$196:$M$291,11,0)),"",VLOOKUP('Choose Housekeeping Genes'!$C19,Calculations!$C$196:$M$291,11,0))</f>
        <v/>
      </c>
      <c r="AJ212" s="38" t="str">
        <f>IF(ISERROR(VLOOKUP('Choose Housekeeping Genes'!$C19,Calculations!$C$196:$AB$291,14,0)),"",VLOOKUP('Choose Housekeeping Genes'!$C19,Calculations!$C$196:$AB$291,14,0))</f>
        <v/>
      </c>
      <c r="AK212" s="38" t="str">
        <f>IF(ISERROR(VLOOKUP('Choose Housekeeping Genes'!$C19,Calculations!$C$196:$AB$291,15,0)),"",VLOOKUP('Choose Housekeeping Genes'!$C19,Calculations!$C$196:$AB$291,15,0))</f>
        <v/>
      </c>
      <c r="AL212" s="38" t="str">
        <f>IF(ISERROR(VLOOKUP('Choose Housekeeping Genes'!$C19,Calculations!$C$196:$AB$291,16,0)),"",VLOOKUP('Choose Housekeeping Genes'!$C19,Calculations!$C$196:$AB$291,16,0))</f>
        <v/>
      </c>
      <c r="AM212" s="38" t="str">
        <f>IF(ISERROR(VLOOKUP('Choose Housekeeping Genes'!$C19,Calculations!$C$196:$AB$291,17,0)),"",VLOOKUP('Choose Housekeeping Genes'!$C19,Calculations!$C$196:$AB$291,17,0))</f>
        <v/>
      </c>
      <c r="AN212" s="38" t="str">
        <f>IF(ISERROR(VLOOKUP('Choose Housekeeping Genes'!$C19,Calculations!$C$196:$AB$291,18,0)),"",VLOOKUP('Choose Housekeeping Genes'!$C19,Calculations!$C$196:$AB$291,18,0))</f>
        <v/>
      </c>
      <c r="AO212" s="38" t="str">
        <f>IF(ISERROR(VLOOKUP('Choose Housekeeping Genes'!$C19,Calculations!$C$196:$AB$291,19,0)),"",VLOOKUP('Choose Housekeeping Genes'!$C19,Calculations!$C$196:$AB$291,19,0))</f>
        <v/>
      </c>
      <c r="AP212" s="38" t="str">
        <f>IF(ISERROR(VLOOKUP('Choose Housekeeping Genes'!$C19,Calculations!$C$196:$AB$291,20,0)),"",VLOOKUP('Choose Housekeeping Genes'!$C19,Calculations!$C$196:$AB$291,20,0))</f>
        <v/>
      </c>
      <c r="AQ212" s="38" t="str">
        <f>IF(ISERROR(VLOOKUP('Choose Housekeeping Genes'!$C19,Calculations!$C$196:$AB$291,21,0)),"",VLOOKUP('Choose Housekeeping Genes'!$C19,Calculations!$C$196:$AB$291,21,0))</f>
        <v/>
      </c>
      <c r="AR212" s="38" t="str">
        <f>IF(ISERROR(VLOOKUP('Choose Housekeeping Genes'!$C19,Calculations!$C$196:$AB$291,22,0)),"",VLOOKUP('Choose Housekeeping Genes'!$C19,Calculations!$C$196:$AB$291,22,0))</f>
        <v/>
      </c>
      <c r="AS212" s="38" t="str">
        <f>IF(ISERROR(VLOOKUP('Choose Housekeeping Genes'!$C19,Calculations!$C$196:$AB$291,23,0)),"",VLOOKUP('Choose Housekeeping Genes'!$C19,Calculations!$C$196:$AB$291,23,0))</f>
        <v/>
      </c>
      <c r="AT212" s="36" t="str">
        <f t="shared" si="182"/>
        <v/>
      </c>
      <c r="AU212" s="36" t="str">
        <f t="shared" si="183"/>
        <v/>
      </c>
      <c r="AV212" s="36" t="str">
        <f t="shared" si="184"/>
        <v/>
      </c>
      <c r="AW212" s="36" t="str">
        <f t="shared" si="185"/>
        <v/>
      </c>
      <c r="AX212" s="36" t="str">
        <f t="shared" si="186"/>
        <v/>
      </c>
      <c r="AY212" s="36" t="str">
        <f t="shared" si="187"/>
        <v/>
      </c>
      <c r="AZ212" s="36" t="str">
        <f t="shared" si="188"/>
        <v/>
      </c>
      <c r="BA212" s="36" t="str">
        <f t="shared" si="189"/>
        <v/>
      </c>
      <c r="BB212" s="36" t="str">
        <f t="shared" si="190"/>
        <v/>
      </c>
      <c r="BC212" s="36" t="str">
        <f t="shared" si="191"/>
        <v/>
      </c>
      <c r="BD212" s="36" t="str">
        <f t="shared" si="193"/>
        <v/>
      </c>
      <c r="BE212" s="36" t="str">
        <f t="shared" si="194"/>
        <v/>
      </c>
      <c r="BF212" s="36" t="str">
        <f t="shared" si="195"/>
        <v/>
      </c>
      <c r="BG212" s="36" t="str">
        <f t="shared" si="196"/>
        <v/>
      </c>
      <c r="BH212" s="36" t="str">
        <f t="shared" si="197"/>
        <v/>
      </c>
      <c r="BI212" s="36" t="str">
        <f t="shared" si="198"/>
        <v/>
      </c>
      <c r="BJ212" s="36" t="str">
        <f t="shared" si="199"/>
        <v/>
      </c>
      <c r="BK212" s="36" t="str">
        <f t="shared" si="200"/>
        <v/>
      </c>
      <c r="BL212" s="36" t="str">
        <f t="shared" si="201"/>
        <v/>
      </c>
      <c r="BM212" s="36" t="str">
        <f t="shared" si="202"/>
        <v/>
      </c>
      <c r="BN212" s="38" t="e">
        <f t="shared" si="170"/>
        <v>#DIV/0!</v>
      </c>
      <c r="BO212" s="38" t="e">
        <f t="shared" si="171"/>
        <v>#DIV/0!</v>
      </c>
      <c r="BP212" s="39" t="str">
        <f t="shared" si="203"/>
        <v/>
      </c>
      <c r="BQ212" s="39" t="str">
        <f t="shared" si="204"/>
        <v/>
      </c>
      <c r="BR212" s="39" t="str">
        <f t="shared" si="205"/>
        <v/>
      </c>
      <c r="BS212" s="39" t="str">
        <f t="shared" si="206"/>
        <v/>
      </c>
      <c r="BT212" s="39" t="str">
        <f t="shared" si="207"/>
        <v/>
      </c>
      <c r="BU212" s="39" t="str">
        <f t="shared" si="208"/>
        <v/>
      </c>
      <c r="BV212" s="39" t="str">
        <f t="shared" si="209"/>
        <v/>
      </c>
      <c r="BW212" s="39" t="str">
        <f t="shared" si="210"/>
        <v/>
      </c>
      <c r="BX212" s="39" t="str">
        <f t="shared" si="211"/>
        <v/>
      </c>
      <c r="BY212" s="39" t="str">
        <f t="shared" si="212"/>
        <v/>
      </c>
      <c r="BZ212" s="39" t="str">
        <f t="shared" si="213"/>
        <v/>
      </c>
      <c r="CA212" s="39" t="str">
        <f t="shared" si="214"/>
        <v/>
      </c>
      <c r="CB212" s="39" t="str">
        <f t="shared" si="215"/>
        <v/>
      </c>
      <c r="CC212" s="39" t="str">
        <f t="shared" si="216"/>
        <v/>
      </c>
      <c r="CD212" s="39" t="str">
        <f t="shared" si="217"/>
        <v/>
      </c>
      <c r="CE212" s="39" t="str">
        <f t="shared" si="218"/>
        <v/>
      </c>
      <c r="CF212" s="39" t="str">
        <f t="shared" si="219"/>
        <v/>
      </c>
      <c r="CG212" s="39" t="str">
        <f t="shared" si="220"/>
        <v/>
      </c>
      <c r="CH212" s="39" t="str">
        <f t="shared" si="221"/>
        <v/>
      </c>
      <c r="CI212" s="39" t="str">
        <f t="shared" si="222"/>
        <v/>
      </c>
    </row>
    <row r="213" spans="1:87" ht="12.75">
      <c r="A213" s="18"/>
      <c r="B213" s="16" t="str">
        <f>'Gene Table'!D212</f>
        <v>NM_004873</v>
      </c>
      <c r="C213" s="16" t="s">
        <v>77</v>
      </c>
      <c r="D213" s="17" t="str">
        <f>IF(SUM('Test Sample Data'!D$3:D$98)&gt;10,IF(AND(ISNUMBER('Test Sample Data'!D212),'Test Sample Data'!D212&lt;$B$1,'Test Sample Data'!D212&gt;0),'Test Sample Data'!D212,$B$1),"")</f>
        <v/>
      </c>
      <c r="E213" s="17" t="str">
        <f>IF(SUM('Test Sample Data'!E$3:E$98)&gt;10,IF(AND(ISNUMBER('Test Sample Data'!E212),'Test Sample Data'!E212&lt;$B$1,'Test Sample Data'!E212&gt;0),'Test Sample Data'!E212,$B$1),"")</f>
        <v/>
      </c>
      <c r="F213" s="17" t="str">
        <f>IF(SUM('Test Sample Data'!F$3:F$98)&gt;10,IF(AND(ISNUMBER('Test Sample Data'!F212),'Test Sample Data'!F212&lt;$B$1,'Test Sample Data'!F212&gt;0),'Test Sample Data'!F212,$B$1),"")</f>
        <v/>
      </c>
      <c r="G213" s="17" t="str">
        <f>IF(SUM('Test Sample Data'!G$3:G$98)&gt;10,IF(AND(ISNUMBER('Test Sample Data'!G212),'Test Sample Data'!G212&lt;$B$1,'Test Sample Data'!G212&gt;0),'Test Sample Data'!G212,$B$1),"")</f>
        <v/>
      </c>
      <c r="H213" s="17" t="str">
        <f>IF(SUM('Test Sample Data'!H$3:H$98)&gt;10,IF(AND(ISNUMBER('Test Sample Data'!H212),'Test Sample Data'!H212&lt;$B$1,'Test Sample Data'!H212&gt;0),'Test Sample Data'!H212,$B$1),"")</f>
        <v/>
      </c>
      <c r="I213" s="17" t="str">
        <f>IF(SUM('Test Sample Data'!I$3:I$98)&gt;10,IF(AND(ISNUMBER('Test Sample Data'!I212),'Test Sample Data'!I212&lt;$B$1,'Test Sample Data'!I212&gt;0),'Test Sample Data'!I212,$B$1),"")</f>
        <v/>
      </c>
      <c r="J213" s="17" t="str">
        <f>IF(SUM('Test Sample Data'!J$3:J$98)&gt;10,IF(AND(ISNUMBER('Test Sample Data'!J212),'Test Sample Data'!J212&lt;$B$1,'Test Sample Data'!J212&gt;0),'Test Sample Data'!J212,$B$1),"")</f>
        <v/>
      </c>
      <c r="K213" s="17" t="str">
        <f>IF(SUM('Test Sample Data'!K$3:K$98)&gt;10,IF(AND(ISNUMBER('Test Sample Data'!K212),'Test Sample Data'!K212&lt;$B$1,'Test Sample Data'!K212&gt;0),'Test Sample Data'!K212,$B$1),"")</f>
        <v/>
      </c>
      <c r="L213" s="17" t="str">
        <f>IF(SUM('Test Sample Data'!L$3:L$98)&gt;10,IF(AND(ISNUMBER('Test Sample Data'!L212),'Test Sample Data'!L212&lt;$B$1,'Test Sample Data'!L212&gt;0),'Test Sample Data'!L212,$B$1),"")</f>
        <v/>
      </c>
      <c r="M213" s="17" t="str">
        <f>IF(SUM('Test Sample Data'!M$3:M$98)&gt;10,IF(AND(ISNUMBER('Test Sample Data'!M212),'Test Sample Data'!M212&lt;$B$1,'Test Sample Data'!M212&gt;0),'Test Sample Data'!M212,$B$1),"")</f>
        <v/>
      </c>
      <c r="N213" s="17" t="str">
        <f>'Gene Table'!D212</f>
        <v>NM_004873</v>
      </c>
      <c r="O213" s="16" t="s">
        <v>77</v>
      </c>
      <c r="P213" s="17" t="str">
        <f>IF(SUM('Control Sample Data'!D$3:D$98)&gt;10,IF(AND(ISNUMBER('Control Sample Data'!D212),'Control Sample Data'!D212&lt;$B$1,'Control Sample Data'!D212&gt;0),'Control Sample Data'!D212,$B$1),"")</f>
        <v/>
      </c>
      <c r="Q213" s="17" t="str">
        <f>IF(SUM('Control Sample Data'!E$3:E$98)&gt;10,IF(AND(ISNUMBER('Control Sample Data'!E212),'Control Sample Data'!E212&lt;$B$1,'Control Sample Data'!E212&gt;0),'Control Sample Data'!E212,$B$1),"")</f>
        <v/>
      </c>
      <c r="R213" s="17" t="str">
        <f>IF(SUM('Control Sample Data'!F$3:F$98)&gt;10,IF(AND(ISNUMBER('Control Sample Data'!F212),'Control Sample Data'!F212&lt;$B$1,'Control Sample Data'!F212&gt;0),'Control Sample Data'!F212,$B$1),"")</f>
        <v/>
      </c>
      <c r="S213" s="17" t="str">
        <f>IF(SUM('Control Sample Data'!G$3:G$98)&gt;10,IF(AND(ISNUMBER('Control Sample Data'!G212),'Control Sample Data'!G212&lt;$B$1,'Control Sample Data'!G212&gt;0),'Control Sample Data'!G212,$B$1),"")</f>
        <v/>
      </c>
      <c r="T213" s="17" t="str">
        <f>IF(SUM('Control Sample Data'!H$3:H$98)&gt;10,IF(AND(ISNUMBER('Control Sample Data'!H212),'Control Sample Data'!H212&lt;$B$1,'Control Sample Data'!H212&gt;0),'Control Sample Data'!H212,$B$1),"")</f>
        <v/>
      </c>
      <c r="U213" s="17" t="str">
        <f>IF(SUM('Control Sample Data'!I$3:I$98)&gt;10,IF(AND(ISNUMBER('Control Sample Data'!I212),'Control Sample Data'!I212&lt;$B$1,'Control Sample Data'!I212&gt;0),'Control Sample Data'!I212,$B$1),"")</f>
        <v/>
      </c>
      <c r="V213" s="17" t="str">
        <f>IF(SUM('Control Sample Data'!J$3:J$98)&gt;10,IF(AND(ISNUMBER('Control Sample Data'!J212),'Control Sample Data'!J212&lt;$B$1,'Control Sample Data'!J212&gt;0),'Control Sample Data'!J212,$B$1),"")</f>
        <v/>
      </c>
      <c r="W213" s="17" t="str">
        <f>IF(SUM('Control Sample Data'!K$3:K$98)&gt;10,IF(AND(ISNUMBER('Control Sample Data'!K212),'Control Sample Data'!K212&lt;$B$1,'Control Sample Data'!K212&gt;0),'Control Sample Data'!K212,$B$1),"")</f>
        <v/>
      </c>
      <c r="X213" s="17" t="str">
        <f>IF(SUM('Control Sample Data'!L$3:L$98)&gt;10,IF(AND(ISNUMBER('Control Sample Data'!L212),'Control Sample Data'!L212&lt;$B$1,'Control Sample Data'!L212&gt;0),'Control Sample Data'!L212,$B$1),"")</f>
        <v/>
      </c>
      <c r="Y213" s="17" t="str">
        <f>IF(SUM('Control Sample Data'!M$3:M$98)&gt;10,IF(AND(ISNUMBER('Control Sample Data'!M212),'Control Sample Data'!M212&lt;$B$1,'Control Sample Data'!M212&gt;0),'Control Sample Data'!M212,$B$1),"")</f>
        <v/>
      </c>
      <c r="Z213" s="38" t="str">
        <f>IF(ISERROR(VLOOKUP('Choose Housekeeping Genes'!$C20,Calculations!$C$196:$M$291,2,0)),"",VLOOKUP('Choose Housekeeping Genes'!$C20,Calculations!$C$196:$M$291,2,0))</f>
        <v/>
      </c>
      <c r="AA213" s="38" t="str">
        <f>IF(ISERROR(VLOOKUP('Choose Housekeeping Genes'!$C20,Calculations!$C$196:$M$291,3,0)),"",VLOOKUP('Choose Housekeeping Genes'!$C20,Calculations!$C$196:$M$291,3,0))</f>
        <v/>
      </c>
      <c r="AB213" s="38" t="str">
        <f>IF(ISERROR(VLOOKUP('Choose Housekeeping Genes'!$C20,Calculations!$C$196:$M$291,4,0)),"",VLOOKUP('Choose Housekeeping Genes'!$C20,Calculations!$C$196:$M$291,4,0))</f>
        <v/>
      </c>
      <c r="AC213" s="38" t="str">
        <f>IF(ISERROR(VLOOKUP('Choose Housekeeping Genes'!$C20,Calculations!$C$196:$M$291,5,0)),"",VLOOKUP('Choose Housekeeping Genes'!$C20,Calculations!$C$196:$M$291,5,0))</f>
        <v/>
      </c>
      <c r="AD213" s="38" t="str">
        <f>IF(ISERROR(VLOOKUP('Choose Housekeeping Genes'!$C20,Calculations!$C$196:$M$291,6,0)),"",VLOOKUP('Choose Housekeeping Genes'!$C20,Calculations!$C$196:$M$291,6,0))</f>
        <v/>
      </c>
      <c r="AE213" s="38" t="str">
        <f>IF(ISERROR(VLOOKUP('Choose Housekeeping Genes'!$C20,Calculations!$C$196:$M$291,7,0)),"",VLOOKUP('Choose Housekeeping Genes'!$C20,Calculations!$C$196:$M$291,7,0))</f>
        <v/>
      </c>
      <c r="AF213" s="38" t="str">
        <f>IF(ISERROR(VLOOKUP('Choose Housekeeping Genes'!$C20,Calculations!$C$196:$M$291,8,0)),"",VLOOKUP('Choose Housekeeping Genes'!$C20,Calculations!$C$196:$M$291,8,0))</f>
        <v/>
      </c>
      <c r="AG213" s="38" t="str">
        <f>IF(ISERROR(VLOOKUP('Choose Housekeeping Genes'!$C20,Calculations!$C$196:$M$291,9,0)),"",VLOOKUP('Choose Housekeeping Genes'!$C20,Calculations!$C$196:$M$291,9,0))</f>
        <v/>
      </c>
      <c r="AH213" s="38" t="str">
        <f>IF(ISERROR(VLOOKUP('Choose Housekeeping Genes'!$C20,Calculations!$C$196:$M$291,10,0)),"",VLOOKUP('Choose Housekeeping Genes'!$C20,Calculations!$C$196:$M$291,10,0))</f>
        <v/>
      </c>
      <c r="AI213" s="38" t="str">
        <f>IF(ISERROR(VLOOKUP('Choose Housekeeping Genes'!$C20,Calculations!$C$196:$M$291,11,0)),"",VLOOKUP('Choose Housekeeping Genes'!$C20,Calculations!$C$196:$M$291,11,0))</f>
        <v/>
      </c>
      <c r="AJ213" s="38" t="str">
        <f>IF(ISERROR(VLOOKUP('Choose Housekeeping Genes'!$C20,Calculations!$C$196:$AB$291,14,0)),"",VLOOKUP('Choose Housekeeping Genes'!$C20,Calculations!$C$196:$AB$291,14,0))</f>
        <v/>
      </c>
      <c r="AK213" s="38" t="str">
        <f>IF(ISERROR(VLOOKUP('Choose Housekeeping Genes'!$C20,Calculations!$C$196:$AB$291,15,0)),"",VLOOKUP('Choose Housekeeping Genes'!$C20,Calculations!$C$196:$AB$291,15,0))</f>
        <v/>
      </c>
      <c r="AL213" s="38" t="str">
        <f>IF(ISERROR(VLOOKUP('Choose Housekeeping Genes'!$C20,Calculations!$C$196:$AB$291,16,0)),"",VLOOKUP('Choose Housekeeping Genes'!$C20,Calculations!$C$196:$AB$291,16,0))</f>
        <v/>
      </c>
      <c r="AM213" s="38" t="str">
        <f>IF(ISERROR(VLOOKUP('Choose Housekeeping Genes'!$C20,Calculations!$C$196:$AB$291,17,0)),"",VLOOKUP('Choose Housekeeping Genes'!$C20,Calculations!$C$196:$AB$291,17,0))</f>
        <v/>
      </c>
      <c r="AN213" s="38" t="str">
        <f>IF(ISERROR(VLOOKUP('Choose Housekeeping Genes'!$C20,Calculations!$C$196:$AB$291,18,0)),"",VLOOKUP('Choose Housekeeping Genes'!$C20,Calculations!$C$196:$AB$291,18,0))</f>
        <v/>
      </c>
      <c r="AO213" s="38" t="str">
        <f>IF(ISERROR(VLOOKUP('Choose Housekeeping Genes'!$C20,Calculations!$C$196:$AB$291,19,0)),"",VLOOKUP('Choose Housekeeping Genes'!$C20,Calculations!$C$196:$AB$291,19,0))</f>
        <v/>
      </c>
      <c r="AP213" s="38" t="str">
        <f>IF(ISERROR(VLOOKUP('Choose Housekeeping Genes'!$C20,Calculations!$C$196:$AB$291,20,0)),"",VLOOKUP('Choose Housekeeping Genes'!$C20,Calculations!$C$196:$AB$291,20,0))</f>
        <v/>
      </c>
      <c r="AQ213" s="38" t="str">
        <f>IF(ISERROR(VLOOKUP('Choose Housekeeping Genes'!$C20,Calculations!$C$196:$AB$291,21,0)),"",VLOOKUP('Choose Housekeeping Genes'!$C20,Calculations!$C$196:$AB$291,21,0))</f>
        <v/>
      </c>
      <c r="AR213" s="38" t="str">
        <f>IF(ISERROR(VLOOKUP('Choose Housekeeping Genes'!$C20,Calculations!$C$196:$AB$291,22,0)),"",VLOOKUP('Choose Housekeeping Genes'!$C20,Calculations!$C$196:$AB$291,22,0))</f>
        <v/>
      </c>
      <c r="AS213" s="38" t="str">
        <f>IF(ISERROR(VLOOKUP('Choose Housekeeping Genes'!$C20,Calculations!$C$196:$AB$291,23,0)),"",VLOOKUP('Choose Housekeeping Genes'!$C20,Calculations!$C$196:$AB$291,23,0))</f>
        <v/>
      </c>
      <c r="AT213" s="36" t="str">
        <f t="shared" si="182"/>
        <v/>
      </c>
      <c r="AU213" s="36" t="str">
        <f t="shared" si="183"/>
        <v/>
      </c>
      <c r="AV213" s="36" t="str">
        <f t="shared" si="184"/>
        <v/>
      </c>
      <c r="AW213" s="36" t="str">
        <f t="shared" si="185"/>
        <v/>
      </c>
      <c r="AX213" s="36" t="str">
        <f t="shared" si="186"/>
        <v/>
      </c>
      <c r="AY213" s="36" t="str">
        <f t="shared" si="187"/>
        <v/>
      </c>
      <c r="AZ213" s="36" t="str">
        <f t="shared" si="188"/>
        <v/>
      </c>
      <c r="BA213" s="36" t="str">
        <f t="shared" si="189"/>
        <v/>
      </c>
      <c r="BB213" s="36" t="str">
        <f t="shared" si="190"/>
        <v/>
      </c>
      <c r="BC213" s="36" t="str">
        <f t="shared" si="191"/>
        <v/>
      </c>
      <c r="BD213" s="36" t="str">
        <f t="shared" si="193"/>
        <v/>
      </c>
      <c r="BE213" s="36" t="str">
        <f t="shared" si="194"/>
        <v/>
      </c>
      <c r="BF213" s="36" t="str">
        <f t="shared" si="195"/>
        <v/>
      </c>
      <c r="BG213" s="36" t="str">
        <f t="shared" si="196"/>
        <v/>
      </c>
      <c r="BH213" s="36" t="str">
        <f t="shared" si="197"/>
        <v/>
      </c>
      <c r="BI213" s="36" t="str">
        <f t="shared" si="198"/>
        <v/>
      </c>
      <c r="BJ213" s="36" t="str">
        <f t="shared" si="199"/>
        <v/>
      </c>
      <c r="BK213" s="36" t="str">
        <f t="shared" si="200"/>
        <v/>
      </c>
      <c r="BL213" s="36" t="str">
        <f t="shared" si="201"/>
        <v/>
      </c>
      <c r="BM213" s="36" t="str">
        <f t="shared" si="202"/>
        <v/>
      </c>
      <c r="BN213" s="38" t="e">
        <f t="shared" si="170"/>
        <v>#DIV/0!</v>
      </c>
      <c r="BO213" s="38" t="e">
        <f t="shared" si="171"/>
        <v>#DIV/0!</v>
      </c>
      <c r="BP213" s="39" t="str">
        <f t="shared" si="203"/>
        <v/>
      </c>
      <c r="BQ213" s="39" t="str">
        <f t="shared" si="204"/>
        <v/>
      </c>
      <c r="BR213" s="39" t="str">
        <f t="shared" si="205"/>
        <v/>
      </c>
      <c r="BS213" s="39" t="str">
        <f t="shared" si="206"/>
        <v/>
      </c>
      <c r="BT213" s="39" t="str">
        <f t="shared" si="207"/>
        <v/>
      </c>
      <c r="BU213" s="39" t="str">
        <f t="shared" si="208"/>
        <v/>
      </c>
      <c r="BV213" s="39" t="str">
        <f t="shared" si="209"/>
        <v/>
      </c>
      <c r="BW213" s="39" t="str">
        <f t="shared" si="210"/>
        <v/>
      </c>
      <c r="BX213" s="39" t="str">
        <f t="shared" si="211"/>
        <v/>
      </c>
      <c r="BY213" s="39" t="str">
        <f t="shared" si="212"/>
        <v/>
      </c>
      <c r="BZ213" s="39" t="str">
        <f t="shared" si="213"/>
        <v/>
      </c>
      <c r="CA213" s="39" t="str">
        <f t="shared" si="214"/>
        <v/>
      </c>
      <c r="CB213" s="39" t="str">
        <f t="shared" si="215"/>
        <v/>
      </c>
      <c r="CC213" s="39" t="str">
        <f t="shared" si="216"/>
        <v/>
      </c>
      <c r="CD213" s="39" t="str">
        <f t="shared" si="217"/>
        <v/>
      </c>
      <c r="CE213" s="39" t="str">
        <f t="shared" si="218"/>
        <v/>
      </c>
      <c r="CF213" s="39" t="str">
        <f t="shared" si="219"/>
        <v/>
      </c>
      <c r="CG213" s="39" t="str">
        <f t="shared" si="220"/>
        <v/>
      </c>
      <c r="CH213" s="39" t="str">
        <f t="shared" si="221"/>
        <v/>
      </c>
      <c r="CI213" s="39" t="str">
        <f t="shared" si="222"/>
        <v/>
      </c>
    </row>
    <row r="214" spans="1:87" ht="12.75">
      <c r="A214" s="18"/>
      <c r="B214" s="16" t="str">
        <f>'Gene Table'!D213</f>
        <v>NM_001040</v>
      </c>
      <c r="C214" s="16" t="s">
        <v>81</v>
      </c>
      <c r="D214" s="17" t="str">
        <f>IF(SUM('Test Sample Data'!D$3:D$98)&gt;10,IF(AND(ISNUMBER('Test Sample Data'!D213),'Test Sample Data'!D213&lt;$B$1,'Test Sample Data'!D213&gt;0),'Test Sample Data'!D213,$B$1),"")</f>
        <v/>
      </c>
      <c r="E214" s="17" t="str">
        <f>IF(SUM('Test Sample Data'!E$3:E$98)&gt;10,IF(AND(ISNUMBER('Test Sample Data'!E213),'Test Sample Data'!E213&lt;$B$1,'Test Sample Data'!E213&gt;0),'Test Sample Data'!E213,$B$1),"")</f>
        <v/>
      </c>
      <c r="F214" s="17" t="str">
        <f>IF(SUM('Test Sample Data'!F$3:F$98)&gt;10,IF(AND(ISNUMBER('Test Sample Data'!F213),'Test Sample Data'!F213&lt;$B$1,'Test Sample Data'!F213&gt;0),'Test Sample Data'!F213,$B$1),"")</f>
        <v/>
      </c>
      <c r="G214" s="17" t="str">
        <f>IF(SUM('Test Sample Data'!G$3:G$98)&gt;10,IF(AND(ISNUMBER('Test Sample Data'!G213),'Test Sample Data'!G213&lt;$B$1,'Test Sample Data'!G213&gt;0),'Test Sample Data'!G213,$B$1),"")</f>
        <v/>
      </c>
      <c r="H214" s="17" t="str">
        <f>IF(SUM('Test Sample Data'!H$3:H$98)&gt;10,IF(AND(ISNUMBER('Test Sample Data'!H213),'Test Sample Data'!H213&lt;$B$1,'Test Sample Data'!H213&gt;0),'Test Sample Data'!H213,$B$1),"")</f>
        <v/>
      </c>
      <c r="I214" s="17" t="str">
        <f>IF(SUM('Test Sample Data'!I$3:I$98)&gt;10,IF(AND(ISNUMBER('Test Sample Data'!I213),'Test Sample Data'!I213&lt;$B$1,'Test Sample Data'!I213&gt;0),'Test Sample Data'!I213,$B$1),"")</f>
        <v/>
      </c>
      <c r="J214" s="17" t="str">
        <f>IF(SUM('Test Sample Data'!J$3:J$98)&gt;10,IF(AND(ISNUMBER('Test Sample Data'!J213),'Test Sample Data'!J213&lt;$B$1,'Test Sample Data'!J213&gt;0),'Test Sample Data'!J213,$B$1),"")</f>
        <v/>
      </c>
      <c r="K214" s="17" t="str">
        <f>IF(SUM('Test Sample Data'!K$3:K$98)&gt;10,IF(AND(ISNUMBER('Test Sample Data'!K213),'Test Sample Data'!K213&lt;$B$1,'Test Sample Data'!K213&gt;0),'Test Sample Data'!K213,$B$1),"")</f>
        <v/>
      </c>
      <c r="L214" s="17" t="str">
        <f>IF(SUM('Test Sample Data'!L$3:L$98)&gt;10,IF(AND(ISNUMBER('Test Sample Data'!L213),'Test Sample Data'!L213&lt;$B$1,'Test Sample Data'!L213&gt;0),'Test Sample Data'!L213,$B$1),"")</f>
        <v/>
      </c>
      <c r="M214" s="17" t="str">
        <f>IF(SUM('Test Sample Data'!M$3:M$98)&gt;10,IF(AND(ISNUMBER('Test Sample Data'!M213),'Test Sample Data'!M213&lt;$B$1,'Test Sample Data'!M213&gt;0),'Test Sample Data'!M213,$B$1),"")</f>
        <v/>
      </c>
      <c r="N214" s="17" t="str">
        <f>'Gene Table'!D213</f>
        <v>NM_001040</v>
      </c>
      <c r="O214" s="16" t="s">
        <v>81</v>
      </c>
      <c r="P214" s="17" t="str">
        <f>IF(SUM('Control Sample Data'!D$3:D$98)&gt;10,IF(AND(ISNUMBER('Control Sample Data'!D213),'Control Sample Data'!D213&lt;$B$1,'Control Sample Data'!D213&gt;0),'Control Sample Data'!D213,$B$1),"")</f>
        <v/>
      </c>
      <c r="Q214" s="17" t="str">
        <f>IF(SUM('Control Sample Data'!E$3:E$98)&gt;10,IF(AND(ISNUMBER('Control Sample Data'!E213),'Control Sample Data'!E213&lt;$B$1,'Control Sample Data'!E213&gt;0),'Control Sample Data'!E213,$B$1),"")</f>
        <v/>
      </c>
      <c r="R214" s="17" t="str">
        <f>IF(SUM('Control Sample Data'!F$3:F$98)&gt;10,IF(AND(ISNUMBER('Control Sample Data'!F213),'Control Sample Data'!F213&lt;$B$1,'Control Sample Data'!F213&gt;0),'Control Sample Data'!F213,$B$1),"")</f>
        <v/>
      </c>
      <c r="S214" s="17" t="str">
        <f>IF(SUM('Control Sample Data'!G$3:G$98)&gt;10,IF(AND(ISNUMBER('Control Sample Data'!G213),'Control Sample Data'!G213&lt;$B$1,'Control Sample Data'!G213&gt;0),'Control Sample Data'!G213,$B$1),"")</f>
        <v/>
      </c>
      <c r="T214" s="17" t="str">
        <f>IF(SUM('Control Sample Data'!H$3:H$98)&gt;10,IF(AND(ISNUMBER('Control Sample Data'!H213),'Control Sample Data'!H213&lt;$B$1,'Control Sample Data'!H213&gt;0),'Control Sample Data'!H213,$B$1),"")</f>
        <v/>
      </c>
      <c r="U214" s="17" t="str">
        <f>IF(SUM('Control Sample Data'!I$3:I$98)&gt;10,IF(AND(ISNUMBER('Control Sample Data'!I213),'Control Sample Data'!I213&lt;$B$1,'Control Sample Data'!I213&gt;0),'Control Sample Data'!I213,$B$1),"")</f>
        <v/>
      </c>
      <c r="V214" s="17" t="str">
        <f>IF(SUM('Control Sample Data'!J$3:J$98)&gt;10,IF(AND(ISNUMBER('Control Sample Data'!J213),'Control Sample Data'!J213&lt;$B$1,'Control Sample Data'!J213&gt;0),'Control Sample Data'!J213,$B$1),"")</f>
        <v/>
      </c>
      <c r="W214" s="17" t="str">
        <f>IF(SUM('Control Sample Data'!K$3:K$98)&gt;10,IF(AND(ISNUMBER('Control Sample Data'!K213),'Control Sample Data'!K213&lt;$B$1,'Control Sample Data'!K213&gt;0),'Control Sample Data'!K213,$B$1),"")</f>
        <v/>
      </c>
      <c r="X214" s="17" t="str">
        <f>IF(SUM('Control Sample Data'!L$3:L$98)&gt;10,IF(AND(ISNUMBER('Control Sample Data'!L213),'Control Sample Data'!L213&lt;$B$1,'Control Sample Data'!L213&gt;0),'Control Sample Data'!L213,$B$1),"")</f>
        <v/>
      </c>
      <c r="Y214" s="17" t="str">
        <f>IF(SUM('Control Sample Data'!M$3:M$98)&gt;10,IF(AND(ISNUMBER('Control Sample Data'!M213),'Control Sample Data'!M213&lt;$B$1,'Control Sample Data'!M213&gt;0),'Control Sample Data'!M213,$B$1),"")</f>
        <v/>
      </c>
      <c r="Z214" s="38" t="str">
        <f>IF(ISERROR(VLOOKUP('Choose Housekeeping Genes'!$C21,Calculations!$C$196:$M$291,2,0)),"",VLOOKUP('Choose Housekeeping Genes'!$C21,Calculations!$C$196:$M$291,2,0))</f>
        <v/>
      </c>
      <c r="AA214" s="38" t="str">
        <f>IF(ISERROR(VLOOKUP('Choose Housekeeping Genes'!$C21,Calculations!$C$196:$M$291,3,0)),"",VLOOKUP('Choose Housekeeping Genes'!$C21,Calculations!$C$196:$M$291,3,0))</f>
        <v/>
      </c>
      <c r="AB214" s="38" t="str">
        <f>IF(ISERROR(VLOOKUP('Choose Housekeeping Genes'!$C21,Calculations!$C$196:$M$291,4,0)),"",VLOOKUP('Choose Housekeeping Genes'!$C21,Calculations!$C$196:$M$291,4,0))</f>
        <v/>
      </c>
      <c r="AC214" s="38" t="str">
        <f>IF(ISERROR(VLOOKUP('Choose Housekeeping Genes'!$C21,Calculations!$C$196:$M$291,5,0)),"",VLOOKUP('Choose Housekeeping Genes'!$C21,Calculations!$C$196:$M$291,5,0))</f>
        <v/>
      </c>
      <c r="AD214" s="38" t="str">
        <f>IF(ISERROR(VLOOKUP('Choose Housekeeping Genes'!$C21,Calculations!$C$196:$M$291,6,0)),"",VLOOKUP('Choose Housekeeping Genes'!$C21,Calculations!$C$196:$M$291,6,0))</f>
        <v/>
      </c>
      <c r="AE214" s="38" t="str">
        <f>IF(ISERROR(VLOOKUP('Choose Housekeeping Genes'!$C21,Calculations!$C$196:$M$291,7,0)),"",VLOOKUP('Choose Housekeeping Genes'!$C21,Calculations!$C$196:$M$291,7,0))</f>
        <v/>
      </c>
      <c r="AF214" s="38" t="str">
        <f>IF(ISERROR(VLOOKUP('Choose Housekeeping Genes'!$C21,Calculations!$C$196:$M$291,8,0)),"",VLOOKUP('Choose Housekeeping Genes'!$C21,Calculations!$C$196:$M$291,8,0))</f>
        <v/>
      </c>
      <c r="AG214" s="38" t="str">
        <f>IF(ISERROR(VLOOKUP('Choose Housekeeping Genes'!$C21,Calculations!$C$196:$M$291,9,0)),"",VLOOKUP('Choose Housekeeping Genes'!$C21,Calculations!$C$196:$M$291,9,0))</f>
        <v/>
      </c>
      <c r="AH214" s="38" t="str">
        <f>IF(ISERROR(VLOOKUP('Choose Housekeeping Genes'!$C21,Calculations!$C$196:$M$291,10,0)),"",VLOOKUP('Choose Housekeeping Genes'!$C21,Calculations!$C$196:$M$291,10,0))</f>
        <v/>
      </c>
      <c r="AI214" s="38" t="str">
        <f>IF(ISERROR(VLOOKUP('Choose Housekeeping Genes'!$C21,Calculations!$C$196:$M$291,11,0)),"",VLOOKUP('Choose Housekeeping Genes'!$C21,Calculations!$C$196:$M$291,11,0))</f>
        <v/>
      </c>
      <c r="AJ214" s="38" t="str">
        <f>IF(ISERROR(VLOOKUP('Choose Housekeeping Genes'!$C21,Calculations!$C$196:$AB$291,14,0)),"",VLOOKUP('Choose Housekeeping Genes'!$C21,Calculations!$C$196:$AB$291,14,0))</f>
        <v/>
      </c>
      <c r="AK214" s="38" t="str">
        <f>IF(ISERROR(VLOOKUP('Choose Housekeeping Genes'!$C21,Calculations!$C$196:$AB$291,15,0)),"",VLOOKUP('Choose Housekeeping Genes'!$C21,Calculations!$C$196:$AB$291,15,0))</f>
        <v/>
      </c>
      <c r="AL214" s="38" t="str">
        <f>IF(ISERROR(VLOOKUP('Choose Housekeeping Genes'!$C21,Calculations!$C$196:$AB$291,16,0)),"",VLOOKUP('Choose Housekeeping Genes'!$C21,Calculations!$C$196:$AB$291,16,0))</f>
        <v/>
      </c>
      <c r="AM214" s="38" t="str">
        <f>IF(ISERROR(VLOOKUP('Choose Housekeeping Genes'!$C21,Calculations!$C$196:$AB$291,17,0)),"",VLOOKUP('Choose Housekeeping Genes'!$C21,Calculations!$C$196:$AB$291,17,0))</f>
        <v/>
      </c>
      <c r="AN214" s="38" t="str">
        <f>IF(ISERROR(VLOOKUP('Choose Housekeeping Genes'!$C21,Calculations!$C$196:$AB$291,18,0)),"",VLOOKUP('Choose Housekeeping Genes'!$C21,Calculations!$C$196:$AB$291,18,0))</f>
        <v/>
      </c>
      <c r="AO214" s="38" t="str">
        <f>IF(ISERROR(VLOOKUP('Choose Housekeeping Genes'!$C21,Calculations!$C$196:$AB$291,19,0)),"",VLOOKUP('Choose Housekeeping Genes'!$C21,Calculations!$C$196:$AB$291,19,0))</f>
        <v/>
      </c>
      <c r="AP214" s="38" t="str">
        <f>IF(ISERROR(VLOOKUP('Choose Housekeeping Genes'!$C21,Calculations!$C$196:$AB$291,20,0)),"",VLOOKUP('Choose Housekeeping Genes'!$C21,Calculations!$C$196:$AB$291,20,0))</f>
        <v/>
      </c>
      <c r="AQ214" s="38" t="str">
        <f>IF(ISERROR(VLOOKUP('Choose Housekeeping Genes'!$C21,Calculations!$C$196:$AB$291,21,0)),"",VLOOKUP('Choose Housekeeping Genes'!$C21,Calculations!$C$196:$AB$291,21,0))</f>
        <v/>
      </c>
      <c r="AR214" s="38" t="str">
        <f>IF(ISERROR(VLOOKUP('Choose Housekeeping Genes'!$C21,Calculations!$C$196:$AB$291,22,0)),"",VLOOKUP('Choose Housekeeping Genes'!$C21,Calculations!$C$196:$AB$291,22,0))</f>
        <v/>
      </c>
      <c r="AS214" s="38" t="str">
        <f>IF(ISERROR(VLOOKUP('Choose Housekeeping Genes'!$C21,Calculations!$C$196:$AB$291,23,0)),"",VLOOKUP('Choose Housekeeping Genes'!$C21,Calculations!$C$196:$AB$291,23,0))</f>
        <v/>
      </c>
      <c r="AT214" s="36" t="str">
        <f t="shared" si="182"/>
        <v/>
      </c>
      <c r="AU214" s="36" t="str">
        <f t="shared" si="183"/>
        <v/>
      </c>
      <c r="AV214" s="36" t="str">
        <f t="shared" si="184"/>
        <v/>
      </c>
      <c r="AW214" s="36" t="str">
        <f t="shared" si="185"/>
        <v/>
      </c>
      <c r="AX214" s="36" t="str">
        <f t="shared" si="186"/>
        <v/>
      </c>
      <c r="AY214" s="36" t="str">
        <f t="shared" si="187"/>
        <v/>
      </c>
      <c r="AZ214" s="36" t="str">
        <f t="shared" si="188"/>
        <v/>
      </c>
      <c r="BA214" s="36" t="str">
        <f t="shared" si="189"/>
        <v/>
      </c>
      <c r="BB214" s="36" t="str">
        <f t="shared" si="190"/>
        <v/>
      </c>
      <c r="BC214" s="36" t="str">
        <f t="shared" si="191"/>
        <v/>
      </c>
      <c r="BD214" s="36" t="str">
        <f t="shared" si="193"/>
        <v/>
      </c>
      <c r="BE214" s="36" t="str">
        <f t="shared" si="194"/>
        <v/>
      </c>
      <c r="BF214" s="36" t="str">
        <f t="shared" si="195"/>
        <v/>
      </c>
      <c r="BG214" s="36" t="str">
        <f t="shared" si="196"/>
        <v/>
      </c>
      <c r="BH214" s="36" t="str">
        <f t="shared" si="197"/>
        <v/>
      </c>
      <c r="BI214" s="36" t="str">
        <f t="shared" si="198"/>
        <v/>
      </c>
      <c r="BJ214" s="36" t="str">
        <f t="shared" si="199"/>
        <v/>
      </c>
      <c r="BK214" s="36" t="str">
        <f t="shared" si="200"/>
        <v/>
      </c>
      <c r="BL214" s="36" t="str">
        <f t="shared" si="201"/>
        <v/>
      </c>
      <c r="BM214" s="36" t="str">
        <f t="shared" si="202"/>
        <v/>
      </c>
      <c r="BN214" s="38" t="e">
        <f t="shared" si="170"/>
        <v>#DIV/0!</v>
      </c>
      <c r="BO214" s="38" t="e">
        <f t="shared" si="171"/>
        <v>#DIV/0!</v>
      </c>
      <c r="BP214" s="39" t="str">
        <f t="shared" si="203"/>
        <v/>
      </c>
      <c r="BQ214" s="39" t="str">
        <f t="shared" si="204"/>
        <v/>
      </c>
      <c r="BR214" s="39" t="str">
        <f t="shared" si="205"/>
        <v/>
      </c>
      <c r="BS214" s="39" t="str">
        <f t="shared" si="206"/>
        <v/>
      </c>
      <c r="BT214" s="39" t="str">
        <f t="shared" si="207"/>
        <v/>
      </c>
      <c r="BU214" s="39" t="str">
        <f t="shared" si="208"/>
        <v/>
      </c>
      <c r="BV214" s="39" t="str">
        <f t="shared" si="209"/>
        <v/>
      </c>
      <c r="BW214" s="39" t="str">
        <f t="shared" si="210"/>
        <v/>
      </c>
      <c r="BX214" s="39" t="str">
        <f t="shared" si="211"/>
        <v/>
      </c>
      <c r="BY214" s="39" t="str">
        <f t="shared" si="212"/>
        <v/>
      </c>
      <c r="BZ214" s="39" t="str">
        <f t="shared" si="213"/>
        <v/>
      </c>
      <c r="CA214" s="39" t="str">
        <f t="shared" si="214"/>
        <v/>
      </c>
      <c r="CB214" s="39" t="str">
        <f t="shared" si="215"/>
        <v/>
      </c>
      <c r="CC214" s="39" t="str">
        <f t="shared" si="216"/>
        <v/>
      </c>
      <c r="CD214" s="39" t="str">
        <f t="shared" si="217"/>
        <v/>
      </c>
      <c r="CE214" s="39" t="str">
        <f t="shared" si="218"/>
        <v/>
      </c>
      <c r="CF214" s="39" t="str">
        <f t="shared" si="219"/>
        <v/>
      </c>
      <c r="CG214" s="39" t="str">
        <f t="shared" si="220"/>
        <v/>
      </c>
      <c r="CH214" s="39" t="str">
        <f t="shared" si="221"/>
        <v/>
      </c>
      <c r="CI214" s="39" t="str">
        <f t="shared" si="222"/>
        <v/>
      </c>
    </row>
    <row r="215" spans="1:87" ht="12.75">
      <c r="A215" s="18"/>
      <c r="B215" s="16" t="str">
        <f>'Gene Table'!D214</f>
        <v>NM_012115</v>
      </c>
      <c r="C215" s="16" t="s">
        <v>85</v>
      </c>
      <c r="D215" s="17" t="str">
        <f>IF(SUM('Test Sample Data'!D$3:D$98)&gt;10,IF(AND(ISNUMBER('Test Sample Data'!D214),'Test Sample Data'!D214&lt;$B$1,'Test Sample Data'!D214&gt;0),'Test Sample Data'!D214,$B$1),"")</f>
        <v/>
      </c>
      <c r="E215" s="17" t="str">
        <f>IF(SUM('Test Sample Data'!E$3:E$98)&gt;10,IF(AND(ISNUMBER('Test Sample Data'!E214),'Test Sample Data'!E214&lt;$B$1,'Test Sample Data'!E214&gt;0),'Test Sample Data'!E214,$B$1),"")</f>
        <v/>
      </c>
      <c r="F215" s="17" t="str">
        <f>IF(SUM('Test Sample Data'!F$3:F$98)&gt;10,IF(AND(ISNUMBER('Test Sample Data'!F214),'Test Sample Data'!F214&lt;$B$1,'Test Sample Data'!F214&gt;0),'Test Sample Data'!F214,$B$1),"")</f>
        <v/>
      </c>
      <c r="G215" s="17" t="str">
        <f>IF(SUM('Test Sample Data'!G$3:G$98)&gt;10,IF(AND(ISNUMBER('Test Sample Data'!G214),'Test Sample Data'!G214&lt;$B$1,'Test Sample Data'!G214&gt;0),'Test Sample Data'!G214,$B$1),"")</f>
        <v/>
      </c>
      <c r="H215" s="17" t="str">
        <f>IF(SUM('Test Sample Data'!H$3:H$98)&gt;10,IF(AND(ISNUMBER('Test Sample Data'!H214),'Test Sample Data'!H214&lt;$B$1,'Test Sample Data'!H214&gt;0),'Test Sample Data'!H214,$B$1),"")</f>
        <v/>
      </c>
      <c r="I215" s="17" t="str">
        <f>IF(SUM('Test Sample Data'!I$3:I$98)&gt;10,IF(AND(ISNUMBER('Test Sample Data'!I214),'Test Sample Data'!I214&lt;$B$1,'Test Sample Data'!I214&gt;0),'Test Sample Data'!I214,$B$1),"")</f>
        <v/>
      </c>
      <c r="J215" s="17" t="str">
        <f>IF(SUM('Test Sample Data'!J$3:J$98)&gt;10,IF(AND(ISNUMBER('Test Sample Data'!J214),'Test Sample Data'!J214&lt;$B$1,'Test Sample Data'!J214&gt;0),'Test Sample Data'!J214,$B$1),"")</f>
        <v/>
      </c>
      <c r="K215" s="17" t="str">
        <f>IF(SUM('Test Sample Data'!K$3:K$98)&gt;10,IF(AND(ISNUMBER('Test Sample Data'!K214),'Test Sample Data'!K214&lt;$B$1,'Test Sample Data'!K214&gt;0),'Test Sample Data'!K214,$B$1),"")</f>
        <v/>
      </c>
      <c r="L215" s="17" t="str">
        <f>IF(SUM('Test Sample Data'!L$3:L$98)&gt;10,IF(AND(ISNUMBER('Test Sample Data'!L214),'Test Sample Data'!L214&lt;$B$1,'Test Sample Data'!L214&gt;0),'Test Sample Data'!L214,$B$1),"")</f>
        <v/>
      </c>
      <c r="M215" s="17" t="str">
        <f>IF(SUM('Test Sample Data'!M$3:M$98)&gt;10,IF(AND(ISNUMBER('Test Sample Data'!M214),'Test Sample Data'!M214&lt;$B$1,'Test Sample Data'!M214&gt;0),'Test Sample Data'!M214,$B$1),"")</f>
        <v/>
      </c>
      <c r="N215" s="17" t="str">
        <f>'Gene Table'!D214</f>
        <v>NM_012115</v>
      </c>
      <c r="O215" s="16" t="s">
        <v>85</v>
      </c>
      <c r="P215" s="17" t="str">
        <f>IF(SUM('Control Sample Data'!D$3:D$98)&gt;10,IF(AND(ISNUMBER('Control Sample Data'!D214),'Control Sample Data'!D214&lt;$B$1,'Control Sample Data'!D214&gt;0),'Control Sample Data'!D214,$B$1),"")</f>
        <v/>
      </c>
      <c r="Q215" s="17" t="str">
        <f>IF(SUM('Control Sample Data'!E$3:E$98)&gt;10,IF(AND(ISNUMBER('Control Sample Data'!E214),'Control Sample Data'!E214&lt;$B$1,'Control Sample Data'!E214&gt;0),'Control Sample Data'!E214,$B$1),"")</f>
        <v/>
      </c>
      <c r="R215" s="17" t="str">
        <f>IF(SUM('Control Sample Data'!F$3:F$98)&gt;10,IF(AND(ISNUMBER('Control Sample Data'!F214),'Control Sample Data'!F214&lt;$B$1,'Control Sample Data'!F214&gt;0),'Control Sample Data'!F214,$B$1),"")</f>
        <v/>
      </c>
      <c r="S215" s="17" t="str">
        <f>IF(SUM('Control Sample Data'!G$3:G$98)&gt;10,IF(AND(ISNUMBER('Control Sample Data'!G214),'Control Sample Data'!G214&lt;$B$1,'Control Sample Data'!G214&gt;0),'Control Sample Data'!G214,$B$1),"")</f>
        <v/>
      </c>
      <c r="T215" s="17" t="str">
        <f>IF(SUM('Control Sample Data'!H$3:H$98)&gt;10,IF(AND(ISNUMBER('Control Sample Data'!H214),'Control Sample Data'!H214&lt;$B$1,'Control Sample Data'!H214&gt;0),'Control Sample Data'!H214,$B$1),"")</f>
        <v/>
      </c>
      <c r="U215" s="17" t="str">
        <f>IF(SUM('Control Sample Data'!I$3:I$98)&gt;10,IF(AND(ISNUMBER('Control Sample Data'!I214),'Control Sample Data'!I214&lt;$B$1,'Control Sample Data'!I214&gt;0),'Control Sample Data'!I214,$B$1),"")</f>
        <v/>
      </c>
      <c r="V215" s="17" t="str">
        <f>IF(SUM('Control Sample Data'!J$3:J$98)&gt;10,IF(AND(ISNUMBER('Control Sample Data'!J214),'Control Sample Data'!J214&lt;$B$1,'Control Sample Data'!J214&gt;0),'Control Sample Data'!J214,$B$1),"")</f>
        <v/>
      </c>
      <c r="W215" s="17" t="str">
        <f>IF(SUM('Control Sample Data'!K$3:K$98)&gt;10,IF(AND(ISNUMBER('Control Sample Data'!K214),'Control Sample Data'!K214&lt;$B$1,'Control Sample Data'!K214&gt;0),'Control Sample Data'!K214,$B$1),"")</f>
        <v/>
      </c>
      <c r="X215" s="17" t="str">
        <f>IF(SUM('Control Sample Data'!L$3:L$98)&gt;10,IF(AND(ISNUMBER('Control Sample Data'!L214),'Control Sample Data'!L214&lt;$B$1,'Control Sample Data'!L214&gt;0),'Control Sample Data'!L214,$B$1),"")</f>
        <v/>
      </c>
      <c r="Y215" s="17" t="str">
        <f>IF(SUM('Control Sample Data'!M$3:M$98)&gt;10,IF(AND(ISNUMBER('Control Sample Data'!M214),'Control Sample Data'!M214&lt;$B$1,'Control Sample Data'!M214&gt;0),'Control Sample Data'!M214,$B$1),"")</f>
        <v/>
      </c>
      <c r="Z215" s="38" t="str">
        <f>IF(ISERROR(VLOOKUP('Choose Housekeeping Genes'!$C22,Calculations!$C$196:$M$291,2,0)),"",VLOOKUP('Choose Housekeeping Genes'!$C22,Calculations!$C$196:$M$291,2,0))</f>
        <v/>
      </c>
      <c r="AA215" s="38" t="str">
        <f>IF(ISERROR(VLOOKUP('Choose Housekeeping Genes'!$C22,Calculations!$C$196:$M$291,3,0)),"",VLOOKUP('Choose Housekeeping Genes'!$C22,Calculations!$C$196:$M$291,3,0))</f>
        <v/>
      </c>
      <c r="AB215" s="38" t="str">
        <f>IF(ISERROR(VLOOKUP('Choose Housekeeping Genes'!$C22,Calculations!$C$196:$M$291,4,0)),"",VLOOKUP('Choose Housekeeping Genes'!$C22,Calculations!$C$196:$M$291,4,0))</f>
        <v/>
      </c>
      <c r="AC215" s="38" t="str">
        <f>IF(ISERROR(VLOOKUP('Choose Housekeeping Genes'!$C22,Calculations!$C$196:$M$291,5,0)),"",VLOOKUP('Choose Housekeeping Genes'!$C22,Calculations!$C$196:$M$291,5,0))</f>
        <v/>
      </c>
      <c r="AD215" s="38" t="str">
        <f>IF(ISERROR(VLOOKUP('Choose Housekeeping Genes'!$C22,Calculations!$C$196:$M$291,6,0)),"",VLOOKUP('Choose Housekeeping Genes'!$C22,Calculations!$C$196:$M$291,6,0))</f>
        <v/>
      </c>
      <c r="AE215" s="38" t="str">
        <f>IF(ISERROR(VLOOKUP('Choose Housekeeping Genes'!$C22,Calculations!$C$196:$M$291,7,0)),"",VLOOKUP('Choose Housekeeping Genes'!$C22,Calculations!$C$196:$M$291,7,0))</f>
        <v/>
      </c>
      <c r="AF215" s="38" t="str">
        <f>IF(ISERROR(VLOOKUP('Choose Housekeeping Genes'!$C22,Calculations!$C$196:$M$291,8,0)),"",VLOOKUP('Choose Housekeeping Genes'!$C22,Calculations!$C$196:$M$291,8,0))</f>
        <v/>
      </c>
      <c r="AG215" s="38" t="str">
        <f>IF(ISERROR(VLOOKUP('Choose Housekeeping Genes'!$C22,Calculations!$C$196:$M$291,9,0)),"",VLOOKUP('Choose Housekeeping Genes'!$C22,Calculations!$C$196:$M$291,9,0))</f>
        <v/>
      </c>
      <c r="AH215" s="38" t="str">
        <f>IF(ISERROR(VLOOKUP('Choose Housekeeping Genes'!$C22,Calculations!$C$196:$M$291,10,0)),"",VLOOKUP('Choose Housekeeping Genes'!$C22,Calculations!$C$196:$M$291,10,0))</f>
        <v/>
      </c>
      <c r="AI215" s="38" t="str">
        <f>IF(ISERROR(VLOOKUP('Choose Housekeeping Genes'!$C22,Calculations!$C$196:$M$291,11,0)),"",VLOOKUP('Choose Housekeeping Genes'!$C22,Calculations!$C$196:$M$291,11,0))</f>
        <v/>
      </c>
      <c r="AJ215" s="38" t="str">
        <f>IF(ISERROR(VLOOKUP('Choose Housekeeping Genes'!$C22,Calculations!$C$196:$AB$291,14,0)),"",VLOOKUP('Choose Housekeeping Genes'!$C22,Calculations!$C$196:$AB$291,14,0))</f>
        <v/>
      </c>
      <c r="AK215" s="38" t="str">
        <f>IF(ISERROR(VLOOKUP('Choose Housekeeping Genes'!$C22,Calculations!$C$196:$AB$291,15,0)),"",VLOOKUP('Choose Housekeeping Genes'!$C22,Calculations!$C$196:$AB$291,15,0))</f>
        <v/>
      </c>
      <c r="AL215" s="38" t="str">
        <f>IF(ISERROR(VLOOKUP('Choose Housekeeping Genes'!$C22,Calculations!$C$196:$AB$291,16,0)),"",VLOOKUP('Choose Housekeeping Genes'!$C22,Calculations!$C$196:$AB$291,16,0))</f>
        <v/>
      </c>
      <c r="AM215" s="38" t="str">
        <f>IF(ISERROR(VLOOKUP('Choose Housekeeping Genes'!$C22,Calculations!$C$196:$AB$291,17,0)),"",VLOOKUP('Choose Housekeeping Genes'!$C22,Calculations!$C$196:$AB$291,17,0))</f>
        <v/>
      </c>
      <c r="AN215" s="38" t="str">
        <f>IF(ISERROR(VLOOKUP('Choose Housekeeping Genes'!$C22,Calculations!$C$196:$AB$291,18,0)),"",VLOOKUP('Choose Housekeeping Genes'!$C22,Calculations!$C$196:$AB$291,18,0))</f>
        <v/>
      </c>
      <c r="AO215" s="38" t="str">
        <f>IF(ISERROR(VLOOKUP('Choose Housekeeping Genes'!$C22,Calculations!$C$196:$AB$291,19,0)),"",VLOOKUP('Choose Housekeeping Genes'!$C22,Calculations!$C$196:$AB$291,19,0))</f>
        <v/>
      </c>
      <c r="AP215" s="38" t="str">
        <f>IF(ISERROR(VLOOKUP('Choose Housekeeping Genes'!$C22,Calculations!$C$196:$AB$291,20,0)),"",VLOOKUP('Choose Housekeeping Genes'!$C22,Calculations!$C$196:$AB$291,20,0))</f>
        <v/>
      </c>
      <c r="AQ215" s="38" t="str">
        <f>IF(ISERROR(VLOOKUP('Choose Housekeeping Genes'!$C22,Calculations!$C$196:$AB$291,21,0)),"",VLOOKUP('Choose Housekeeping Genes'!$C22,Calculations!$C$196:$AB$291,21,0))</f>
        <v/>
      </c>
      <c r="AR215" s="38" t="str">
        <f>IF(ISERROR(VLOOKUP('Choose Housekeeping Genes'!$C22,Calculations!$C$196:$AB$291,22,0)),"",VLOOKUP('Choose Housekeeping Genes'!$C22,Calculations!$C$196:$AB$291,22,0))</f>
        <v/>
      </c>
      <c r="AS215" s="38" t="str">
        <f>IF(ISERROR(VLOOKUP('Choose Housekeeping Genes'!$C22,Calculations!$C$196:$AB$291,23,0)),"",VLOOKUP('Choose Housekeeping Genes'!$C22,Calculations!$C$196:$AB$291,23,0))</f>
        <v/>
      </c>
      <c r="AT215" s="36" t="str">
        <f t="shared" si="182"/>
        <v/>
      </c>
      <c r="AU215" s="36" t="str">
        <f t="shared" si="183"/>
        <v/>
      </c>
      <c r="AV215" s="36" t="str">
        <f t="shared" si="184"/>
        <v/>
      </c>
      <c r="AW215" s="36" t="str">
        <f t="shared" si="185"/>
        <v/>
      </c>
      <c r="AX215" s="36" t="str">
        <f t="shared" si="186"/>
        <v/>
      </c>
      <c r="AY215" s="36" t="str">
        <f t="shared" si="187"/>
        <v/>
      </c>
      <c r="AZ215" s="36" t="str">
        <f t="shared" si="188"/>
        <v/>
      </c>
      <c r="BA215" s="36" t="str">
        <f t="shared" si="189"/>
        <v/>
      </c>
      <c r="BB215" s="36" t="str">
        <f t="shared" si="190"/>
        <v/>
      </c>
      <c r="BC215" s="36" t="str">
        <f t="shared" si="191"/>
        <v/>
      </c>
      <c r="BD215" s="36" t="str">
        <f t="shared" si="193"/>
        <v/>
      </c>
      <c r="BE215" s="36" t="str">
        <f t="shared" si="194"/>
        <v/>
      </c>
      <c r="BF215" s="36" t="str">
        <f t="shared" si="195"/>
        <v/>
      </c>
      <c r="BG215" s="36" t="str">
        <f t="shared" si="196"/>
        <v/>
      </c>
      <c r="BH215" s="36" t="str">
        <f t="shared" si="197"/>
        <v/>
      </c>
      <c r="BI215" s="36" t="str">
        <f t="shared" si="198"/>
        <v/>
      </c>
      <c r="BJ215" s="36" t="str">
        <f t="shared" si="199"/>
        <v/>
      </c>
      <c r="BK215" s="36" t="str">
        <f t="shared" si="200"/>
        <v/>
      </c>
      <c r="BL215" s="36" t="str">
        <f t="shared" si="201"/>
        <v/>
      </c>
      <c r="BM215" s="36" t="str">
        <f t="shared" si="202"/>
        <v/>
      </c>
      <c r="BN215" s="38" t="e">
        <f t="shared" si="170"/>
        <v>#DIV/0!</v>
      </c>
      <c r="BO215" s="38" t="e">
        <f t="shared" si="171"/>
        <v>#DIV/0!</v>
      </c>
      <c r="BP215" s="39" t="str">
        <f t="shared" si="203"/>
        <v/>
      </c>
      <c r="BQ215" s="39" t="str">
        <f t="shared" si="204"/>
        <v/>
      </c>
      <c r="BR215" s="39" t="str">
        <f t="shared" si="205"/>
        <v/>
      </c>
      <c r="BS215" s="39" t="str">
        <f t="shared" si="206"/>
        <v/>
      </c>
      <c r="BT215" s="39" t="str">
        <f t="shared" si="207"/>
        <v/>
      </c>
      <c r="BU215" s="39" t="str">
        <f t="shared" si="208"/>
        <v/>
      </c>
      <c r="BV215" s="39" t="str">
        <f t="shared" si="209"/>
        <v/>
      </c>
      <c r="BW215" s="39" t="str">
        <f t="shared" si="210"/>
        <v/>
      </c>
      <c r="BX215" s="39" t="str">
        <f t="shared" si="211"/>
        <v/>
      </c>
      <c r="BY215" s="39" t="str">
        <f t="shared" si="212"/>
        <v/>
      </c>
      <c r="BZ215" s="39" t="str">
        <f t="shared" si="213"/>
        <v/>
      </c>
      <c r="CA215" s="39" t="str">
        <f t="shared" si="214"/>
        <v/>
      </c>
      <c r="CB215" s="39" t="str">
        <f t="shared" si="215"/>
        <v/>
      </c>
      <c r="CC215" s="39" t="str">
        <f t="shared" si="216"/>
        <v/>
      </c>
      <c r="CD215" s="39" t="str">
        <f t="shared" si="217"/>
        <v/>
      </c>
      <c r="CE215" s="39" t="str">
        <f t="shared" si="218"/>
        <v/>
      </c>
      <c r="CF215" s="39" t="str">
        <f t="shared" si="219"/>
        <v/>
      </c>
      <c r="CG215" s="39" t="str">
        <f t="shared" si="220"/>
        <v/>
      </c>
      <c r="CH215" s="39" t="str">
        <f t="shared" si="221"/>
        <v/>
      </c>
      <c r="CI215" s="39" t="str">
        <f t="shared" si="222"/>
        <v/>
      </c>
    </row>
    <row r="216" spans="1:87" ht="12.75">
      <c r="A216" s="18"/>
      <c r="B216" s="16" t="str">
        <f>'Gene Table'!D215</f>
        <v>NM_005847</v>
      </c>
      <c r="C216" s="16" t="s">
        <v>89</v>
      </c>
      <c r="D216" s="17" t="str">
        <f>IF(SUM('Test Sample Data'!D$3:D$98)&gt;10,IF(AND(ISNUMBER('Test Sample Data'!D215),'Test Sample Data'!D215&lt;$B$1,'Test Sample Data'!D215&gt;0),'Test Sample Data'!D215,$B$1),"")</f>
        <v/>
      </c>
      <c r="E216" s="17" t="str">
        <f>IF(SUM('Test Sample Data'!E$3:E$98)&gt;10,IF(AND(ISNUMBER('Test Sample Data'!E215),'Test Sample Data'!E215&lt;$B$1,'Test Sample Data'!E215&gt;0),'Test Sample Data'!E215,$B$1),"")</f>
        <v/>
      </c>
      <c r="F216" s="17" t="str">
        <f>IF(SUM('Test Sample Data'!F$3:F$98)&gt;10,IF(AND(ISNUMBER('Test Sample Data'!F215),'Test Sample Data'!F215&lt;$B$1,'Test Sample Data'!F215&gt;0),'Test Sample Data'!F215,$B$1),"")</f>
        <v/>
      </c>
      <c r="G216" s="17" t="str">
        <f>IF(SUM('Test Sample Data'!G$3:G$98)&gt;10,IF(AND(ISNUMBER('Test Sample Data'!G215),'Test Sample Data'!G215&lt;$B$1,'Test Sample Data'!G215&gt;0),'Test Sample Data'!G215,$B$1),"")</f>
        <v/>
      </c>
      <c r="H216" s="17" t="str">
        <f>IF(SUM('Test Sample Data'!H$3:H$98)&gt;10,IF(AND(ISNUMBER('Test Sample Data'!H215),'Test Sample Data'!H215&lt;$B$1,'Test Sample Data'!H215&gt;0),'Test Sample Data'!H215,$B$1),"")</f>
        <v/>
      </c>
      <c r="I216" s="17" t="str">
        <f>IF(SUM('Test Sample Data'!I$3:I$98)&gt;10,IF(AND(ISNUMBER('Test Sample Data'!I215),'Test Sample Data'!I215&lt;$B$1,'Test Sample Data'!I215&gt;0),'Test Sample Data'!I215,$B$1),"")</f>
        <v/>
      </c>
      <c r="J216" s="17" t="str">
        <f>IF(SUM('Test Sample Data'!J$3:J$98)&gt;10,IF(AND(ISNUMBER('Test Sample Data'!J215),'Test Sample Data'!J215&lt;$B$1,'Test Sample Data'!J215&gt;0),'Test Sample Data'!J215,$B$1),"")</f>
        <v/>
      </c>
      <c r="K216" s="17" t="str">
        <f>IF(SUM('Test Sample Data'!K$3:K$98)&gt;10,IF(AND(ISNUMBER('Test Sample Data'!K215),'Test Sample Data'!K215&lt;$B$1,'Test Sample Data'!K215&gt;0),'Test Sample Data'!K215,$B$1),"")</f>
        <v/>
      </c>
      <c r="L216" s="17" t="str">
        <f>IF(SUM('Test Sample Data'!L$3:L$98)&gt;10,IF(AND(ISNUMBER('Test Sample Data'!L215),'Test Sample Data'!L215&lt;$B$1,'Test Sample Data'!L215&gt;0),'Test Sample Data'!L215,$B$1),"")</f>
        <v/>
      </c>
      <c r="M216" s="17" t="str">
        <f>IF(SUM('Test Sample Data'!M$3:M$98)&gt;10,IF(AND(ISNUMBER('Test Sample Data'!M215),'Test Sample Data'!M215&lt;$B$1,'Test Sample Data'!M215&gt;0),'Test Sample Data'!M215,$B$1),"")</f>
        <v/>
      </c>
      <c r="N216" s="17" t="str">
        <f>'Gene Table'!D215</f>
        <v>NM_005847</v>
      </c>
      <c r="O216" s="16" t="s">
        <v>89</v>
      </c>
      <c r="P216" s="17" t="str">
        <f>IF(SUM('Control Sample Data'!D$3:D$98)&gt;10,IF(AND(ISNUMBER('Control Sample Data'!D215),'Control Sample Data'!D215&lt;$B$1,'Control Sample Data'!D215&gt;0),'Control Sample Data'!D215,$B$1),"")</f>
        <v/>
      </c>
      <c r="Q216" s="17" t="str">
        <f>IF(SUM('Control Sample Data'!E$3:E$98)&gt;10,IF(AND(ISNUMBER('Control Sample Data'!E215),'Control Sample Data'!E215&lt;$B$1,'Control Sample Data'!E215&gt;0),'Control Sample Data'!E215,$B$1),"")</f>
        <v/>
      </c>
      <c r="R216" s="17" t="str">
        <f>IF(SUM('Control Sample Data'!F$3:F$98)&gt;10,IF(AND(ISNUMBER('Control Sample Data'!F215),'Control Sample Data'!F215&lt;$B$1,'Control Sample Data'!F215&gt;0),'Control Sample Data'!F215,$B$1),"")</f>
        <v/>
      </c>
      <c r="S216" s="17" t="str">
        <f>IF(SUM('Control Sample Data'!G$3:G$98)&gt;10,IF(AND(ISNUMBER('Control Sample Data'!G215),'Control Sample Data'!G215&lt;$B$1,'Control Sample Data'!G215&gt;0),'Control Sample Data'!G215,$B$1),"")</f>
        <v/>
      </c>
      <c r="T216" s="17" t="str">
        <f>IF(SUM('Control Sample Data'!H$3:H$98)&gt;10,IF(AND(ISNUMBER('Control Sample Data'!H215),'Control Sample Data'!H215&lt;$B$1,'Control Sample Data'!H215&gt;0),'Control Sample Data'!H215,$B$1),"")</f>
        <v/>
      </c>
      <c r="U216" s="17" t="str">
        <f>IF(SUM('Control Sample Data'!I$3:I$98)&gt;10,IF(AND(ISNUMBER('Control Sample Data'!I215),'Control Sample Data'!I215&lt;$B$1,'Control Sample Data'!I215&gt;0),'Control Sample Data'!I215,$B$1),"")</f>
        <v/>
      </c>
      <c r="V216" s="17" t="str">
        <f>IF(SUM('Control Sample Data'!J$3:J$98)&gt;10,IF(AND(ISNUMBER('Control Sample Data'!J215),'Control Sample Data'!J215&lt;$B$1,'Control Sample Data'!J215&gt;0),'Control Sample Data'!J215,$B$1),"")</f>
        <v/>
      </c>
      <c r="W216" s="17" t="str">
        <f>IF(SUM('Control Sample Data'!K$3:K$98)&gt;10,IF(AND(ISNUMBER('Control Sample Data'!K215),'Control Sample Data'!K215&lt;$B$1,'Control Sample Data'!K215&gt;0),'Control Sample Data'!K215,$B$1),"")</f>
        <v/>
      </c>
      <c r="X216" s="17" t="str">
        <f>IF(SUM('Control Sample Data'!L$3:L$98)&gt;10,IF(AND(ISNUMBER('Control Sample Data'!L215),'Control Sample Data'!L215&lt;$B$1,'Control Sample Data'!L215&gt;0),'Control Sample Data'!L215,$B$1),"")</f>
        <v/>
      </c>
      <c r="Y216" s="17" t="str">
        <f>IF(SUM('Control Sample Data'!M$3:M$98)&gt;10,IF(AND(ISNUMBER('Control Sample Data'!M215),'Control Sample Data'!M215&lt;$B$1,'Control Sample Data'!M215&gt;0),'Control Sample Data'!M215,$B$1),"")</f>
        <v/>
      </c>
      <c r="Z216" s="43" t="s">
        <v>1468</v>
      </c>
      <c r="AA216" s="44"/>
      <c r="AB216" s="44"/>
      <c r="AC216" s="44"/>
      <c r="AD216" s="44"/>
      <c r="AE216" s="44"/>
      <c r="AF216" s="44"/>
      <c r="AG216" s="44"/>
      <c r="AH216" s="44"/>
      <c r="AI216" s="44"/>
      <c r="AJ216" s="47"/>
      <c r="AK216" s="47"/>
      <c r="AL216" s="47"/>
      <c r="AM216" s="47"/>
      <c r="AN216" s="47"/>
      <c r="AO216" s="47"/>
      <c r="AP216" s="47"/>
      <c r="AQ216" s="47"/>
      <c r="AR216" s="47"/>
      <c r="AS216" s="49"/>
      <c r="AT216" s="36" t="str">
        <f t="shared" si="182"/>
        <v/>
      </c>
      <c r="AU216" s="36" t="str">
        <f t="shared" si="183"/>
        <v/>
      </c>
      <c r="AV216" s="36" t="str">
        <f t="shared" si="184"/>
        <v/>
      </c>
      <c r="AW216" s="36" t="str">
        <f t="shared" si="185"/>
        <v/>
      </c>
      <c r="AX216" s="36" t="str">
        <f t="shared" si="186"/>
        <v/>
      </c>
      <c r="AY216" s="36" t="str">
        <f t="shared" si="187"/>
        <v/>
      </c>
      <c r="AZ216" s="36" t="str">
        <f t="shared" si="188"/>
        <v/>
      </c>
      <c r="BA216" s="36" t="str">
        <f t="shared" si="189"/>
        <v/>
      </c>
      <c r="BB216" s="36" t="str">
        <f t="shared" si="190"/>
        <v/>
      </c>
      <c r="BC216" s="36" t="str">
        <f t="shared" si="191"/>
        <v/>
      </c>
      <c r="BD216" s="36" t="str">
        <f t="shared" si="193"/>
        <v/>
      </c>
      <c r="BE216" s="36" t="str">
        <f t="shared" si="194"/>
        <v/>
      </c>
      <c r="BF216" s="36" t="str">
        <f t="shared" si="195"/>
        <v/>
      </c>
      <c r="BG216" s="36" t="str">
        <f t="shared" si="196"/>
        <v/>
      </c>
      <c r="BH216" s="36" t="str">
        <f t="shared" si="197"/>
        <v/>
      </c>
      <c r="BI216" s="36" t="str">
        <f t="shared" si="198"/>
        <v/>
      </c>
      <c r="BJ216" s="36" t="str">
        <f t="shared" si="199"/>
        <v/>
      </c>
      <c r="BK216" s="36" t="str">
        <f t="shared" si="200"/>
        <v/>
      </c>
      <c r="BL216" s="36" t="str">
        <f t="shared" si="201"/>
        <v/>
      </c>
      <c r="BM216" s="36" t="str">
        <f t="shared" si="202"/>
        <v/>
      </c>
      <c r="BN216" s="38" t="e">
        <f t="shared" si="170"/>
        <v>#DIV/0!</v>
      </c>
      <c r="BO216" s="38" t="e">
        <f t="shared" si="171"/>
        <v>#DIV/0!</v>
      </c>
      <c r="BP216" s="39" t="str">
        <f t="shared" si="203"/>
        <v/>
      </c>
      <c r="BQ216" s="39" t="str">
        <f t="shared" si="204"/>
        <v/>
      </c>
      <c r="BR216" s="39" t="str">
        <f t="shared" si="205"/>
        <v/>
      </c>
      <c r="BS216" s="39" t="str">
        <f t="shared" si="206"/>
        <v/>
      </c>
      <c r="BT216" s="39" t="str">
        <f t="shared" si="207"/>
        <v/>
      </c>
      <c r="BU216" s="39" t="str">
        <f t="shared" si="208"/>
        <v/>
      </c>
      <c r="BV216" s="39" t="str">
        <f t="shared" si="209"/>
        <v/>
      </c>
      <c r="BW216" s="39" t="str">
        <f t="shared" si="210"/>
        <v/>
      </c>
      <c r="BX216" s="39" t="str">
        <f t="shared" si="211"/>
        <v/>
      </c>
      <c r="BY216" s="39" t="str">
        <f t="shared" si="212"/>
        <v/>
      </c>
      <c r="BZ216" s="39" t="str">
        <f t="shared" si="213"/>
        <v/>
      </c>
      <c r="CA216" s="39" t="str">
        <f t="shared" si="214"/>
        <v/>
      </c>
      <c r="CB216" s="39" t="str">
        <f t="shared" si="215"/>
        <v/>
      </c>
      <c r="CC216" s="39" t="str">
        <f t="shared" si="216"/>
        <v/>
      </c>
      <c r="CD216" s="39" t="str">
        <f t="shared" si="217"/>
        <v/>
      </c>
      <c r="CE216" s="39" t="str">
        <f t="shared" si="218"/>
        <v/>
      </c>
      <c r="CF216" s="39" t="str">
        <f t="shared" si="219"/>
        <v/>
      </c>
      <c r="CG216" s="39" t="str">
        <f t="shared" si="220"/>
        <v/>
      </c>
      <c r="CH216" s="39" t="str">
        <f t="shared" si="221"/>
        <v/>
      </c>
      <c r="CI216" s="39" t="str">
        <f t="shared" si="222"/>
        <v/>
      </c>
    </row>
    <row r="217" spans="1:87" ht="12.75">
      <c r="A217" s="18"/>
      <c r="B217" s="16" t="str">
        <f>'Gene Table'!D216</f>
        <v>NM_001254</v>
      </c>
      <c r="C217" s="16" t="s">
        <v>93</v>
      </c>
      <c r="D217" s="17" t="str">
        <f>IF(SUM('Test Sample Data'!D$3:D$98)&gt;10,IF(AND(ISNUMBER('Test Sample Data'!D216),'Test Sample Data'!D216&lt;$B$1,'Test Sample Data'!D216&gt;0),'Test Sample Data'!D216,$B$1),"")</f>
        <v/>
      </c>
      <c r="E217" s="17" t="str">
        <f>IF(SUM('Test Sample Data'!E$3:E$98)&gt;10,IF(AND(ISNUMBER('Test Sample Data'!E216),'Test Sample Data'!E216&lt;$B$1,'Test Sample Data'!E216&gt;0),'Test Sample Data'!E216,$B$1),"")</f>
        <v/>
      </c>
      <c r="F217" s="17" t="str">
        <f>IF(SUM('Test Sample Data'!F$3:F$98)&gt;10,IF(AND(ISNUMBER('Test Sample Data'!F216),'Test Sample Data'!F216&lt;$B$1,'Test Sample Data'!F216&gt;0),'Test Sample Data'!F216,$B$1),"")</f>
        <v/>
      </c>
      <c r="G217" s="17" t="str">
        <f>IF(SUM('Test Sample Data'!G$3:G$98)&gt;10,IF(AND(ISNUMBER('Test Sample Data'!G216),'Test Sample Data'!G216&lt;$B$1,'Test Sample Data'!G216&gt;0),'Test Sample Data'!G216,$B$1),"")</f>
        <v/>
      </c>
      <c r="H217" s="17" t="str">
        <f>IF(SUM('Test Sample Data'!H$3:H$98)&gt;10,IF(AND(ISNUMBER('Test Sample Data'!H216),'Test Sample Data'!H216&lt;$B$1,'Test Sample Data'!H216&gt;0),'Test Sample Data'!H216,$B$1),"")</f>
        <v/>
      </c>
      <c r="I217" s="17" t="str">
        <f>IF(SUM('Test Sample Data'!I$3:I$98)&gt;10,IF(AND(ISNUMBER('Test Sample Data'!I216),'Test Sample Data'!I216&lt;$B$1,'Test Sample Data'!I216&gt;0),'Test Sample Data'!I216,$B$1),"")</f>
        <v/>
      </c>
      <c r="J217" s="17" t="str">
        <f>IF(SUM('Test Sample Data'!J$3:J$98)&gt;10,IF(AND(ISNUMBER('Test Sample Data'!J216),'Test Sample Data'!J216&lt;$B$1,'Test Sample Data'!J216&gt;0),'Test Sample Data'!J216,$B$1),"")</f>
        <v/>
      </c>
      <c r="K217" s="17" t="str">
        <f>IF(SUM('Test Sample Data'!K$3:K$98)&gt;10,IF(AND(ISNUMBER('Test Sample Data'!K216),'Test Sample Data'!K216&lt;$B$1,'Test Sample Data'!K216&gt;0),'Test Sample Data'!K216,$B$1),"")</f>
        <v/>
      </c>
      <c r="L217" s="17" t="str">
        <f>IF(SUM('Test Sample Data'!L$3:L$98)&gt;10,IF(AND(ISNUMBER('Test Sample Data'!L216),'Test Sample Data'!L216&lt;$B$1,'Test Sample Data'!L216&gt;0),'Test Sample Data'!L216,$B$1),"")</f>
        <v/>
      </c>
      <c r="M217" s="17" t="str">
        <f>IF(SUM('Test Sample Data'!M$3:M$98)&gt;10,IF(AND(ISNUMBER('Test Sample Data'!M216),'Test Sample Data'!M216&lt;$B$1,'Test Sample Data'!M216&gt;0),'Test Sample Data'!M216,$B$1),"")</f>
        <v/>
      </c>
      <c r="N217" s="17" t="str">
        <f>'Gene Table'!D216</f>
        <v>NM_001254</v>
      </c>
      <c r="O217" s="16" t="s">
        <v>93</v>
      </c>
      <c r="P217" s="17" t="str">
        <f>IF(SUM('Control Sample Data'!D$3:D$98)&gt;10,IF(AND(ISNUMBER('Control Sample Data'!D216),'Control Sample Data'!D216&lt;$B$1,'Control Sample Data'!D216&gt;0),'Control Sample Data'!D216,$B$1),"")</f>
        <v/>
      </c>
      <c r="Q217" s="17" t="str">
        <f>IF(SUM('Control Sample Data'!E$3:E$98)&gt;10,IF(AND(ISNUMBER('Control Sample Data'!E216),'Control Sample Data'!E216&lt;$B$1,'Control Sample Data'!E216&gt;0),'Control Sample Data'!E216,$B$1),"")</f>
        <v/>
      </c>
      <c r="R217" s="17" t="str">
        <f>IF(SUM('Control Sample Data'!F$3:F$98)&gt;10,IF(AND(ISNUMBER('Control Sample Data'!F216),'Control Sample Data'!F216&lt;$B$1,'Control Sample Data'!F216&gt;0),'Control Sample Data'!F216,$B$1),"")</f>
        <v/>
      </c>
      <c r="S217" s="17" t="str">
        <f>IF(SUM('Control Sample Data'!G$3:G$98)&gt;10,IF(AND(ISNUMBER('Control Sample Data'!G216),'Control Sample Data'!G216&lt;$B$1,'Control Sample Data'!G216&gt;0),'Control Sample Data'!G216,$B$1),"")</f>
        <v/>
      </c>
      <c r="T217" s="17" t="str">
        <f>IF(SUM('Control Sample Data'!H$3:H$98)&gt;10,IF(AND(ISNUMBER('Control Sample Data'!H216),'Control Sample Data'!H216&lt;$B$1,'Control Sample Data'!H216&gt;0),'Control Sample Data'!H216,$B$1),"")</f>
        <v/>
      </c>
      <c r="U217" s="17" t="str">
        <f>IF(SUM('Control Sample Data'!I$3:I$98)&gt;10,IF(AND(ISNUMBER('Control Sample Data'!I216),'Control Sample Data'!I216&lt;$B$1,'Control Sample Data'!I216&gt;0),'Control Sample Data'!I216,$B$1),"")</f>
        <v/>
      </c>
      <c r="V217" s="17" t="str">
        <f>IF(SUM('Control Sample Data'!J$3:J$98)&gt;10,IF(AND(ISNUMBER('Control Sample Data'!J216),'Control Sample Data'!J216&lt;$B$1,'Control Sample Data'!J216&gt;0),'Control Sample Data'!J216,$B$1),"")</f>
        <v/>
      </c>
      <c r="W217" s="17" t="str">
        <f>IF(SUM('Control Sample Data'!K$3:K$98)&gt;10,IF(AND(ISNUMBER('Control Sample Data'!K216),'Control Sample Data'!K216&lt;$B$1,'Control Sample Data'!K216&gt;0),'Control Sample Data'!K216,$B$1),"")</f>
        <v/>
      </c>
      <c r="X217" s="17" t="str">
        <f>IF(SUM('Control Sample Data'!L$3:L$98)&gt;10,IF(AND(ISNUMBER('Control Sample Data'!L216),'Control Sample Data'!L216&lt;$B$1,'Control Sample Data'!L216&gt;0),'Control Sample Data'!L216,$B$1),"")</f>
        <v/>
      </c>
      <c r="Y217" s="17" t="str">
        <f>IF(SUM('Control Sample Data'!M$3:M$98)&gt;10,IF(AND(ISNUMBER('Control Sample Data'!M216),'Control Sample Data'!M216&lt;$B$1,'Control Sample Data'!M216&gt;0),'Control Sample Data'!M216,$B$1),"")</f>
        <v/>
      </c>
      <c r="Z217" s="45" t="s">
        <v>1469</v>
      </c>
      <c r="AA217" s="46"/>
      <c r="AB217" s="46"/>
      <c r="AC217" s="46"/>
      <c r="AD217" s="46"/>
      <c r="AE217" s="46"/>
      <c r="AF217" s="46"/>
      <c r="AG217" s="46"/>
      <c r="AH217" s="46"/>
      <c r="AI217" s="48"/>
      <c r="AJ217" s="45" t="s">
        <v>1469</v>
      </c>
      <c r="AK217" s="46"/>
      <c r="AL217" s="46"/>
      <c r="AM217" s="46"/>
      <c r="AN217" s="46"/>
      <c r="AO217" s="46"/>
      <c r="AP217" s="46"/>
      <c r="AQ217" s="46"/>
      <c r="AR217" s="46"/>
      <c r="AS217" s="48"/>
      <c r="AT217" s="36" t="str">
        <f t="shared" si="182"/>
        <v/>
      </c>
      <c r="AU217" s="36" t="str">
        <f t="shared" si="183"/>
        <v/>
      </c>
      <c r="AV217" s="36" t="str">
        <f t="shared" si="184"/>
        <v/>
      </c>
      <c r="AW217" s="36" t="str">
        <f t="shared" si="185"/>
        <v/>
      </c>
      <c r="AX217" s="36" t="str">
        <f t="shared" si="186"/>
        <v/>
      </c>
      <c r="AY217" s="36" t="str">
        <f t="shared" si="187"/>
        <v/>
      </c>
      <c r="AZ217" s="36" t="str">
        <f t="shared" si="188"/>
        <v/>
      </c>
      <c r="BA217" s="36" t="str">
        <f t="shared" si="189"/>
        <v/>
      </c>
      <c r="BB217" s="36" t="str">
        <f t="shared" si="190"/>
        <v/>
      </c>
      <c r="BC217" s="36" t="str">
        <f t="shared" si="191"/>
        <v/>
      </c>
      <c r="BD217" s="36" t="str">
        <f t="shared" si="193"/>
        <v/>
      </c>
      <c r="BE217" s="36" t="str">
        <f t="shared" si="194"/>
        <v/>
      </c>
      <c r="BF217" s="36" t="str">
        <f t="shared" si="195"/>
        <v/>
      </c>
      <c r="BG217" s="36" t="str">
        <f t="shared" si="196"/>
        <v/>
      </c>
      <c r="BH217" s="36" t="str">
        <f t="shared" si="197"/>
        <v/>
      </c>
      <c r="BI217" s="36" t="str">
        <f t="shared" si="198"/>
        <v/>
      </c>
      <c r="BJ217" s="36" t="str">
        <f t="shared" si="199"/>
        <v/>
      </c>
      <c r="BK217" s="36" t="str">
        <f t="shared" si="200"/>
        <v/>
      </c>
      <c r="BL217" s="36" t="str">
        <f t="shared" si="201"/>
        <v/>
      </c>
      <c r="BM217" s="36" t="str">
        <f t="shared" si="202"/>
        <v/>
      </c>
      <c r="BN217" s="38" t="e">
        <f t="shared" si="170"/>
        <v>#DIV/0!</v>
      </c>
      <c r="BO217" s="38" t="e">
        <f t="shared" si="171"/>
        <v>#DIV/0!</v>
      </c>
      <c r="BP217" s="39" t="str">
        <f t="shared" si="203"/>
        <v/>
      </c>
      <c r="BQ217" s="39" t="str">
        <f t="shared" si="204"/>
        <v/>
      </c>
      <c r="BR217" s="39" t="str">
        <f t="shared" si="205"/>
        <v/>
      </c>
      <c r="BS217" s="39" t="str">
        <f t="shared" si="206"/>
        <v/>
      </c>
      <c r="BT217" s="39" t="str">
        <f t="shared" si="207"/>
        <v/>
      </c>
      <c r="BU217" s="39" t="str">
        <f t="shared" si="208"/>
        <v/>
      </c>
      <c r="BV217" s="39" t="str">
        <f t="shared" si="209"/>
        <v/>
      </c>
      <c r="BW217" s="39" t="str">
        <f t="shared" si="210"/>
        <v/>
      </c>
      <c r="BX217" s="39" t="str">
        <f t="shared" si="211"/>
        <v/>
      </c>
      <c r="BY217" s="39" t="str">
        <f t="shared" si="212"/>
        <v/>
      </c>
      <c r="BZ217" s="39" t="str">
        <f t="shared" si="213"/>
        <v/>
      </c>
      <c r="CA217" s="39" t="str">
        <f t="shared" si="214"/>
        <v/>
      </c>
      <c r="CB217" s="39" t="str">
        <f t="shared" si="215"/>
        <v/>
      </c>
      <c r="CC217" s="39" t="str">
        <f t="shared" si="216"/>
        <v/>
      </c>
      <c r="CD217" s="39" t="str">
        <f t="shared" si="217"/>
        <v/>
      </c>
      <c r="CE217" s="39" t="str">
        <f t="shared" si="218"/>
        <v/>
      </c>
      <c r="CF217" s="39" t="str">
        <f t="shared" si="219"/>
        <v/>
      </c>
      <c r="CG217" s="39" t="str">
        <f t="shared" si="220"/>
        <v/>
      </c>
      <c r="CH217" s="39" t="str">
        <f t="shared" si="221"/>
        <v/>
      </c>
      <c r="CI217" s="39" t="str">
        <f t="shared" si="222"/>
        <v/>
      </c>
    </row>
    <row r="218" spans="1:87" ht="12.75">
      <c r="A218" s="18"/>
      <c r="B218" s="16" t="str">
        <f>'Gene Table'!D217</f>
        <v>NM_001785</v>
      </c>
      <c r="C218" s="16" t="s">
        <v>97</v>
      </c>
      <c r="D218" s="17" t="str">
        <f>IF(SUM('Test Sample Data'!D$3:D$98)&gt;10,IF(AND(ISNUMBER('Test Sample Data'!D217),'Test Sample Data'!D217&lt;$B$1,'Test Sample Data'!D217&gt;0),'Test Sample Data'!D217,$B$1),"")</f>
        <v/>
      </c>
      <c r="E218" s="17" t="str">
        <f>IF(SUM('Test Sample Data'!E$3:E$98)&gt;10,IF(AND(ISNUMBER('Test Sample Data'!E217),'Test Sample Data'!E217&lt;$B$1,'Test Sample Data'!E217&gt;0),'Test Sample Data'!E217,$B$1),"")</f>
        <v/>
      </c>
      <c r="F218" s="17" t="str">
        <f>IF(SUM('Test Sample Data'!F$3:F$98)&gt;10,IF(AND(ISNUMBER('Test Sample Data'!F217),'Test Sample Data'!F217&lt;$B$1,'Test Sample Data'!F217&gt;0),'Test Sample Data'!F217,$B$1),"")</f>
        <v/>
      </c>
      <c r="G218" s="17" t="str">
        <f>IF(SUM('Test Sample Data'!G$3:G$98)&gt;10,IF(AND(ISNUMBER('Test Sample Data'!G217),'Test Sample Data'!G217&lt;$B$1,'Test Sample Data'!G217&gt;0),'Test Sample Data'!G217,$B$1),"")</f>
        <v/>
      </c>
      <c r="H218" s="17" t="str">
        <f>IF(SUM('Test Sample Data'!H$3:H$98)&gt;10,IF(AND(ISNUMBER('Test Sample Data'!H217),'Test Sample Data'!H217&lt;$B$1,'Test Sample Data'!H217&gt;0),'Test Sample Data'!H217,$B$1),"")</f>
        <v/>
      </c>
      <c r="I218" s="17" t="str">
        <f>IF(SUM('Test Sample Data'!I$3:I$98)&gt;10,IF(AND(ISNUMBER('Test Sample Data'!I217),'Test Sample Data'!I217&lt;$B$1,'Test Sample Data'!I217&gt;0),'Test Sample Data'!I217,$B$1),"")</f>
        <v/>
      </c>
      <c r="J218" s="17" t="str">
        <f>IF(SUM('Test Sample Data'!J$3:J$98)&gt;10,IF(AND(ISNUMBER('Test Sample Data'!J217),'Test Sample Data'!J217&lt;$B$1,'Test Sample Data'!J217&gt;0),'Test Sample Data'!J217,$B$1),"")</f>
        <v/>
      </c>
      <c r="K218" s="17" t="str">
        <f>IF(SUM('Test Sample Data'!K$3:K$98)&gt;10,IF(AND(ISNUMBER('Test Sample Data'!K217),'Test Sample Data'!K217&lt;$B$1,'Test Sample Data'!K217&gt;0),'Test Sample Data'!K217,$B$1),"")</f>
        <v/>
      </c>
      <c r="L218" s="17" t="str">
        <f>IF(SUM('Test Sample Data'!L$3:L$98)&gt;10,IF(AND(ISNUMBER('Test Sample Data'!L217),'Test Sample Data'!L217&lt;$B$1,'Test Sample Data'!L217&gt;0),'Test Sample Data'!L217,$B$1),"")</f>
        <v/>
      </c>
      <c r="M218" s="17" t="str">
        <f>IF(SUM('Test Sample Data'!M$3:M$98)&gt;10,IF(AND(ISNUMBER('Test Sample Data'!M217),'Test Sample Data'!M217&lt;$B$1,'Test Sample Data'!M217&gt;0),'Test Sample Data'!M217,$B$1),"")</f>
        <v/>
      </c>
      <c r="N218" s="17" t="str">
        <f>'Gene Table'!D217</f>
        <v>NM_001785</v>
      </c>
      <c r="O218" s="16" t="s">
        <v>97</v>
      </c>
      <c r="P218" s="17" t="str">
        <f>IF(SUM('Control Sample Data'!D$3:D$98)&gt;10,IF(AND(ISNUMBER('Control Sample Data'!D217),'Control Sample Data'!D217&lt;$B$1,'Control Sample Data'!D217&gt;0),'Control Sample Data'!D217,$B$1),"")</f>
        <v/>
      </c>
      <c r="Q218" s="17" t="str">
        <f>IF(SUM('Control Sample Data'!E$3:E$98)&gt;10,IF(AND(ISNUMBER('Control Sample Data'!E217),'Control Sample Data'!E217&lt;$B$1,'Control Sample Data'!E217&gt;0),'Control Sample Data'!E217,$B$1),"")</f>
        <v/>
      </c>
      <c r="R218" s="17" t="str">
        <f>IF(SUM('Control Sample Data'!F$3:F$98)&gt;10,IF(AND(ISNUMBER('Control Sample Data'!F217),'Control Sample Data'!F217&lt;$B$1,'Control Sample Data'!F217&gt;0),'Control Sample Data'!F217,$B$1),"")</f>
        <v/>
      </c>
      <c r="S218" s="17" t="str">
        <f>IF(SUM('Control Sample Data'!G$3:G$98)&gt;10,IF(AND(ISNUMBER('Control Sample Data'!G217),'Control Sample Data'!G217&lt;$B$1,'Control Sample Data'!G217&gt;0),'Control Sample Data'!G217,$B$1),"")</f>
        <v/>
      </c>
      <c r="T218" s="17" t="str">
        <f>IF(SUM('Control Sample Data'!H$3:H$98)&gt;10,IF(AND(ISNUMBER('Control Sample Data'!H217),'Control Sample Data'!H217&lt;$B$1,'Control Sample Data'!H217&gt;0),'Control Sample Data'!H217,$B$1),"")</f>
        <v/>
      </c>
      <c r="U218" s="17" t="str">
        <f>IF(SUM('Control Sample Data'!I$3:I$98)&gt;10,IF(AND(ISNUMBER('Control Sample Data'!I217),'Control Sample Data'!I217&lt;$B$1,'Control Sample Data'!I217&gt;0),'Control Sample Data'!I217,$B$1),"")</f>
        <v/>
      </c>
      <c r="V218" s="17" t="str">
        <f>IF(SUM('Control Sample Data'!J$3:J$98)&gt;10,IF(AND(ISNUMBER('Control Sample Data'!J217),'Control Sample Data'!J217&lt;$B$1,'Control Sample Data'!J217&gt;0),'Control Sample Data'!J217,$B$1),"")</f>
        <v/>
      </c>
      <c r="W218" s="17" t="str">
        <f>IF(SUM('Control Sample Data'!K$3:K$98)&gt;10,IF(AND(ISNUMBER('Control Sample Data'!K217),'Control Sample Data'!K217&lt;$B$1,'Control Sample Data'!K217&gt;0),'Control Sample Data'!K217,$B$1),"")</f>
        <v/>
      </c>
      <c r="X218" s="17" t="str">
        <f>IF(SUM('Control Sample Data'!L$3:L$98)&gt;10,IF(AND(ISNUMBER('Control Sample Data'!L217),'Control Sample Data'!L217&lt;$B$1,'Control Sample Data'!L217&gt;0),'Control Sample Data'!L217,$B$1),"")</f>
        <v/>
      </c>
      <c r="Y218" s="17" t="str">
        <f>IF(SUM('Control Sample Data'!M$3:M$98)&gt;10,IF(AND(ISNUMBER('Control Sample Data'!M217),'Control Sample Data'!M217&lt;$B$1,'Control Sample Data'!M217&gt;0),'Control Sample Data'!M217,$B$1),"")</f>
        <v/>
      </c>
      <c r="Z218" s="26">
        <f aca="true" t="shared" si="223" ref="Z218:AS218">IF(ISERROR(AVERAGE(Z196:Z215)),0,AVERAGE(Z196:Z215))</f>
        <v>0</v>
      </c>
      <c r="AA218" s="26">
        <f t="shared" si="223"/>
        <v>0</v>
      </c>
      <c r="AB218" s="26">
        <f t="shared" si="223"/>
        <v>0</v>
      </c>
      <c r="AC218" s="26">
        <f t="shared" si="223"/>
        <v>0</v>
      </c>
      <c r="AD218" s="26">
        <f t="shared" si="223"/>
        <v>0</v>
      </c>
      <c r="AE218" s="26">
        <f t="shared" si="223"/>
        <v>0</v>
      </c>
      <c r="AF218" s="26">
        <f t="shared" si="223"/>
        <v>0</v>
      </c>
      <c r="AG218" s="26">
        <f t="shared" si="223"/>
        <v>0</v>
      </c>
      <c r="AH218" s="26">
        <f t="shared" si="223"/>
        <v>0</v>
      </c>
      <c r="AI218" s="26">
        <f t="shared" si="223"/>
        <v>0</v>
      </c>
      <c r="AJ218" s="26">
        <f t="shared" si="223"/>
        <v>0</v>
      </c>
      <c r="AK218" s="26">
        <f t="shared" si="223"/>
        <v>0</v>
      </c>
      <c r="AL218" s="26">
        <f t="shared" si="223"/>
        <v>0</v>
      </c>
      <c r="AM218" s="26">
        <f t="shared" si="223"/>
        <v>0</v>
      </c>
      <c r="AN218" s="26">
        <f t="shared" si="223"/>
        <v>0</v>
      </c>
      <c r="AO218" s="26">
        <f t="shared" si="223"/>
        <v>0</v>
      </c>
      <c r="AP218" s="26">
        <f t="shared" si="223"/>
        <v>0</v>
      </c>
      <c r="AQ218" s="26">
        <f t="shared" si="223"/>
        <v>0</v>
      </c>
      <c r="AR218" s="26">
        <f t="shared" si="223"/>
        <v>0</v>
      </c>
      <c r="AS218" s="26">
        <f t="shared" si="223"/>
        <v>0</v>
      </c>
      <c r="AT218" s="36" t="str">
        <f t="shared" si="182"/>
        <v/>
      </c>
      <c r="AU218" s="36" t="str">
        <f t="shared" si="183"/>
        <v/>
      </c>
      <c r="AV218" s="36" t="str">
        <f t="shared" si="184"/>
        <v/>
      </c>
      <c r="AW218" s="36" t="str">
        <f t="shared" si="185"/>
        <v/>
      </c>
      <c r="AX218" s="36" t="str">
        <f t="shared" si="186"/>
        <v/>
      </c>
      <c r="AY218" s="36" t="str">
        <f t="shared" si="187"/>
        <v/>
      </c>
      <c r="AZ218" s="36" t="str">
        <f t="shared" si="188"/>
        <v/>
      </c>
      <c r="BA218" s="36" t="str">
        <f t="shared" si="189"/>
        <v/>
      </c>
      <c r="BB218" s="36" t="str">
        <f t="shared" si="190"/>
        <v/>
      </c>
      <c r="BC218" s="36" t="str">
        <f t="shared" si="191"/>
        <v/>
      </c>
      <c r="BD218" s="36" t="str">
        <f t="shared" si="193"/>
        <v/>
      </c>
      <c r="BE218" s="36" t="str">
        <f t="shared" si="194"/>
        <v/>
      </c>
      <c r="BF218" s="36" t="str">
        <f t="shared" si="195"/>
        <v/>
      </c>
      <c r="BG218" s="36" t="str">
        <f t="shared" si="196"/>
        <v/>
      </c>
      <c r="BH218" s="36" t="str">
        <f t="shared" si="197"/>
        <v/>
      </c>
      <c r="BI218" s="36" t="str">
        <f t="shared" si="198"/>
        <v/>
      </c>
      <c r="BJ218" s="36" t="str">
        <f t="shared" si="199"/>
        <v/>
      </c>
      <c r="BK218" s="36" t="str">
        <f t="shared" si="200"/>
        <v/>
      </c>
      <c r="BL218" s="36" t="str">
        <f t="shared" si="201"/>
        <v/>
      </c>
      <c r="BM218" s="36" t="str">
        <f t="shared" si="202"/>
        <v/>
      </c>
      <c r="BN218" s="38" t="e">
        <f t="shared" si="170"/>
        <v>#DIV/0!</v>
      </c>
      <c r="BO218" s="38" t="e">
        <f t="shared" si="171"/>
        <v>#DIV/0!</v>
      </c>
      <c r="BP218" s="39" t="str">
        <f t="shared" si="203"/>
        <v/>
      </c>
      <c r="BQ218" s="39" t="str">
        <f t="shared" si="204"/>
        <v/>
      </c>
      <c r="BR218" s="39" t="str">
        <f t="shared" si="205"/>
        <v/>
      </c>
      <c r="BS218" s="39" t="str">
        <f t="shared" si="206"/>
        <v/>
      </c>
      <c r="BT218" s="39" t="str">
        <f t="shared" si="207"/>
        <v/>
      </c>
      <c r="BU218" s="39" t="str">
        <f t="shared" si="208"/>
        <v/>
      </c>
      <c r="BV218" s="39" t="str">
        <f t="shared" si="209"/>
        <v/>
      </c>
      <c r="BW218" s="39" t="str">
        <f t="shared" si="210"/>
        <v/>
      </c>
      <c r="BX218" s="39" t="str">
        <f t="shared" si="211"/>
        <v/>
      </c>
      <c r="BY218" s="39" t="str">
        <f t="shared" si="212"/>
        <v/>
      </c>
      <c r="BZ218" s="39" t="str">
        <f t="shared" si="213"/>
        <v/>
      </c>
      <c r="CA218" s="39" t="str">
        <f t="shared" si="214"/>
        <v/>
      </c>
      <c r="CB218" s="39" t="str">
        <f t="shared" si="215"/>
        <v/>
      </c>
      <c r="CC218" s="39" t="str">
        <f t="shared" si="216"/>
        <v/>
      </c>
      <c r="CD218" s="39" t="str">
        <f t="shared" si="217"/>
        <v/>
      </c>
      <c r="CE218" s="39" t="str">
        <f t="shared" si="218"/>
        <v/>
      </c>
      <c r="CF218" s="39" t="str">
        <f t="shared" si="219"/>
        <v/>
      </c>
      <c r="CG218" s="39" t="str">
        <f t="shared" si="220"/>
        <v/>
      </c>
      <c r="CH218" s="39" t="str">
        <f t="shared" si="221"/>
        <v/>
      </c>
      <c r="CI218" s="39" t="str">
        <f t="shared" si="222"/>
        <v/>
      </c>
    </row>
    <row r="219" spans="1:87" ht="12.75">
      <c r="A219" s="18"/>
      <c r="B219" s="16" t="str">
        <f>'Gene Table'!D218</f>
        <v>NM_014739</v>
      </c>
      <c r="C219" s="16" t="s">
        <v>101</v>
      </c>
      <c r="D219" s="17" t="str">
        <f>IF(SUM('Test Sample Data'!D$3:D$98)&gt;10,IF(AND(ISNUMBER('Test Sample Data'!D218),'Test Sample Data'!D218&lt;$B$1,'Test Sample Data'!D218&gt;0),'Test Sample Data'!D218,$B$1),"")</f>
        <v/>
      </c>
      <c r="E219" s="17" t="str">
        <f>IF(SUM('Test Sample Data'!E$3:E$98)&gt;10,IF(AND(ISNUMBER('Test Sample Data'!E218),'Test Sample Data'!E218&lt;$B$1,'Test Sample Data'!E218&gt;0),'Test Sample Data'!E218,$B$1),"")</f>
        <v/>
      </c>
      <c r="F219" s="17" t="str">
        <f>IF(SUM('Test Sample Data'!F$3:F$98)&gt;10,IF(AND(ISNUMBER('Test Sample Data'!F218),'Test Sample Data'!F218&lt;$B$1,'Test Sample Data'!F218&gt;0),'Test Sample Data'!F218,$B$1),"")</f>
        <v/>
      </c>
      <c r="G219" s="17" t="str">
        <f>IF(SUM('Test Sample Data'!G$3:G$98)&gt;10,IF(AND(ISNUMBER('Test Sample Data'!G218),'Test Sample Data'!G218&lt;$B$1,'Test Sample Data'!G218&gt;0),'Test Sample Data'!G218,$B$1),"")</f>
        <v/>
      </c>
      <c r="H219" s="17" t="str">
        <f>IF(SUM('Test Sample Data'!H$3:H$98)&gt;10,IF(AND(ISNUMBER('Test Sample Data'!H218),'Test Sample Data'!H218&lt;$B$1,'Test Sample Data'!H218&gt;0),'Test Sample Data'!H218,$B$1),"")</f>
        <v/>
      </c>
      <c r="I219" s="17" t="str">
        <f>IF(SUM('Test Sample Data'!I$3:I$98)&gt;10,IF(AND(ISNUMBER('Test Sample Data'!I218),'Test Sample Data'!I218&lt;$B$1,'Test Sample Data'!I218&gt;0),'Test Sample Data'!I218,$B$1),"")</f>
        <v/>
      </c>
      <c r="J219" s="17" t="str">
        <f>IF(SUM('Test Sample Data'!J$3:J$98)&gt;10,IF(AND(ISNUMBER('Test Sample Data'!J218),'Test Sample Data'!J218&lt;$B$1,'Test Sample Data'!J218&gt;0),'Test Sample Data'!J218,$B$1),"")</f>
        <v/>
      </c>
      <c r="K219" s="17" t="str">
        <f>IF(SUM('Test Sample Data'!K$3:K$98)&gt;10,IF(AND(ISNUMBER('Test Sample Data'!K218),'Test Sample Data'!K218&lt;$B$1,'Test Sample Data'!K218&gt;0),'Test Sample Data'!K218,$B$1),"")</f>
        <v/>
      </c>
      <c r="L219" s="17" t="str">
        <f>IF(SUM('Test Sample Data'!L$3:L$98)&gt;10,IF(AND(ISNUMBER('Test Sample Data'!L218),'Test Sample Data'!L218&lt;$B$1,'Test Sample Data'!L218&gt;0),'Test Sample Data'!L218,$B$1),"")</f>
        <v/>
      </c>
      <c r="M219" s="17" t="str">
        <f>IF(SUM('Test Sample Data'!M$3:M$98)&gt;10,IF(AND(ISNUMBER('Test Sample Data'!M218),'Test Sample Data'!M218&lt;$B$1,'Test Sample Data'!M218&gt;0),'Test Sample Data'!M218,$B$1),"")</f>
        <v/>
      </c>
      <c r="N219" s="17" t="str">
        <f>'Gene Table'!D218</f>
        <v>NM_014739</v>
      </c>
      <c r="O219" s="16" t="s">
        <v>101</v>
      </c>
      <c r="P219" s="17" t="str">
        <f>IF(SUM('Control Sample Data'!D$3:D$98)&gt;10,IF(AND(ISNUMBER('Control Sample Data'!D218),'Control Sample Data'!D218&lt;$B$1,'Control Sample Data'!D218&gt;0),'Control Sample Data'!D218,$B$1),"")</f>
        <v/>
      </c>
      <c r="Q219" s="17" t="str">
        <f>IF(SUM('Control Sample Data'!E$3:E$98)&gt;10,IF(AND(ISNUMBER('Control Sample Data'!E218),'Control Sample Data'!E218&lt;$B$1,'Control Sample Data'!E218&gt;0),'Control Sample Data'!E218,$B$1),"")</f>
        <v/>
      </c>
      <c r="R219" s="17" t="str">
        <f>IF(SUM('Control Sample Data'!F$3:F$98)&gt;10,IF(AND(ISNUMBER('Control Sample Data'!F218),'Control Sample Data'!F218&lt;$B$1,'Control Sample Data'!F218&gt;0),'Control Sample Data'!F218,$B$1),"")</f>
        <v/>
      </c>
      <c r="S219" s="17" t="str">
        <f>IF(SUM('Control Sample Data'!G$3:G$98)&gt;10,IF(AND(ISNUMBER('Control Sample Data'!G218),'Control Sample Data'!G218&lt;$B$1,'Control Sample Data'!G218&gt;0),'Control Sample Data'!G218,$B$1),"")</f>
        <v/>
      </c>
      <c r="T219" s="17" t="str">
        <f>IF(SUM('Control Sample Data'!H$3:H$98)&gt;10,IF(AND(ISNUMBER('Control Sample Data'!H218),'Control Sample Data'!H218&lt;$B$1,'Control Sample Data'!H218&gt;0),'Control Sample Data'!H218,$B$1),"")</f>
        <v/>
      </c>
      <c r="U219" s="17" t="str">
        <f>IF(SUM('Control Sample Data'!I$3:I$98)&gt;10,IF(AND(ISNUMBER('Control Sample Data'!I218),'Control Sample Data'!I218&lt;$B$1,'Control Sample Data'!I218&gt;0),'Control Sample Data'!I218,$B$1),"")</f>
        <v/>
      </c>
      <c r="V219" s="17" t="str">
        <f>IF(SUM('Control Sample Data'!J$3:J$98)&gt;10,IF(AND(ISNUMBER('Control Sample Data'!J218),'Control Sample Data'!J218&lt;$B$1,'Control Sample Data'!J218&gt;0),'Control Sample Data'!J218,$B$1),"")</f>
        <v/>
      </c>
      <c r="W219" s="17" t="str">
        <f>IF(SUM('Control Sample Data'!K$3:K$98)&gt;10,IF(AND(ISNUMBER('Control Sample Data'!K218),'Control Sample Data'!K218&lt;$B$1,'Control Sample Data'!K218&gt;0),'Control Sample Data'!K218,$B$1),"")</f>
        <v/>
      </c>
      <c r="X219" s="17" t="str">
        <f>IF(SUM('Control Sample Data'!L$3:L$98)&gt;10,IF(AND(ISNUMBER('Control Sample Data'!L218),'Control Sample Data'!L218&lt;$B$1,'Control Sample Data'!L218&gt;0),'Control Sample Data'!L218,$B$1),"")</f>
        <v/>
      </c>
      <c r="Y219" s="17" t="str">
        <f>IF(SUM('Control Sample Data'!M$3:M$98)&gt;10,IF(AND(ISNUMBER('Control Sample Data'!M218),'Control Sample Data'!M218&lt;$B$1,'Control Sample Data'!M218&gt;0),'Control Sample Data'!M218,$B$1),"")</f>
        <v/>
      </c>
      <c r="AT219" s="36" t="str">
        <f t="shared" si="182"/>
        <v/>
      </c>
      <c r="AU219" s="36" t="str">
        <f t="shared" si="183"/>
        <v/>
      </c>
      <c r="AV219" s="36" t="str">
        <f t="shared" si="184"/>
        <v/>
      </c>
      <c r="AW219" s="36" t="str">
        <f t="shared" si="185"/>
        <v/>
      </c>
      <c r="AX219" s="36" t="str">
        <f t="shared" si="186"/>
        <v/>
      </c>
      <c r="AY219" s="36" t="str">
        <f t="shared" si="187"/>
        <v/>
      </c>
      <c r="AZ219" s="36" t="str">
        <f t="shared" si="188"/>
        <v/>
      </c>
      <c r="BA219" s="36" t="str">
        <f t="shared" si="189"/>
        <v/>
      </c>
      <c r="BB219" s="36" t="str">
        <f t="shared" si="190"/>
        <v/>
      </c>
      <c r="BC219" s="36" t="str">
        <f t="shared" si="191"/>
        <v/>
      </c>
      <c r="BD219" s="36" t="str">
        <f t="shared" si="193"/>
        <v/>
      </c>
      <c r="BE219" s="36" t="str">
        <f t="shared" si="194"/>
        <v/>
      </c>
      <c r="BF219" s="36" t="str">
        <f t="shared" si="195"/>
        <v/>
      </c>
      <c r="BG219" s="36" t="str">
        <f t="shared" si="196"/>
        <v/>
      </c>
      <c r="BH219" s="36" t="str">
        <f t="shared" si="197"/>
        <v/>
      </c>
      <c r="BI219" s="36" t="str">
        <f t="shared" si="198"/>
        <v/>
      </c>
      <c r="BJ219" s="36" t="str">
        <f t="shared" si="199"/>
        <v/>
      </c>
      <c r="BK219" s="36" t="str">
        <f t="shared" si="200"/>
        <v/>
      </c>
      <c r="BL219" s="36" t="str">
        <f t="shared" si="201"/>
        <v/>
      </c>
      <c r="BM219" s="36" t="str">
        <f t="shared" si="202"/>
        <v/>
      </c>
      <c r="BN219" s="38" t="e">
        <f t="shared" si="170"/>
        <v>#DIV/0!</v>
      </c>
      <c r="BO219" s="38" t="e">
        <f t="shared" si="171"/>
        <v>#DIV/0!</v>
      </c>
      <c r="BP219" s="39" t="str">
        <f t="shared" si="203"/>
        <v/>
      </c>
      <c r="BQ219" s="39" t="str">
        <f t="shared" si="204"/>
        <v/>
      </c>
      <c r="BR219" s="39" t="str">
        <f t="shared" si="205"/>
        <v/>
      </c>
      <c r="BS219" s="39" t="str">
        <f t="shared" si="206"/>
        <v/>
      </c>
      <c r="BT219" s="39" t="str">
        <f t="shared" si="207"/>
        <v/>
      </c>
      <c r="BU219" s="39" t="str">
        <f t="shared" si="208"/>
        <v/>
      </c>
      <c r="BV219" s="39" t="str">
        <f t="shared" si="209"/>
        <v/>
      </c>
      <c r="BW219" s="39" t="str">
        <f t="shared" si="210"/>
        <v/>
      </c>
      <c r="BX219" s="39" t="str">
        <f t="shared" si="211"/>
        <v/>
      </c>
      <c r="BY219" s="39" t="str">
        <f t="shared" si="212"/>
        <v/>
      </c>
      <c r="BZ219" s="39" t="str">
        <f t="shared" si="213"/>
        <v/>
      </c>
      <c r="CA219" s="39" t="str">
        <f t="shared" si="214"/>
        <v/>
      </c>
      <c r="CB219" s="39" t="str">
        <f t="shared" si="215"/>
        <v/>
      </c>
      <c r="CC219" s="39" t="str">
        <f t="shared" si="216"/>
        <v/>
      </c>
      <c r="CD219" s="39" t="str">
        <f t="shared" si="217"/>
        <v/>
      </c>
      <c r="CE219" s="39" t="str">
        <f t="shared" si="218"/>
        <v/>
      </c>
      <c r="CF219" s="39" t="str">
        <f t="shared" si="219"/>
        <v/>
      </c>
      <c r="CG219" s="39" t="str">
        <f t="shared" si="220"/>
        <v/>
      </c>
      <c r="CH219" s="39" t="str">
        <f t="shared" si="221"/>
        <v/>
      </c>
      <c r="CI219" s="39" t="str">
        <f t="shared" si="222"/>
        <v/>
      </c>
    </row>
    <row r="220" spans="1:87" ht="12.75">
      <c r="A220" s="18"/>
      <c r="B220" s="16" t="str">
        <f>'Gene Table'!D219</f>
        <v>NM_012291</v>
      </c>
      <c r="C220" s="16" t="s">
        <v>105</v>
      </c>
      <c r="D220" s="17" t="str">
        <f>IF(SUM('Test Sample Data'!D$3:D$98)&gt;10,IF(AND(ISNUMBER('Test Sample Data'!D219),'Test Sample Data'!D219&lt;$B$1,'Test Sample Data'!D219&gt;0),'Test Sample Data'!D219,$B$1),"")</f>
        <v/>
      </c>
      <c r="E220" s="17" t="str">
        <f>IF(SUM('Test Sample Data'!E$3:E$98)&gt;10,IF(AND(ISNUMBER('Test Sample Data'!E219),'Test Sample Data'!E219&lt;$B$1,'Test Sample Data'!E219&gt;0),'Test Sample Data'!E219,$B$1),"")</f>
        <v/>
      </c>
      <c r="F220" s="17" t="str">
        <f>IF(SUM('Test Sample Data'!F$3:F$98)&gt;10,IF(AND(ISNUMBER('Test Sample Data'!F219),'Test Sample Data'!F219&lt;$B$1,'Test Sample Data'!F219&gt;0),'Test Sample Data'!F219,$B$1),"")</f>
        <v/>
      </c>
      <c r="G220" s="17" t="str">
        <f>IF(SUM('Test Sample Data'!G$3:G$98)&gt;10,IF(AND(ISNUMBER('Test Sample Data'!G219),'Test Sample Data'!G219&lt;$B$1,'Test Sample Data'!G219&gt;0),'Test Sample Data'!G219,$B$1),"")</f>
        <v/>
      </c>
      <c r="H220" s="17" t="str">
        <f>IF(SUM('Test Sample Data'!H$3:H$98)&gt;10,IF(AND(ISNUMBER('Test Sample Data'!H219),'Test Sample Data'!H219&lt;$B$1,'Test Sample Data'!H219&gt;0),'Test Sample Data'!H219,$B$1),"")</f>
        <v/>
      </c>
      <c r="I220" s="17" t="str">
        <f>IF(SUM('Test Sample Data'!I$3:I$98)&gt;10,IF(AND(ISNUMBER('Test Sample Data'!I219),'Test Sample Data'!I219&lt;$B$1,'Test Sample Data'!I219&gt;0),'Test Sample Data'!I219,$B$1),"")</f>
        <v/>
      </c>
      <c r="J220" s="17" t="str">
        <f>IF(SUM('Test Sample Data'!J$3:J$98)&gt;10,IF(AND(ISNUMBER('Test Sample Data'!J219),'Test Sample Data'!J219&lt;$B$1,'Test Sample Data'!J219&gt;0),'Test Sample Data'!J219,$B$1),"")</f>
        <v/>
      </c>
      <c r="K220" s="17" t="str">
        <f>IF(SUM('Test Sample Data'!K$3:K$98)&gt;10,IF(AND(ISNUMBER('Test Sample Data'!K219),'Test Sample Data'!K219&lt;$B$1,'Test Sample Data'!K219&gt;0),'Test Sample Data'!K219,$B$1),"")</f>
        <v/>
      </c>
      <c r="L220" s="17" t="str">
        <f>IF(SUM('Test Sample Data'!L$3:L$98)&gt;10,IF(AND(ISNUMBER('Test Sample Data'!L219),'Test Sample Data'!L219&lt;$B$1,'Test Sample Data'!L219&gt;0),'Test Sample Data'!L219,$B$1),"")</f>
        <v/>
      </c>
      <c r="M220" s="17" t="str">
        <f>IF(SUM('Test Sample Data'!M$3:M$98)&gt;10,IF(AND(ISNUMBER('Test Sample Data'!M219),'Test Sample Data'!M219&lt;$B$1,'Test Sample Data'!M219&gt;0),'Test Sample Data'!M219,$B$1),"")</f>
        <v/>
      </c>
      <c r="N220" s="17" t="str">
        <f>'Gene Table'!D219</f>
        <v>NM_012291</v>
      </c>
      <c r="O220" s="16" t="s">
        <v>105</v>
      </c>
      <c r="P220" s="17" t="str">
        <f>IF(SUM('Control Sample Data'!D$3:D$98)&gt;10,IF(AND(ISNUMBER('Control Sample Data'!D219),'Control Sample Data'!D219&lt;$B$1,'Control Sample Data'!D219&gt;0),'Control Sample Data'!D219,$B$1),"")</f>
        <v/>
      </c>
      <c r="Q220" s="17" t="str">
        <f>IF(SUM('Control Sample Data'!E$3:E$98)&gt;10,IF(AND(ISNUMBER('Control Sample Data'!E219),'Control Sample Data'!E219&lt;$B$1,'Control Sample Data'!E219&gt;0),'Control Sample Data'!E219,$B$1),"")</f>
        <v/>
      </c>
      <c r="R220" s="17" t="str">
        <f>IF(SUM('Control Sample Data'!F$3:F$98)&gt;10,IF(AND(ISNUMBER('Control Sample Data'!F219),'Control Sample Data'!F219&lt;$B$1,'Control Sample Data'!F219&gt;0),'Control Sample Data'!F219,$B$1),"")</f>
        <v/>
      </c>
      <c r="S220" s="17" t="str">
        <f>IF(SUM('Control Sample Data'!G$3:G$98)&gt;10,IF(AND(ISNUMBER('Control Sample Data'!G219),'Control Sample Data'!G219&lt;$B$1,'Control Sample Data'!G219&gt;0),'Control Sample Data'!G219,$B$1),"")</f>
        <v/>
      </c>
      <c r="T220" s="17" t="str">
        <f>IF(SUM('Control Sample Data'!H$3:H$98)&gt;10,IF(AND(ISNUMBER('Control Sample Data'!H219),'Control Sample Data'!H219&lt;$B$1,'Control Sample Data'!H219&gt;0),'Control Sample Data'!H219,$B$1),"")</f>
        <v/>
      </c>
      <c r="U220" s="17" t="str">
        <f>IF(SUM('Control Sample Data'!I$3:I$98)&gt;10,IF(AND(ISNUMBER('Control Sample Data'!I219),'Control Sample Data'!I219&lt;$B$1,'Control Sample Data'!I219&gt;0),'Control Sample Data'!I219,$B$1),"")</f>
        <v/>
      </c>
      <c r="V220" s="17" t="str">
        <f>IF(SUM('Control Sample Data'!J$3:J$98)&gt;10,IF(AND(ISNUMBER('Control Sample Data'!J219),'Control Sample Data'!J219&lt;$B$1,'Control Sample Data'!J219&gt;0),'Control Sample Data'!J219,$B$1),"")</f>
        <v/>
      </c>
      <c r="W220" s="17" t="str">
        <f>IF(SUM('Control Sample Data'!K$3:K$98)&gt;10,IF(AND(ISNUMBER('Control Sample Data'!K219),'Control Sample Data'!K219&lt;$B$1,'Control Sample Data'!K219&gt;0),'Control Sample Data'!K219,$B$1),"")</f>
        <v/>
      </c>
      <c r="X220" s="17" t="str">
        <f>IF(SUM('Control Sample Data'!L$3:L$98)&gt;10,IF(AND(ISNUMBER('Control Sample Data'!L219),'Control Sample Data'!L219&lt;$B$1,'Control Sample Data'!L219&gt;0),'Control Sample Data'!L219,$B$1),"")</f>
        <v/>
      </c>
      <c r="Y220" s="17" t="str">
        <f>IF(SUM('Control Sample Data'!M$3:M$98)&gt;10,IF(AND(ISNUMBER('Control Sample Data'!M219),'Control Sample Data'!M219&lt;$B$1,'Control Sample Data'!M219&gt;0),'Control Sample Data'!M219,$B$1),"")</f>
        <v/>
      </c>
      <c r="AT220" s="36" t="str">
        <f t="shared" si="182"/>
        <v/>
      </c>
      <c r="AU220" s="36" t="str">
        <f t="shared" si="183"/>
        <v/>
      </c>
      <c r="AV220" s="36" t="str">
        <f t="shared" si="184"/>
        <v/>
      </c>
      <c r="AW220" s="36" t="str">
        <f t="shared" si="185"/>
        <v/>
      </c>
      <c r="AX220" s="36" t="str">
        <f t="shared" si="186"/>
        <v/>
      </c>
      <c r="AY220" s="36" t="str">
        <f t="shared" si="187"/>
        <v/>
      </c>
      <c r="AZ220" s="36" t="str">
        <f t="shared" si="188"/>
        <v/>
      </c>
      <c r="BA220" s="36" t="str">
        <f t="shared" si="189"/>
        <v/>
      </c>
      <c r="BB220" s="36" t="str">
        <f t="shared" si="190"/>
        <v/>
      </c>
      <c r="BC220" s="36" t="str">
        <f t="shared" si="191"/>
        <v/>
      </c>
      <c r="BD220" s="36" t="str">
        <f t="shared" si="193"/>
        <v/>
      </c>
      <c r="BE220" s="36" t="str">
        <f t="shared" si="194"/>
        <v/>
      </c>
      <c r="BF220" s="36" t="str">
        <f t="shared" si="195"/>
        <v/>
      </c>
      <c r="BG220" s="36" t="str">
        <f t="shared" si="196"/>
        <v/>
      </c>
      <c r="BH220" s="36" t="str">
        <f t="shared" si="197"/>
        <v/>
      </c>
      <c r="BI220" s="36" t="str">
        <f t="shared" si="198"/>
        <v/>
      </c>
      <c r="BJ220" s="36" t="str">
        <f t="shared" si="199"/>
        <v/>
      </c>
      <c r="BK220" s="36" t="str">
        <f t="shared" si="200"/>
        <v/>
      </c>
      <c r="BL220" s="36" t="str">
        <f t="shared" si="201"/>
        <v/>
      </c>
      <c r="BM220" s="36" t="str">
        <f t="shared" si="202"/>
        <v/>
      </c>
      <c r="BN220" s="38" t="e">
        <f t="shared" si="170"/>
        <v>#DIV/0!</v>
      </c>
      <c r="BO220" s="38" t="e">
        <f t="shared" si="171"/>
        <v>#DIV/0!</v>
      </c>
      <c r="BP220" s="39" t="str">
        <f t="shared" si="203"/>
        <v/>
      </c>
      <c r="BQ220" s="39" t="str">
        <f t="shared" si="204"/>
        <v/>
      </c>
      <c r="BR220" s="39" t="str">
        <f t="shared" si="205"/>
        <v/>
      </c>
      <c r="BS220" s="39" t="str">
        <f t="shared" si="206"/>
        <v/>
      </c>
      <c r="BT220" s="39" t="str">
        <f t="shared" si="207"/>
        <v/>
      </c>
      <c r="BU220" s="39" t="str">
        <f t="shared" si="208"/>
        <v/>
      </c>
      <c r="BV220" s="39" t="str">
        <f t="shared" si="209"/>
        <v/>
      </c>
      <c r="BW220" s="39" t="str">
        <f t="shared" si="210"/>
        <v/>
      </c>
      <c r="BX220" s="39" t="str">
        <f t="shared" si="211"/>
        <v/>
      </c>
      <c r="BY220" s="39" t="str">
        <f t="shared" si="212"/>
        <v/>
      </c>
      <c r="BZ220" s="39" t="str">
        <f t="shared" si="213"/>
        <v/>
      </c>
      <c r="CA220" s="39" t="str">
        <f t="shared" si="214"/>
        <v/>
      </c>
      <c r="CB220" s="39" t="str">
        <f t="shared" si="215"/>
        <v/>
      </c>
      <c r="CC220" s="39" t="str">
        <f t="shared" si="216"/>
        <v/>
      </c>
      <c r="CD220" s="39" t="str">
        <f t="shared" si="217"/>
        <v/>
      </c>
      <c r="CE220" s="39" t="str">
        <f t="shared" si="218"/>
        <v/>
      </c>
      <c r="CF220" s="39" t="str">
        <f t="shared" si="219"/>
        <v/>
      </c>
      <c r="CG220" s="39" t="str">
        <f t="shared" si="220"/>
        <v/>
      </c>
      <c r="CH220" s="39" t="str">
        <f t="shared" si="221"/>
        <v/>
      </c>
      <c r="CI220" s="39" t="str">
        <f t="shared" si="222"/>
        <v/>
      </c>
    </row>
    <row r="221" spans="1:87" ht="12.75">
      <c r="A221" s="18"/>
      <c r="B221" s="16" t="str">
        <f>'Gene Table'!D220</f>
        <v>NM_006536</v>
      </c>
      <c r="C221" s="16" t="s">
        <v>109</v>
      </c>
      <c r="D221" s="17" t="str">
        <f>IF(SUM('Test Sample Data'!D$3:D$98)&gt;10,IF(AND(ISNUMBER('Test Sample Data'!D220),'Test Sample Data'!D220&lt;$B$1,'Test Sample Data'!D220&gt;0),'Test Sample Data'!D220,$B$1),"")</f>
        <v/>
      </c>
      <c r="E221" s="17" t="str">
        <f>IF(SUM('Test Sample Data'!E$3:E$98)&gt;10,IF(AND(ISNUMBER('Test Sample Data'!E220),'Test Sample Data'!E220&lt;$B$1,'Test Sample Data'!E220&gt;0),'Test Sample Data'!E220,$B$1),"")</f>
        <v/>
      </c>
      <c r="F221" s="17" t="str">
        <f>IF(SUM('Test Sample Data'!F$3:F$98)&gt;10,IF(AND(ISNUMBER('Test Sample Data'!F220),'Test Sample Data'!F220&lt;$B$1,'Test Sample Data'!F220&gt;0),'Test Sample Data'!F220,$B$1),"")</f>
        <v/>
      </c>
      <c r="G221" s="17" t="str">
        <f>IF(SUM('Test Sample Data'!G$3:G$98)&gt;10,IF(AND(ISNUMBER('Test Sample Data'!G220),'Test Sample Data'!G220&lt;$B$1,'Test Sample Data'!G220&gt;0),'Test Sample Data'!G220,$B$1),"")</f>
        <v/>
      </c>
      <c r="H221" s="17" t="str">
        <f>IF(SUM('Test Sample Data'!H$3:H$98)&gt;10,IF(AND(ISNUMBER('Test Sample Data'!H220),'Test Sample Data'!H220&lt;$B$1,'Test Sample Data'!H220&gt;0),'Test Sample Data'!H220,$B$1),"")</f>
        <v/>
      </c>
      <c r="I221" s="17" t="str">
        <f>IF(SUM('Test Sample Data'!I$3:I$98)&gt;10,IF(AND(ISNUMBER('Test Sample Data'!I220),'Test Sample Data'!I220&lt;$B$1,'Test Sample Data'!I220&gt;0),'Test Sample Data'!I220,$B$1),"")</f>
        <v/>
      </c>
      <c r="J221" s="17" t="str">
        <f>IF(SUM('Test Sample Data'!J$3:J$98)&gt;10,IF(AND(ISNUMBER('Test Sample Data'!J220),'Test Sample Data'!J220&lt;$B$1,'Test Sample Data'!J220&gt;0),'Test Sample Data'!J220,$B$1),"")</f>
        <v/>
      </c>
      <c r="K221" s="17" t="str">
        <f>IF(SUM('Test Sample Data'!K$3:K$98)&gt;10,IF(AND(ISNUMBER('Test Sample Data'!K220),'Test Sample Data'!K220&lt;$B$1,'Test Sample Data'!K220&gt;0),'Test Sample Data'!K220,$B$1),"")</f>
        <v/>
      </c>
      <c r="L221" s="17" t="str">
        <f>IF(SUM('Test Sample Data'!L$3:L$98)&gt;10,IF(AND(ISNUMBER('Test Sample Data'!L220),'Test Sample Data'!L220&lt;$B$1,'Test Sample Data'!L220&gt;0),'Test Sample Data'!L220,$B$1),"")</f>
        <v/>
      </c>
      <c r="M221" s="17" t="str">
        <f>IF(SUM('Test Sample Data'!M$3:M$98)&gt;10,IF(AND(ISNUMBER('Test Sample Data'!M220),'Test Sample Data'!M220&lt;$B$1,'Test Sample Data'!M220&gt;0),'Test Sample Data'!M220,$B$1),"")</f>
        <v/>
      </c>
      <c r="N221" s="17" t="str">
        <f>'Gene Table'!D220</f>
        <v>NM_006536</v>
      </c>
      <c r="O221" s="16" t="s">
        <v>109</v>
      </c>
      <c r="P221" s="17" t="str">
        <f>IF(SUM('Control Sample Data'!D$3:D$98)&gt;10,IF(AND(ISNUMBER('Control Sample Data'!D220),'Control Sample Data'!D220&lt;$B$1,'Control Sample Data'!D220&gt;0),'Control Sample Data'!D220,$B$1),"")</f>
        <v/>
      </c>
      <c r="Q221" s="17" t="str">
        <f>IF(SUM('Control Sample Data'!E$3:E$98)&gt;10,IF(AND(ISNUMBER('Control Sample Data'!E220),'Control Sample Data'!E220&lt;$B$1,'Control Sample Data'!E220&gt;0),'Control Sample Data'!E220,$B$1),"")</f>
        <v/>
      </c>
      <c r="R221" s="17" t="str">
        <f>IF(SUM('Control Sample Data'!F$3:F$98)&gt;10,IF(AND(ISNUMBER('Control Sample Data'!F220),'Control Sample Data'!F220&lt;$B$1,'Control Sample Data'!F220&gt;0),'Control Sample Data'!F220,$B$1),"")</f>
        <v/>
      </c>
      <c r="S221" s="17" t="str">
        <f>IF(SUM('Control Sample Data'!G$3:G$98)&gt;10,IF(AND(ISNUMBER('Control Sample Data'!G220),'Control Sample Data'!G220&lt;$B$1,'Control Sample Data'!G220&gt;0),'Control Sample Data'!G220,$B$1),"")</f>
        <v/>
      </c>
      <c r="T221" s="17" t="str">
        <f>IF(SUM('Control Sample Data'!H$3:H$98)&gt;10,IF(AND(ISNUMBER('Control Sample Data'!H220),'Control Sample Data'!H220&lt;$B$1,'Control Sample Data'!H220&gt;0),'Control Sample Data'!H220,$B$1),"")</f>
        <v/>
      </c>
      <c r="U221" s="17" t="str">
        <f>IF(SUM('Control Sample Data'!I$3:I$98)&gt;10,IF(AND(ISNUMBER('Control Sample Data'!I220),'Control Sample Data'!I220&lt;$B$1,'Control Sample Data'!I220&gt;0),'Control Sample Data'!I220,$B$1),"")</f>
        <v/>
      </c>
      <c r="V221" s="17" t="str">
        <f>IF(SUM('Control Sample Data'!J$3:J$98)&gt;10,IF(AND(ISNUMBER('Control Sample Data'!J220),'Control Sample Data'!J220&lt;$B$1,'Control Sample Data'!J220&gt;0),'Control Sample Data'!J220,$B$1),"")</f>
        <v/>
      </c>
      <c r="W221" s="17" t="str">
        <f>IF(SUM('Control Sample Data'!K$3:K$98)&gt;10,IF(AND(ISNUMBER('Control Sample Data'!K220),'Control Sample Data'!K220&lt;$B$1,'Control Sample Data'!K220&gt;0),'Control Sample Data'!K220,$B$1),"")</f>
        <v/>
      </c>
      <c r="X221" s="17" t="str">
        <f>IF(SUM('Control Sample Data'!L$3:L$98)&gt;10,IF(AND(ISNUMBER('Control Sample Data'!L220),'Control Sample Data'!L220&lt;$B$1,'Control Sample Data'!L220&gt;0),'Control Sample Data'!L220,$B$1),"")</f>
        <v/>
      </c>
      <c r="Y221" s="17" t="str">
        <f>IF(SUM('Control Sample Data'!M$3:M$98)&gt;10,IF(AND(ISNUMBER('Control Sample Data'!M220),'Control Sample Data'!M220&lt;$B$1,'Control Sample Data'!M220&gt;0),'Control Sample Data'!M220,$B$1),"")</f>
        <v/>
      </c>
      <c r="AT221" s="36" t="str">
        <f t="shared" si="182"/>
        <v/>
      </c>
      <c r="AU221" s="36" t="str">
        <f t="shared" si="183"/>
        <v/>
      </c>
      <c r="AV221" s="36" t="str">
        <f t="shared" si="184"/>
        <v/>
      </c>
      <c r="AW221" s="36" t="str">
        <f t="shared" si="185"/>
        <v/>
      </c>
      <c r="AX221" s="36" t="str">
        <f t="shared" si="186"/>
        <v/>
      </c>
      <c r="AY221" s="36" t="str">
        <f t="shared" si="187"/>
        <v/>
      </c>
      <c r="AZ221" s="36" t="str">
        <f t="shared" si="188"/>
        <v/>
      </c>
      <c r="BA221" s="36" t="str">
        <f t="shared" si="189"/>
        <v/>
      </c>
      <c r="BB221" s="36" t="str">
        <f t="shared" si="190"/>
        <v/>
      </c>
      <c r="BC221" s="36" t="str">
        <f t="shared" si="191"/>
        <v/>
      </c>
      <c r="BD221" s="36" t="str">
        <f t="shared" si="193"/>
        <v/>
      </c>
      <c r="BE221" s="36" t="str">
        <f t="shared" si="194"/>
        <v/>
      </c>
      <c r="BF221" s="36" t="str">
        <f t="shared" si="195"/>
        <v/>
      </c>
      <c r="BG221" s="36" t="str">
        <f t="shared" si="196"/>
        <v/>
      </c>
      <c r="BH221" s="36" t="str">
        <f t="shared" si="197"/>
        <v/>
      </c>
      <c r="BI221" s="36" t="str">
        <f t="shared" si="198"/>
        <v/>
      </c>
      <c r="BJ221" s="36" t="str">
        <f t="shared" si="199"/>
        <v/>
      </c>
      <c r="BK221" s="36" t="str">
        <f t="shared" si="200"/>
        <v/>
      </c>
      <c r="BL221" s="36" t="str">
        <f t="shared" si="201"/>
        <v/>
      </c>
      <c r="BM221" s="36" t="str">
        <f t="shared" si="202"/>
        <v/>
      </c>
      <c r="BN221" s="38" t="e">
        <f t="shared" si="170"/>
        <v>#DIV/0!</v>
      </c>
      <c r="BO221" s="38" t="e">
        <f t="shared" si="171"/>
        <v>#DIV/0!</v>
      </c>
      <c r="BP221" s="39" t="str">
        <f t="shared" si="203"/>
        <v/>
      </c>
      <c r="BQ221" s="39" t="str">
        <f t="shared" si="204"/>
        <v/>
      </c>
      <c r="BR221" s="39" t="str">
        <f t="shared" si="205"/>
        <v/>
      </c>
      <c r="BS221" s="39" t="str">
        <f t="shared" si="206"/>
        <v/>
      </c>
      <c r="BT221" s="39" t="str">
        <f t="shared" si="207"/>
        <v/>
      </c>
      <c r="BU221" s="39" t="str">
        <f t="shared" si="208"/>
        <v/>
      </c>
      <c r="BV221" s="39" t="str">
        <f t="shared" si="209"/>
        <v/>
      </c>
      <c r="BW221" s="39" t="str">
        <f t="shared" si="210"/>
        <v/>
      </c>
      <c r="BX221" s="39" t="str">
        <f t="shared" si="211"/>
        <v/>
      </c>
      <c r="BY221" s="39" t="str">
        <f t="shared" si="212"/>
        <v/>
      </c>
      <c r="BZ221" s="39" t="str">
        <f t="shared" si="213"/>
        <v/>
      </c>
      <c r="CA221" s="39" t="str">
        <f t="shared" si="214"/>
        <v/>
      </c>
      <c r="CB221" s="39" t="str">
        <f t="shared" si="215"/>
        <v/>
      </c>
      <c r="CC221" s="39" t="str">
        <f t="shared" si="216"/>
        <v/>
      </c>
      <c r="CD221" s="39" t="str">
        <f t="shared" si="217"/>
        <v/>
      </c>
      <c r="CE221" s="39" t="str">
        <f t="shared" si="218"/>
        <v/>
      </c>
      <c r="CF221" s="39" t="str">
        <f t="shared" si="219"/>
        <v/>
      </c>
      <c r="CG221" s="39" t="str">
        <f t="shared" si="220"/>
        <v/>
      </c>
      <c r="CH221" s="39" t="str">
        <f t="shared" si="221"/>
        <v/>
      </c>
      <c r="CI221" s="39" t="str">
        <f t="shared" si="222"/>
        <v/>
      </c>
    </row>
    <row r="222" spans="1:87" ht="12.75">
      <c r="A222" s="18"/>
      <c r="B222" s="16" t="str">
        <f>'Gene Table'!D221</f>
        <v>NM_004917</v>
      </c>
      <c r="C222" s="16" t="s">
        <v>113</v>
      </c>
      <c r="D222" s="17" t="str">
        <f>IF(SUM('Test Sample Data'!D$3:D$98)&gt;10,IF(AND(ISNUMBER('Test Sample Data'!D221),'Test Sample Data'!D221&lt;$B$1,'Test Sample Data'!D221&gt;0),'Test Sample Data'!D221,$B$1),"")</f>
        <v/>
      </c>
      <c r="E222" s="17" t="str">
        <f>IF(SUM('Test Sample Data'!E$3:E$98)&gt;10,IF(AND(ISNUMBER('Test Sample Data'!E221),'Test Sample Data'!E221&lt;$B$1,'Test Sample Data'!E221&gt;0),'Test Sample Data'!E221,$B$1),"")</f>
        <v/>
      </c>
      <c r="F222" s="17" t="str">
        <f>IF(SUM('Test Sample Data'!F$3:F$98)&gt;10,IF(AND(ISNUMBER('Test Sample Data'!F221),'Test Sample Data'!F221&lt;$B$1,'Test Sample Data'!F221&gt;0),'Test Sample Data'!F221,$B$1),"")</f>
        <v/>
      </c>
      <c r="G222" s="17" t="str">
        <f>IF(SUM('Test Sample Data'!G$3:G$98)&gt;10,IF(AND(ISNUMBER('Test Sample Data'!G221),'Test Sample Data'!G221&lt;$B$1,'Test Sample Data'!G221&gt;0),'Test Sample Data'!G221,$B$1),"")</f>
        <v/>
      </c>
      <c r="H222" s="17" t="str">
        <f>IF(SUM('Test Sample Data'!H$3:H$98)&gt;10,IF(AND(ISNUMBER('Test Sample Data'!H221),'Test Sample Data'!H221&lt;$B$1,'Test Sample Data'!H221&gt;0),'Test Sample Data'!H221,$B$1),"")</f>
        <v/>
      </c>
      <c r="I222" s="17" t="str">
        <f>IF(SUM('Test Sample Data'!I$3:I$98)&gt;10,IF(AND(ISNUMBER('Test Sample Data'!I221),'Test Sample Data'!I221&lt;$B$1,'Test Sample Data'!I221&gt;0),'Test Sample Data'!I221,$B$1),"")</f>
        <v/>
      </c>
      <c r="J222" s="17" t="str">
        <f>IF(SUM('Test Sample Data'!J$3:J$98)&gt;10,IF(AND(ISNUMBER('Test Sample Data'!J221),'Test Sample Data'!J221&lt;$B$1,'Test Sample Data'!J221&gt;0),'Test Sample Data'!J221,$B$1),"")</f>
        <v/>
      </c>
      <c r="K222" s="17" t="str">
        <f>IF(SUM('Test Sample Data'!K$3:K$98)&gt;10,IF(AND(ISNUMBER('Test Sample Data'!K221),'Test Sample Data'!K221&lt;$B$1,'Test Sample Data'!K221&gt;0),'Test Sample Data'!K221,$B$1),"")</f>
        <v/>
      </c>
      <c r="L222" s="17" t="str">
        <f>IF(SUM('Test Sample Data'!L$3:L$98)&gt;10,IF(AND(ISNUMBER('Test Sample Data'!L221),'Test Sample Data'!L221&lt;$B$1,'Test Sample Data'!L221&gt;0),'Test Sample Data'!L221,$B$1),"")</f>
        <v/>
      </c>
      <c r="M222" s="17" t="str">
        <f>IF(SUM('Test Sample Data'!M$3:M$98)&gt;10,IF(AND(ISNUMBER('Test Sample Data'!M221),'Test Sample Data'!M221&lt;$B$1,'Test Sample Data'!M221&gt;0),'Test Sample Data'!M221,$B$1),"")</f>
        <v/>
      </c>
      <c r="N222" s="17" t="str">
        <f>'Gene Table'!D221</f>
        <v>NM_004917</v>
      </c>
      <c r="O222" s="16" t="s">
        <v>113</v>
      </c>
      <c r="P222" s="17" t="str">
        <f>IF(SUM('Control Sample Data'!D$3:D$98)&gt;10,IF(AND(ISNUMBER('Control Sample Data'!D221),'Control Sample Data'!D221&lt;$B$1,'Control Sample Data'!D221&gt;0),'Control Sample Data'!D221,$B$1),"")</f>
        <v/>
      </c>
      <c r="Q222" s="17" t="str">
        <f>IF(SUM('Control Sample Data'!E$3:E$98)&gt;10,IF(AND(ISNUMBER('Control Sample Data'!E221),'Control Sample Data'!E221&lt;$B$1,'Control Sample Data'!E221&gt;0),'Control Sample Data'!E221,$B$1),"")</f>
        <v/>
      </c>
      <c r="R222" s="17" t="str">
        <f>IF(SUM('Control Sample Data'!F$3:F$98)&gt;10,IF(AND(ISNUMBER('Control Sample Data'!F221),'Control Sample Data'!F221&lt;$B$1,'Control Sample Data'!F221&gt;0),'Control Sample Data'!F221,$B$1),"")</f>
        <v/>
      </c>
      <c r="S222" s="17" t="str">
        <f>IF(SUM('Control Sample Data'!G$3:G$98)&gt;10,IF(AND(ISNUMBER('Control Sample Data'!G221),'Control Sample Data'!G221&lt;$B$1,'Control Sample Data'!G221&gt;0),'Control Sample Data'!G221,$B$1),"")</f>
        <v/>
      </c>
      <c r="T222" s="17" t="str">
        <f>IF(SUM('Control Sample Data'!H$3:H$98)&gt;10,IF(AND(ISNUMBER('Control Sample Data'!H221),'Control Sample Data'!H221&lt;$B$1,'Control Sample Data'!H221&gt;0),'Control Sample Data'!H221,$B$1),"")</f>
        <v/>
      </c>
      <c r="U222" s="17" t="str">
        <f>IF(SUM('Control Sample Data'!I$3:I$98)&gt;10,IF(AND(ISNUMBER('Control Sample Data'!I221),'Control Sample Data'!I221&lt;$B$1,'Control Sample Data'!I221&gt;0),'Control Sample Data'!I221,$B$1),"")</f>
        <v/>
      </c>
      <c r="V222" s="17" t="str">
        <f>IF(SUM('Control Sample Data'!J$3:J$98)&gt;10,IF(AND(ISNUMBER('Control Sample Data'!J221),'Control Sample Data'!J221&lt;$B$1,'Control Sample Data'!J221&gt;0),'Control Sample Data'!J221,$B$1),"")</f>
        <v/>
      </c>
      <c r="W222" s="17" t="str">
        <f>IF(SUM('Control Sample Data'!K$3:K$98)&gt;10,IF(AND(ISNUMBER('Control Sample Data'!K221),'Control Sample Data'!K221&lt;$B$1,'Control Sample Data'!K221&gt;0),'Control Sample Data'!K221,$B$1),"")</f>
        <v/>
      </c>
      <c r="X222" s="17" t="str">
        <f>IF(SUM('Control Sample Data'!L$3:L$98)&gt;10,IF(AND(ISNUMBER('Control Sample Data'!L221),'Control Sample Data'!L221&lt;$B$1,'Control Sample Data'!L221&gt;0),'Control Sample Data'!L221,$B$1),"")</f>
        <v/>
      </c>
      <c r="Y222" s="17" t="str">
        <f>IF(SUM('Control Sample Data'!M$3:M$98)&gt;10,IF(AND(ISNUMBER('Control Sample Data'!M221),'Control Sample Data'!M221&lt;$B$1,'Control Sample Data'!M221&gt;0),'Control Sample Data'!M221,$B$1),"")</f>
        <v/>
      </c>
      <c r="AT222" s="36" t="str">
        <f t="shared" si="182"/>
        <v/>
      </c>
      <c r="AU222" s="36" t="str">
        <f t="shared" si="183"/>
        <v/>
      </c>
      <c r="AV222" s="36" t="str">
        <f t="shared" si="184"/>
        <v/>
      </c>
      <c r="AW222" s="36" t="str">
        <f t="shared" si="185"/>
        <v/>
      </c>
      <c r="AX222" s="36" t="str">
        <f t="shared" si="186"/>
        <v/>
      </c>
      <c r="AY222" s="36" t="str">
        <f t="shared" si="187"/>
        <v/>
      </c>
      <c r="AZ222" s="36" t="str">
        <f t="shared" si="188"/>
        <v/>
      </c>
      <c r="BA222" s="36" t="str">
        <f t="shared" si="189"/>
        <v/>
      </c>
      <c r="BB222" s="36" t="str">
        <f t="shared" si="190"/>
        <v/>
      </c>
      <c r="BC222" s="36" t="str">
        <f t="shared" si="191"/>
        <v/>
      </c>
      <c r="BD222" s="36" t="str">
        <f t="shared" si="193"/>
        <v/>
      </c>
      <c r="BE222" s="36" t="str">
        <f t="shared" si="194"/>
        <v/>
      </c>
      <c r="BF222" s="36" t="str">
        <f t="shared" si="195"/>
        <v/>
      </c>
      <c r="BG222" s="36" t="str">
        <f t="shared" si="196"/>
        <v/>
      </c>
      <c r="BH222" s="36" t="str">
        <f t="shared" si="197"/>
        <v/>
      </c>
      <c r="BI222" s="36" t="str">
        <f t="shared" si="198"/>
        <v/>
      </c>
      <c r="BJ222" s="36" t="str">
        <f t="shared" si="199"/>
        <v/>
      </c>
      <c r="BK222" s="36" t="str">
        <f t="shared" si="200"/>
        <v/>
      </c>
      <c r="BL222" s="36" t="str">
        <f t="shared" si="201"/>
        <v/>
      </c>
      <c r="BM222" s="36" t="str">
        <f t="shared" si="202"/>
        <v/>
      </c>
      <c r="BN222" s="38" t="e">
        <f t="shared" si="170"/>
        <v>#DIV/0!</v>
      </c>
      <c r="BO222" s="38" t="e">
        <f t="shared" si="171"/>
        <v>#DIV/0!</v>
      </c>
      <c r="BP222" s="39" t="str">
        <f t="shared" si="203"/>
        <v/>
      </c>
      <c r="BQ222" s="39" t="str">
        <f t="shared" si="204"/>
        <v/>
      </c>
      <c r="BR222" s="39" t="str">
        <f t="shared" si="205"/>
        <v/>
      </c>
      <c r="BS222" s="39" t="str">
        <f t="shared" si="206"/>
        <v/>
      </c>
      <c r="BT222" s="39" t="str">
        <f t="shared" si="207"/>
        <v/>
      </c>
      <c r="BU222" s="39" t="str">
        <f t="shared" si="208"/>
        <v/>
      </c>
      <c r="BV222" s="39" t="str">
        <f t="shared" si="209"/>
        <v/>
      </c>
      <c r="BW222" s="39" t="str">
        <f t="shared" si="210"/>
        <v/>
      </c>
      <c r="BX222" s="39" t="str">
        <f t="shared" si="211"/>
        <v/>
      </c>
      <c r="BY222" s="39" t="str">
        <f t="shared" si="212"/>
        <v/>
      </c>
      <c r="BZ222" s="39" t="str">
        <f t="shared" si="213"/>
        <v/>
      </c>
      <c r="CA222" s="39" t="str">
        <f t="shared" si="214"/>
        <v/>
      </c>
      <c r="CB222" s="39" t="str">
        <f t="shared" si="215"/>
        <v/>
      </c>
      <c r="CC222" s="39" t="str">
        <f t="shared" si="216"/>
        <v/>
      </c>
      <c r="CD222" s="39" t="str">
        <f t="shared" si="217"/>
        <v/>
      </c>
      <c r="CE222" s="39" t="str">
        <f t="shared" si="218"/>
        <v/>
      </c>
      <c r="CF222" s="39" t="str">
        <f t="shared" si="219"/>
        <v/>
      </c>
      <c r="CG222" s="39" t="str">
        <f t="shared" si="220"/>
        <v/>
      </c>
      <c r="CH222" s="39" t="str">
        <f t="shared" si="221"/>
        <v/>
      </c>
      <c r="CI222" s="39" t="str">
        <f t="shared" si="222"/>
        <v/>
      </c>
    </row>
    <row r="223" spans="1:87" ht="12.75">
      <c r="A223" s="18"/>
      <c r="B223" s="16" t="str">
        <f>'Gene Table'!D222</f>
        <v>NM_004881</v>
      </c>
      <c r="C223" s="16" t="s">
        <v>117</v>
      </c>
      <c r="D223" s="17" t="str">
        <f>IF(SUM('Test Sample Data'!D$3:D$98)&gt;10,IF(AND(ISNUMBER('Test Sample Data'!D222),'Test Sample Data'!D222&lt;$B$1,'Test Sample Data'!D222&gt;0),'Test Sample Data'!D222,$B$1),"")</f>
        <v/>
      </c>
      <c r="E223" s="17" t="str">
        <f>IF(SUM('Test Sample Data'!E$3:E$98)&gt;10,IF(AND(ISNUMBER('Test Sample Data'!E222),'Test Sample Data'!E222&lt;$B$1,'Test Sample Data'!E222&gt;0),'Test Sample Data'!E222,$B$1),"")</f>
        <v/>
      </c>
      <c r="F223" s="17" t="str">
        <f>IF(SUM('Test Sample Data'!F$3:F$98)&gt;10,IF(AND(ISNUMBER('Test Sample Data'!F222),'Test Sample Data'!F222&lt;$B$1,'Test Sample Data'!F222&gt;0),'Test Sample Data'!F222,$B$1),"")</f>
        <v/>
      </c>
      <c r="G223" s="17" t="str">
        <f>IF(SUM('Test Sample Data'!G$3:G$98)&gt;10,IF(AND(ISNUMBER('Test Sample Data'!G222),'Test Sample Data'!G222&lt;$B$1,'Test Sample Data'!G222&gt;0),'Test Sample Data'!G222,$B$1),"")</f>
        <v/>
      </c>
      <c r="H223" s="17" t="str">
        <f>IF(SUM('Test Sample Data'!H$3:H$98)&gt;10,IF(AND(ISNUMBER('Test Sample Data'!H222),'Test Sample Data'!H222&lt;$B$1,'Test Sample Data'!H222&gt;0),'Test Sample Data'!H222,$B$1),"")</f>
        <v/>
      </c>
      <c r="I223" s="17" t="str">
        <f>IF(SUM('Test Sample Data'!I$3:I$98)&gt;10,IF(AND(ISNUMBER('Test Sample Data'!I222),'Test Sample Data'!I222&lt;$B$1,'Test Sample Data'!I222&gt;0),'Test Sample Data'!I222,$B$1),"")</f>
        <v/>
      </c>
      <c r="J223" s="17" t="str">
        <f>IF(SUM('Test Sample Data'!J$3:J$98)&gt;10,IF(AND(ISNUMBER('Test Sample Data'!J222),'Test Sample Data'!J222&lt;$B$1,'Test Sample Data'!J222&gt;0),'Test Sample Data'!J222,$B$1),"")</f>
        <v/>
      </c>
      <c r="K223" s="17" t="str">
        <f>IF(SUM('Test Sample Data'!K$3:K$98)&gt;10,IF(AND(ISNUMBER('Test Sample Data'!K222),'Test Sample Data'!K222&lt;$B$1,'Test Sample Data'!K222&gt;0),'Test Sample Data'!K222,$B$1),"")</f>
        <v/>
      </c>
      <c r="L223" s="17" t="str">
        <f>IF(SUM('Test Sample Data'!L$3:L$98)&gt;10,IF(AND(ISNUMBER('Test Sample Data'!L222),'Test Sample Data'!L222&lt;$B$1,'Test Sample Data'!L222&gt;0),'Test Sample Data'!L222,$B$1),"")</f>
        <v/>
      </c>
      <c r="M223" s="17" t="str">
        <f>IF(SUM('Test Sample Data'!M$3:M$98)&gt;10,IF(AND(ISNUMBER('Test Sample Data'!M222),'Test Sample Data'!M222&lt;$B$1,'Test Sample Data'!M222&gt;0),'Test Sample Data'!M222,$B$1),"")</f>
        <v/>
      </c>
      <c r="N223" s="17" t="str">
        <f>'Gene Table'!D222</f>
        <v>NM_004881</v>
      </c>
      <c r="O223" s="16" t="s">
        <v>117</v>
      </c>
      <c r="P223" s="17" t="str">
        <f>IF(SUM('Control Sample Data'!D$3:D$98)&gt;10,IF(AND(ISNUMBER('Control Sample Data'!D222),'Control Sample Data'!D222&lt;$B$1,'Control Sample Data'!D222&gt;0),'Control Sample Data'!D222,$B$1),"")</f>
        <v/>
      </c>
      <c r="Q223" s="17" t="str">
        <f>IF(SUM('Control Sample Data'!E$3:E$98)&gt;10,IF(AND(ISNUMBER('Control Sample Data'!E222),'Control Sample Data'!E222&lt;$B$1,'Control Sample Data'!E222&gt;0),'Control Sample Data'!E222,$B$1),"")</f>
        <v/>
      </c>
      <c r="R223" s="17" t="str">
        <f>IF(SUM('Control Sample Data'!F$3:F$98)&gt;10,IF(AND(ISNUMBER('Control Sample Data'!F222),'Control Sample Data'!F222&lt;$B$1,'Control Sample Data'!F222&gt;0),'Control Sample Data'!F222,$B$1),"")</f>
        <v/>
      </c>
      <c r="S223" s="17" t="str">
        <f>IF(SUM('Control Sample Data'!G$3:G$98)&gt;10,IF(AND(ISNUMBER('Control Sample Data'!G222),'Control Sample Data'!G222&lt;$B$1,'Control Sample Data'!G222&gt;0),'Control Sample Data'!G222,$B$1),"")</f>
        <v/>
      </c>
      <c r="T223" s="17" t="str">
        <f>IF(SUM('Control Sample Data'!H$3:H$98)&gt;10,IF(AND(ISNUMBER('Control Sample Data'!H222),'Control Sample Data'!H222&lt;$B$1,'Control Sample Data'!H222&gt;0),'Control Sample Data'!H222,$B$1),"")</f>
        <v/>
      </c>
      <c r="U223" s="17" t="str">
        <f>IF(SUM('Control Sample Data'!I$3:I$98)&gt;10,IF(AND(ISNUMBER('Control Sample Data'!I222),'Control Sample Data'!I222&lt;$B$1,'Control Sample Data'!I222&gt;0),'Control Sample Data'!I222,$B$1),"")</f>
        <v/>
      </c>
      <c r="V223" s="17" t="str">
        <f>IF(SUM('Control Sample Data'!J$3:J$98)&gt;10,IF(AND(ISNUMBER('Control Sample Data'!J222),'Control Sample Data'!J222&lt;$B$1,'Control Sample Data'!J222&gt;0),'Control Sample Data'!J222,$B$1),"")</f>
        <v/>
      </c>
      <c r="W223" s="17" t="str">
        <f>IF(SUM('Control Sample Data'!K$3:K$98)&gt;10,IF(AND(ISNUMBER('Control Sample Data'!K222),'Control Sample Data'!K222&lt;$B$1,'Control Sample Data'!K222&gt;0),'Control Sample Data'!K222,$B$1),"")</f>
        <v/>
      </c>
      <c r="X223" s="17" t="str">
        <f>IF(SUM('Control Sample Data'!L$3:L$98)&gt;10,IF(AND(ISNUMBER('Control Sample Data'!L222),'Control Sample Data'!L222&lt;$B$1,'Control Sample Data'!L222&gt;0),'Control Sample Data'!L222,$B$1),"")</f>
        <v/>
      </c>
      <c r="Y223" s="17" t="str">
        <f>IF(SUM('Control Sample Data'!M$3:M$98)&gt;10,IF(AND(ISNUMBER('Control Sample Data'!M222),'Control Sample Data'!M222&lt;$B$1,'Control Sample Data'!M222&gt;0),'Control Sample Data'!M222,$B$1),"")</f>
        <v/>
      </c>
      <c r="AT223" s="36" t="str">
        <f t="shared" si="182"/>
        <v/>
      </c>
      <c r="AU223" s="36" t="str">
        <f t="shared" si="183"/>
        <v/>
      </c>
      <c r="AV223" s="36" t="str">
        <f t="shared" si="184"/>
        <v/>
      </c>
      <c r="AW223" s="36" t="str">
        <f t="shared" si="185"/>
        <v/>
      </c>
      <c r="AX223" s="36" t="str">
        <f t="shared" si="186"/>
        <v/>
      </c>
      <c r="AY223" s="36" t="str">
        <f t="shared" si="187"/>
        <v/>
      </c>
      <c r="AZ223" s="36" t="str">
        <f t="shared" si="188"/>
        <v/>
      </c>
      <c r="BA223" s="36" t="str">
        <f t="shared" si="189"/>
        <v/>
      </c>
      <c r="BB223" s="36" t="str">
        <f t="shared" si="190"/>
        <v/>
      </c>
      <c r="BC223" s="36" t="str">
        <f t="shared" si="191"/>
        <v/>
      </c>
      <c r="BD223" s="36" t="str">
        <f t="shared" si="193"/>
        <v/>
      </c>
      <c r="BE223" s="36" t="str">
        <f t="shared" si="194"/>
        <v/>
      </c>
      <c r="BF223" s="36" t="str">
        <f t="shared" si="195"/>
        <v/>
      </c>
      <c r="BG223" s="36" t="str">
        <f t="shared" si="196"/>
        <v/>
      </c>
      <c r="BH223" s="36" t="str">
        <f t="shared" si="197"/>
        <v/>
      </c>
      <c r="BI223" s="36" t="str">
        <f t="shared" si="198"/>
        <v/>
      </c>
      <c r="BJ223" s="36" t="str">
        <f t="shared" si="199"/>
        <v/>
      </c>
      <c r="BK223" s="36" t="str">
        <f t="shared" si="200"/>
        <v/>
      </c>
      <c r="BL223" s="36" t="str">
        <f t="shared" si="201"/>
        <v/>
      </c>
      <c r="BM223" s="36" t="str">
        <f t="shared" si="202"/>
        <v/>
      </c>
      <c r="BN223" s="38" t="e">
        <f t="shared" si="170"/>
        <v>#DIV/0!</v>
      </c>
      <c r="BO223" s="38" t="e">
        <f t="shared" si="171"/>
        <v>#DIV/0!</v>
      </c>
      <c r="BP223" s="39" t="str">
        <f t="shared" si="203"/>
        <v/>
      </c>
      <c r="BQ223" s="39" t="str">
        <f t="shared" si="204"/>
        <v/>
      </c>
      <c r="BR223" s="39" t="str">
        <f t="shared" si="205"/>
        <v/>
      </c>
      <c r="BS223" s="39" t="str">
        <f t="shared" si="206"/>
        <v/>
      </c>
      <c r="BT223" s="39" t="str">
        <f t="shared" si="207"/>
        <v/>
      </c>
      <c r="BU223" s="39" t="str">
        <f t="shared" si="208"/>
        <v/>
      </c>
      <c r="BV223" s="39" t="str">
        <f t="shared" si="209"/>
        <v/>
      </c>
      <c r="BW223" s="39" t="str">
        <f t="shared" si="210"/>
        <v/>
      </c>
      <c r="BX223" s="39" t="str">
        <f t="shared" si="211"/>
        <v/>
      </c>
      <c r="BY223" s="39" t="str">
        <f t="shared" si="212"/>
        <v/>
      </c>
      <c r="BZ223" s="39" t="str">
        <f t="shared" si="213"/>
        <v/>
      </c>
      <c r="CA223" s="39" t="str">
        <f t="shared" si="214"/>
        <v/>
      </c>
      <c r="CB223" s="39" t="str">
        <f t="shared" si="215"/>
        <v/>
      </c>
      <c r="CC223" s="39" t="str">
        <f t="shared" si="216"/>
        <v/>
      </c>
      <c r="CD223" s="39" t="str">
        <f t="shared" si="217"/>
        <v/>
      </c>
      <c r="CE223" s="39" t="str">
        <f t="shared" si="218"/>
        <v/>
      </c>
      <c r="CF223" s="39" t="str">
        <f t="shared" si="219"/>
        <v/>
      </c>
      <c r="CG223" s="39" t="str">
        <f t="shared" si="220"/>
        <v/>
      </c>
      <c r="CH223" s="39" t="str">
        <f t="shared" si="221"/>
        <v/>
      </c>
      <c r="CI223" s="39" t="str">
        <f t="shared" si="222"/>
        <v/>
      </c>
    </row>
    <row r="224" spans="1:87" ht="12.75">
      <c r="A224" s="18"/>
      <c r="B224" s="16" t="str">
        <f>'Gene Table'!D223</f>
        <v>NM_004281</v>
      </c>
      <c r="C224" s="16" t="s">
        <v>121</v>
      </c>
      <c r="D224" s="17" t="str">
        <f>IF(SUM('Test Sample Data'!D$3:D$98)&gt;10,IF(AND(ISNUMBER('Test Sample Data'!D223),'Test Sample Data'!D223&lt;$B$1,'Test Sample Data'!D223&gt;0),'Test Sample Data'!D223,$B$1),"")</f>
        <v/>
      </c>
      <c r="E224" s="17" t="str">
        <f>IF(SUM('Test Sample Data'!E$3:E$98)&gt;10,IF(AND(ISNUMBER('Test Sample Data'!E223),'Test Sample Data'!E223&lt;$B$1,'Test Sample Data'!E223&gt;0),'Test Sample Data'!E223,$B$1),"")</f>
        <v/>
      </c>
      <c r="F224" s="17" t="str">
        <f>IF(SUM('Test Sample Data'!F$3:F$98)&gt;10,IF(AND(ISNUMBER('Test Sample Data'!F223),'Test Sample Data'!F223&lt;$B$1,'Test Sample Data'!F223&gt;0),'Test Sample Data'!F223,$B$1),"")</f>
        <v/>
      </c>
      <c r="G224" s="17" t="str">
        <f>IF(SUM('Test Sample Data'!G$3:G$98)&gt;10,IF(AND(ISNUMBER('Test Sample Data'!G223),'Test Sample Data'!G223&lt;$B$1,'Test Sample Data'!G223&gt;0),'Test Sample Data'!G223,$B$1),"")</f>
        <v/>
      </c>
      <c r="H224" s="17" t="str">
        <f>IF(SUM('Test Sample Data'!H$3:H$98)&gt;10,IF(AND(ISNUMBER('Test Sample Data'!H223),'Test Sample Data'!H223&lt;$B$1,'Test Sample Data'!H223&gt;0),'Test Sample Data'!H223,$B$1),"")</f>
        <v/>
      </c>
      <c r="I224" s="17" t="str">
        <f>IF(SUM('Test Sample Data'!I$3:I$98)&gt;10,IF(AND(ISNUMBER('Test Sample Data'!I223),'Test Sample Data'!I223&lt;$B$1,'Test Sample Data'!I223&gt;0),'Test Sample Data'!I223,$B$1),"")</f>
        <v/>
      </c>
      <c r="J224" s="17" t="str">
        <f>IF(SUM('Test Sample Data'!J$3:J$98)&gt;10,IF(AND(ISNUMBER('Test Sample Data'!J223),'Test Sample Data'!J223&lt;$B$1,'Test Sample Data'!J223&gt;0),'Test Sample Data'!J223,$B$1),"")</f>
        <v/>
      </c>
      <c r="K224" s="17" t="str">
        <f>IF(SUM('Test Sample Data'!K$3:K$98)&gt;10,IF(AND(ISNUMBER('Test Sample Data'!K223),'Test Sample Data'!K223&lt;$B$1,'Test Sample Data'!K223&gt;0),'Test Sample Data'!K223,$B$1),"")</f>
        <v/>
      </c>
      <c r="L224" s="17" t="str">
        <f>IF(SUM('Test Sample Data'!L$3:L$98)&gt;10,IF(AND(ISNUMBER('Test Sample Data'!L223),'Test Sample Data'!L223&lt;$B$1,'Test Sample Data'!L223&gt;0),'Test Sample Data'!L223,$B$1),"")</f>
        <v/>
      </c>
      <c r="M224" s="17" t="str">
        <f>IF(SUM('Test Sample Data'!M$3:M$98)&gt;10,IF(AND(ISNUMBER('Test Sample Data'!M223),'Test Sample Data'!M223&lt;$B$1,'Test Sample Data'!M223&gt;0),'Test Sample Data'!M223,$B$1),"")</f>
        <v/>
      </c>
      <c r="N224" s="17" t="str">
        <f>'Gene Table'!D223</f>
        <v>NM_004281</v>
      </c>
      <c r="O224" s="16" t="s">
        <v>121</v>
      </c>
      <c r="P224" s="17" t="str">
        <f>IF(SUM('Control Sample Data'!D$3:D$98)&gt;10,IF(AND(ISNUMBER('Control Sample Data'!D223),'Control Sample Data'!D223&lt;$B$1,'Control Sample Data'!D223&gt;0),'Control Sample Data'!D223,$B$1),"")</f>
        <v/>
      </c>
      <c r="Q224" s="17" t="str">
        <f>IF(SUM('Control Sample Data'!E$3:E$98)&gt;10,IF(AND(ISNUMBER('Control Sample Data'!E223),'Control Sample Data'!E223&lt;$B$1,'Control Sample Data'!E223&gt;0),'Control Sample Data'!E223,$B$1),"")</f>
        <v/>
      </c>
      <c r="R224" s="17" t="str">
        <f>IF(SUM('Control Sample Data'!F$3:F$98)&gt;10,IF(AND(ISNUMBER('Control Sample Data'!F223),'Control Sample Data'!F223&lt;$B$1,'Control Sample Data'!F223&gt;0),'Control Sample Data'!F223,$B$1),"")</f>
        <v/>
      </c>
      <c r="S224" s="17" t="str">
        <f>IF(SUM('Control Sample Data'!G$3:G$98)&gt;10,IF(AND(ISNUMBER('Control Sample Data'!G223),'Control Sample Data'!G223&lt;$B$1,'Control Sample Data'!G223&gt;0),'Control Sample Data'!G223,$B$1),"")</f>
        <v/>
      </c>
      <c r="T224" s="17" t="str">
        <f>IF(SUM('Control Sample Data'!H$3:H$98)&gt;10,IF(AND(ISNUMBER('Control Sample Data'!H223),'Control Sample Data'!H223&lt;$B$1,'Control Sample Data'!H223&gt;0),'Control Sample Data'!H223,$B$1),"")</f>
        <v/>
      </c>
      <c r="U224" s="17" t="str">
        <f>IF(SUM('Control Sample Data'!I$3:I$98)&gt;10,IF(AND(ISNUMBER('Control Sample Data'!I223),'Control Sample Data'!I223&lt;$B$1,'Control Sample Data'!I223&gt;0),'Control Sample Data'!I223,$B$1),"")</f>
        <v/>
      </c>
      <c r="V224" s="17" t="str">
        <f>IF(SUM('Control Sample Data'!J$3:J$98)&gt;10,IF(AND(ISNUMBER('Control Sample Data'!J223),'Control Sample Data'!J223&lt;$B$1,'Control Sample Data'!J223&gt;0),'Control Sample Data'!J223,$B$1),"")</f>
        <v/>
      </c>
      <c r="W224" s="17" t="str">
        <f>IF(SUM('Control Sample Data'!K$3:K$98)&gt;10,IF(AND(ISNUMBER('Control Sample Data'!K223),'Control Sample Data'!K223&lt;$B$1,'Control Sample Data'!K223&gt;0),'Control Sample Data'!K223,$B$1),"")</f>
        <v/>
      </c>
      <c r="X224" s="17" t="str">
        <f>IF(SUM('Control Sample Data'!L$3:L$98)&gt;10,IF(AND(ISNUMBER('Control Sample Data'!L223),'Control Sample Data'!L223&lt;$B$1,'Control Sample Data'!L223&gt;0),'Control Sample Data'!L223,$B$1),"")</f>
        <v/>
      </c>
      <c r="Y224" s="17" t="str">
        <f>IF(SUM('Control Sample Data'!M$3:M$98)&gt;10,IF(AND(ISNUMBER('Control Sample Data'!M223),'Control Sample Data'!M223&lt;$B$1,'Control Sample Data'!M223&gt;0),'Control Sample Data'!M223,$B$1),"")</f>
        <v/>
      </c>
      <c r="AT224" s="36" t="str">
        <f t="shared" si="182"/>
        <v/>
      </c>
      <c r="AU224" s="36" t="str">
        <f t="shared" si="183"/>
        <v/>
      </c>
      <c r="AV224" s="36" t="str">
        <f t="shared" si="184"/>
        <v/>
      </c>
      <c r="AW224" s="36" t="str">
        <f t="shared" si="185"/>
        <v/>
      </c>
      <c r="AX224" s="36" t="str">
        <f t="shared" si="186"/>
        <v/>
      </c>
      <c r="AY224" s="36" t="str">
        <f t="shared" si="187"/>
        <v/>
      </c>
      <c r="AZ224" s="36" t="str">
        <f t="shared" si="188"/>
        <v/>
      </c>
      <c r="BA224" s="36" t="str">
        <f t="shared" si="189"/>
        <v/>
      </c>
      <c r="BB224" s="36" t="str">
        <f t="shared" si="190"/>
        <v/>
      </c>
      <c r="BC224" s="36" t="str">
        <f t="shared" si="191"/>
        <v/>
      </c>
      <c r="BD224" s="36" t="str">
        <f t="shared" si="193"/>
        <v/>
      </c>
      <c r="BE224" s="36" t="str">
        <f t="shared" si="194"/>
        <v/>
      </c>
      <c r="BF224" s="36" t="str">
        <f t="shared" si="195"/>
        <v/>
      </c>
      <c r="BG224" s="36" t="str">
        <f t="shared" si="196"/>
        <v/>
      </c>
      <c r="BH224" s="36" t="str">
        <f t="shared" si="197"/>
        <v/>
      </c>
      <c r="BI224" s="36" t="str">
        <f t="shared" si="198"/>
        <v/>
      </c>
      <c r="BJ224" s="36" t="str">
        <f t="shared" si="199"/>
        <v/>
      </c>
      <c r="BK224" s="36" t="str">
        <f t="shared" si="200"/>
        <v/>
      </c>
      <c r="BL224" s="36" t="str">
        <f t="shared" si="201"/>
        <v/>
      </c>
      <c r="BM224" s="36" t="str">
        <f t="shared" si="202"/>
        <v/>
      </c>
      <c r="BN224" s="38" t="e">
        <f t="shared" si="170"/>
        <v>#DIV/0!</v>
      </c>
      <c r="BO224" s="38" t="e">
        <f t="shared" si="171"/>
        <v>#DIV/0!</v>
      </c>
      <c r="BP224" s="39" t="str">
        <f t="shared" si="203"/>
        <v/>
      </c>
      <c r="BQ224" s="39" t="str">
        <f t="shared" si="204"/>
        <v/>
      </c>
      <c r="BR224" s="39" t="str">
        <f t="shared" si="205"/>
        <v/>
      </c>
      <c r="BS224" s="39" t="str">
        <f t="shared" si="206"/>
        <v/>
      </c>
      <c r="BT224" s="39" t="str">
        <f t="shared" si="207"/>
        <v/>
      </c>
      <c r="BU224" s="39" t="str">
        <f t="shared" si="208"/>
        <v/>
      </c>
      <c r="BV224" s="39" t="str">
        <f t="shared" si="209"/>
        <v/>
      </c>
      <c r="BW224" s="39" t="str">
        <f t="shared" si="210"/>
        <v/>
      </c>
      <c r="BX224" s="39" t="str">
        <f t="shared" si="211"/>
        <v/>
      </c>
      <c r="BY224" s="39" t="str">
        <f t="shared" si="212"/>
        <v/>
      </c>
      <c r="BZ224" s="39" t="str">
        <f t="shared" si="213"/>
        <v/>
      </c>
      <c r="CA224" s="39" t="str">
        <f t="shared" si="214"/>
        <v/>
      </c>
      <c r="CB224" s="39" t="str">
        <f t="shared" si="215"/>
        <v/>
      </c>
      <c r="CC224" s="39" t="str">
        <f t="shared" si="216"/>
        <v/>
      </c>
      <c r="CD224" s="39" t="str">
        <f t="shared" si="217"/>
        <v/>
      </c>
      <c r="CE224" s="39" t="str">
        <f t="shared" si="218"/>
        <v/>
      </c>
      <c r="CF224" s="39" t="str">
        <f t="shared" si="219"/>
        <v/>
      </c>
      <c r="CG224" s="39" t="str">
        <f t="shared" si="220"/>
        <v/>
      </c>
      <c r="CH224" s="39" t="str">
        <f t="shared" si="221"/>
        <v/>
      </c>
      <c r="CI224" s="39" t="str">
        <f t="shared" si="222"/>
        <v/>
      </c>
    </row>
    <row r="225" spans="1:87" ht="12.75">
      <c r="A225" s="18"/>
      <c r="B225" s="16" t="str">
        <f>'Gene Table'!D224</f>
        <v>NM_004832</v>
      </c>
      <c r="C225" s="16" t="s">
        <v>125</v>
      </c>
      <c r="D225" s="17" t="str">
        <f>IF(SUM('Test Sample Data'!D$3:D$98)&gt;10,IF(AND(ISNUMBER('Test Sample Data'!D224),'Test Sample Data'!D224&lt;$B$1,'Test Sample Data'!D224&gt;0),'Test Sample Data'!D224,$B$1),"")</f>
        <v/>
      </c>
      <c r="E225" s="17" t="str">
        <f>IF(SUM('Test Sample Data'!E$3:E$98)&gt;10,IF(AND(ISNUMBER('Test Sample Data'!E224),'Test Sample Data'!E224&lt;$B$1,'Test Sample Data'!E224&gt;0),'Test Sample Data'!E224,$B$1),"")</f>
        <v/>
      </c>
      <c r="F225" s="17" t="str">
        <f>IF(SUM('Test Sample Data'!F$3:F$98)&gt;10,IF(AND(ISNUMBER('Test Sample Data'!F224),'Test Sample Data'!F224&lt;$B$1,'Test Sample Data'!F224&gt;0),'Test Sample Data'!F224,$B$1),"")</f>
        <v/>
      </c>
      <c r="G225" s="17" t="str">
        <f>IF(SUM('Test Sample Data'!G$3:G$98)&gt;10,IF(AND(ISNUMBER('Test Sample Data'!G224),'Test Sample Data'!G224&lt;$B$1,'Test Sample Data'!G224&gt;0),'Test Sample Data'!G224,$B$1),"")</f>
        <v/>
      </c>
      <c r="H225" s="17" t="str">
        <f>IF(SUM('Test Sample Data'!H$3:H$98)&gt;10,IF(AND(ISNUMBER('Test Sample Data'!H224),'Test Sample Data'!H224&lt;$B$1,'Test Sample Data'!H224&gt;0),'Test Sample Data'!H224,$B$1),"")</f>
        <v/>
      </c>
      <c r="I225" s="17" t="str">
        <f>IF(SUM('Test Sample Data'!I$3:I$98)&gt;10,IF(AND(ISNUMBER('Test Sample Data'!I224),'Test Sample Data'!I224&lt;$B$1,'Test Sample Data'!I224&gt;0),'Test Sample Data'!I224,$B$1),"")</f>
        <v/>
      </c>
      <c r="J225" s="17" t="str">
        <f>IF(SUM('Test Sample Data'!J$3:J$98)&gt;10,IF(AND(ISNUMBER('Test Sample Data'!J224),'Test Sample Data'!J224&lt;$B$1,'Test Sample Data'!J224&gt;0),'Test Sample Data'!J224,$B$1),"")</f>
        <v/>
      </c>
      <c r="K225" s="17" t="str">
        <f>IF(SUM('Test Sample Data'!K$3:K$98)&gt;10,IF(AND(ISNUMBER('Test Sample Data'!K224),'Test Sample Data'!K224&lt;$B$1,'Test Sample Data'!K224&gt;0),'Test Sample Data'!K224,$B$1),"")</f>
        <v/>
      </c>
      <c r="L225" s="17" t="str">
        <f>IF(SUM('Test Sample Data'!L$3:L$98)&gt;10,IF(AND(ISNUMBER('Test Sample Data'!L224),'Test Sample Data'!L224&lt;$B$1,'Test Sample Data'!L224&gt;0),'Test Sample Data'!L224,$B$1),"")</f>
        <v/>
      </c>
      <c r="M225" s="17" t="str">
        <f>IF(SUM('Test Sample Data'!M$3:M$98)&gt;10,IF(AND(ISNUMBER('Test Sample Data'!M224),'Test Sample Data'!M224&lt;$B$1,'Test Sample Data'!M224&gt;0),'Test Sample Data'!M224,$B$1),"")</f>
        <v/>
      </c>
      <c r="N225" s="17" t="str">
        <f>'Gene Table'!D224</f>
        <v>NM_004832</v>
      </c>
      <c r="O225" s="16" t="s">
        <v>125</v>
      </c>
      <c r="P225" s="17" t="str">
        <f>IF(SUM('Control Sample Data'!D$3:D$98)&gt;10,IF(AND(ISNUMBER('Control Sample Data'!D224),'Control Sample Data'!D224&lt;$B$1,'Control Sample Data'!D224&gt;0),'Control Sample Data'!D224,$B$1),"")</f>
        <v/>
      </c>
      <c r="Q225" s="17" t="str">
        <f>IF(SUM('Control Sample Data'!E$3:E$98)&gt;10,IF(AND(ISNUMBER('Control Sample Data'!E224),'Control Sample Data'!E224&lt;$B$1,'Control Sample Data'!E224&gt;0),'Control Sample Data'!E224,$B$1),"")</f>
        <v/>
      </c>
      <c r="R225" s="17" t="str">
        <f>IF(SUM('Control Sample Data'!F$3:F$98)&gt;10,IF(AND(ISNUMBER('Control Sample Data'!F224),'Control Sample Data'!F224&lt;$B$1,'Control Sample Data'!F224&gt;0),'Control Sample Data'!F224,$B$1),"")</f>
        <v/>
      </c>
      <c r="S225" s="17" t="str">
        <f>IF(SUM('Control Sample Data'!G$3:G$98)&gt;10,IF(AND(ISNUMBER('Control Sample Data'!G224),'Control Sample Data'!G224&lt;$B$1,'Control Sample Data'!G224&gt;0),'Control Sample Data'!G224,$B$1),"")</f>
        <v/>
      </c>
      <c r="T225" s="17" t="str">
        <f>IF(SUM('Control Sample Data'!H$3:H$98)&gt;10,IF(AND(ISNUMBER('Control Sample Data'!H224),'Control Sample Data'!H224&lt;$B$1,'Control Sample Data'!H224&gt;0),'Control Sample Data'!H224,$B$1),"")</f>
        <v/>
      </c>
      <c r="U225" s="17" t="str">
        <f>IF(SUM('Control Sample Data'!I$3:I$98)&gt;10,IF(AND(ISNUMBER('Control Sample Data'!I224),'Control Sample Data'!I224&lt;$B$1,'Control Sample Data'!I224&gt;0),'Control Sample Data'!I224,$B$1),"")</f>
        <v/>
      </c>
      <c r="V225" s="17" t="str">
        <f>IF(SUM('Control Sample Data'!J$3:J$98)&gt;10,IF(AND(ISNUMBER('Control Sample Data'!J224),'Control Sample Data'!J224&lt;$B$1,'Control Sample Data'!J224&gt;0),'Control Sample Data'!J224,$B$1),"")</f>
        <v/>
      </c>
      <c r="W225" s="17" t="str">
        <f>IF(SUM('Control Sample Data'!K$3:K$98)&gt;10,IF(AND(ISNUMBER('Control Sample Data'!K224),'Control Sample Data'!K224&lt;$B$1,'Control Sample Data'!K224&gt;0),'Control Sample Data'!K224,$B$1),"")</f>
        <v/>
      </c>
      <c r="X225" s="17" t="str">
        <f>IF(SUM('Control Sample Data'!L$3:L$98)&gt;10,IF(AND(ISNUMBER('Control Sample Data'!L224),'Control Sample Data'!L224&lt;$B$1,'Control Sample Data'!L224&gt;0),'Control Sample Data'!L224,$B$1),"")</f>
        <v/>
      </c>
      <c r="Y225" s="17" t="str">
        <f>IF(SUM('Control Sample Data'!M$3:M$98)&gt;10,IF(AND(ISNUMBER('Control Sample Data'!M224),'Control Sample Data'!M224&lt;$B$1,'Control Sample Data'!M224&gt;0),'Control Sample Data'!M224,$B$1),"")</f>
        <v/>
      </c>
      <c r="AT225" s="36" t="str">
        <f t="shared" si="182"/>
        <v/>
      </c>
      <c r="AU225" s="36" t="str">
        <f t="shared" si="183"/>
        <v/>
      </c>
      <c r="AV225" s="36" t="str">
        <f t="shared" si="184"/>
        <v/>
      </c>
      <c r="AW225" s="36" t="str">
        <f t="shared" si="185"/>
        <v/>
      </c>
      <c r="AX225" s="36" t="str">
        <f t="shared" si="186"/>
        <v/>
      </c>
      <c r="AY225" s="36" t="str">
        <f t="shared" si="187"/>
        <v/>
      </c>
      <c r="AZ225" s="36" t="str">
        <f t="shared" si="188"/>
        <v/>
      </c>
      <c r="BA225" s="36" t="str">
        <f t="shared" si="189"/>
        <v/>
      </c>
      <c r="BB225" s="36" t="str">
        <f t="shared" si="190"/>
        <v/>
      </c>
      <c r="BC225" s="36" t="str">
        <f t="shared" si="191"/>
        <v/>
      </c>
      <c r="BD225" s="36" t="str">
        <f t="shared" si="193"/>
        <v/>
      </c>
      <c r="BE225" s="36" t="str">
        <f t="shared" si="194"/>
        <v/>
      </c>
      <c r="BF225" s="36" t="str">
        <f t="shared" si="195"/>
        <v/>
      </c>
      <c r="BG225" s="36" t="str">
        <f t="shared" si="196"/>
        <v/>
      </c>
      <c r="BH225" s="36" t="str">
        <f t="shared" si="197"/>
        <v/>
      </c>
      <c r="BI225" s="36" t="str">
        <f t="shared" si="198"/>
        <v/>
      </c>
      <c r="BJ225" s="36" t="str">
        <f t="shared" si="199"/>
        <v/>
      </c>
      <c r="BK225" s="36" t="str">
        <f t="shared" si="200"/>
        <v/>
      </c>
      <c r="BL225" s="36" t="str">
        <f t="shared" si="201"/>
        <v/>
      </c>
      <c r="BM225" s="36" t="str">
        <f t="shared" si="202"/>
        <v/>
      </c>
      <c r="BN225" s="38" t="e">
        <f t="shared" si="170"/>
        <v>#DIV/0!</v>
      </c>
      <c r="BO225" s="38" t="e">
        <f t="shared" si="171"/>
        <v>#DIV/0!</v>
      </c>
      <c r="BP225" s="39" t="str">
        <f t="shared" si="203"/>
        <v/>
      </c>
      <c r="BQ225" s="39" t="str">
        <f t="shared" si="204"/>
        <v/>
      </c>
      <c r="BR225" s="39" t="str">
        <f t="shared" si="205"/>
        <v/>
      </c>
      <c r="BS225" s="39" t="str">
        <f t="shared" si="206"/>
        <v/>
      </c>
      <c r="BT225" s="39" t="str">
        <f t="shared" si="207"/>
        <v/>
      </c>
      <c r="BU225" s="39" t="str">
        <f t="shared" si="208"/>
        <v/>
      </c>
      <c r="BV225" s="39" t="str">
        <f t="shared" si="209"/>
        <v/>
      </c>
      <c r="BW225" s="39" t="str">
        <f t="shared" si="210"/>
        <v/>
      </c>
      <c r="BX225" s="39" t="str">
        <f t="shared" si="211"/>
        <v/>
      </c>
      <c r="BY225" s="39" t="str">
        <f t="shared" si="212"/>
        <v/>
      </c>
      <c r="BZ225" s="39" t="str">
        <f t="shared" si="213"/>
        <v/>
      </c>
      <c r="CA225" s="39" t="str">
        <f t="shared" si="214"/>
        <v/>
      </c>
      <c r="CB225" s="39" t="str">
        <f t="shared" si="215"/>
        <v/>
      </c>
      <c r="CC225" s="39" t="str">
        <f t="shared" si="216"/>
        <v/>
      </c>
      <c r="CD225" s="39" t="str">
        <f t="shared" si="217"/>
        <v/>
      </c>
      <c r="CE225" s="39" t="str">
        <f t="shared" si="218"/>
        <v/>
      </c>
      <c r="CF225" s="39" t="str">
        <f t="shared" si="219"/>
        <v/>
      </c>
      <c r="CG225" s="39" t="str">
        <f t="shared" si="220"/>
        <v/>
      </c>
      <c r="CH225" s="39" t="str">
        <f t="shared" si="221"/>
        <v/>
      </c>
      <c r="CI225" s="39" t="str">
        <f t="shared" si="222"/>
        <v/>
      </c>
    </row>
    <row r="226" spans="1:87" ht="12.75">
      <c r="A226" s="18"/>
      <c r="B226" s="16" t="str">
        <f>'Gene Table'!D225</f>
        <v>NM_005191</v>
      </c>
      <c r="C226" s="16" t="s">
        <v>129</v>
      </c>
      <c r="D226" s="17" t="str">
        <f>IF(SUM('Test Sample Data'!D$3:D$98)&gt;10,IF(AND(ISNUMBER('Test Sample Data'!D225),'Test Sample Data'!D225&lt;$B$1,'Test Sample Data'!D225&gt;0),'Test Sample Data'!D225,$B$1),"")</f>
        <v/>
      </c>
      <c r="E226" s="17" t="str">
        <f>IF(SUM('Test Sample Data'!E$3:E$98)&gt;10,IF(AND(ISNUMBER('Test Sample Data'!E225),'Test Sample Data'!E225&lt;$B$1,'Test Sample Data'!E225&gt;0),'Test Sample Data'!E225,$B$1),"")</f>
        <v/>
      </c>
      <c r="F226" s="17" t="str">
        <f>IF(SUM('Test Sample Data'!F$3:F$98)&gt;10,IF(AND(ISNUMBER('Test Sample Data'!F225),'Test Sample Data'!F225&lt;$B$1,'Test Sample Data'!F225&gt;0),'Test Sample Data'!F225,$B$1),"")</f>
        <v/>
      </c>
      <c r="G226" s="17" t="str">
        <f>IF(SUM('Test Sample Data'!G$3:G$98)&gt;10,IF(AND(ISNUMBER('Test Sample Data'!G225),'Test Sample Data'!G225&lt;$B$1,'Test Sample Data'!G225&gt;0),'Test Sample Data'!G225,$B$1),"")</f>
        <v/>
      </c>
      <c r="H226" s="17" t="str">
        <f>IF(SUM('Test Sample Data'!H$3:H$98)&gt;10,IF(AND(ISNUMBER('Test Sample Data'!H225),'Test Sample Data'!H225&lt;$B$1,'Test Sample Data'!H225&gt;0),'Test Sample Data'!H225,$B$1),"")</f>
        <v/>
      </c>
      <c r="I226" s="17" t="str">
        <f>IF(SUM('Test Sample Data'!I$3:I$98)&gt;10,IF(AND(ISNUMBER('Test Sample Data'!I225),'Test Sample Data'!I225&lt;$B$1,'Test Sample Data'!I225&gt;0),'Test Sample Data'!I225,$B$1),"")</f>
        <v/>
      </c>
      <c r="J226" s="17" t="str">
        <f>IF(SUM('Test Sample Data'!J$3:J$98)&gt;10,IF(AND(ISNUMBER('Test Sample Data'!J225),'Test Sample Data'!J225&lt;$B$1,'Test Sample Data'!J225&gt;0),'Test Sample Data'!J225,$B$1),"")</f>
        <v/>
      </c>
      <c r="K226" s="17" t="str">
        <f>IF(SUM('Test Sample Data'!K$3:K$98)&gt;10,IF(AND(ISNUMBER('Test Sample Data'!K225),'Test Sample Data'!K225&lt;$B$1,'Test Sample Data'!K225&gt;0),'Test Sample Data'!K225,$B$1),"")</f>
        <v/>
      </c>
      <c r="L226" s="17" t="str">
        <f>IF(SUM('Test Sample Data'!L$3:L$98)&gt;10,IF(AND(ISNUMBER('Test Sample Data'!L225),'Test Sample Data'!L225&lt;$B$1,'Test Sample Data'!L225&gt;0),'Test Sample Data'!L225,$B$1),"")</f>
        <v/>
      </c>
      <c r="M226" s="17" t="str">
        <f>IF(SUM('Test Sample Data'!M$3:M$98)&gt;10,IF(AND(ISNUMBER('Test Sample Data'!M225),'Test Sample Data'!M225&lt;$B$1,'Test Sample Data'!M225&gt;0),'Test Sample Data'!M225,$B$1),"")</f>
        <v/>
      </c>
      <c r="N226" s="17" t="str">
        <f>'Gene Table'!D225</f>
        <v>NM_005191</v>
      </c>
      <c r="O226" s="16" t="s">
        <v>129</v>
      </c>
      <c r="P226" s="17" t="str">
        <f>IF(SUM('Control Sample Data'!D$3:D$98)&gt;10,IF(AND(ISNUMBER('Control Sample Data'!D225),'Control Sample Data'!D225&lt;$B$1,'Control Sample Data'!D225&gt;0),'Control Sample Data'!D225,$B$1),"")</f>
        <v/>
      </c>
      <c r="Q226" s="17" t="str">
        <f>IF(SUM('Control Sample Data'!E$3:E$98)&gt;10,IF(AND(ISNUMBER('Control Sample Data'!E225),'Control Sample Data'!E225&lt;$B$1,'Control Sample Data'!E225&gt;0),'Control Sample Data'!E225,$B$1),"")</f>
        <v/>
      </c>
      <c r="R226" s="17" t="str">
        <f>IF(SUM('Control Sample Data'!F$3:F$98)&gt;10,IF(AND(ISNUMBER('Control Sample Data'!F225),'Control Sample Data'!F225&lt;$B$1,'Control Sample Data'!F225&gt;0),'Control Sample Data'!F225,$B$1),"")</f>
        <v/>
      </c>
      <c r="S226" s="17" t="str">
        <f>IF(SUM('Control Sample Data'!G$3:G$98)&gt;10,IF(AND(ISNUMBER('Control Sample Data'!G225),'Control Sample Data'!G225&lt;$B$1,'Control Sample Data'!G225&gt;0),'Control Sample Data'!G225,$B$1),"")</f>
        <v/>
      </c>
      <c r="T226" s="17" t="str">
        <f>IF(SUM('Control Sample Data'!H$3:H$98)&gt;10,IF(AND(ISNUMBER('Control Sample Data'!H225),'Control Sample Data'!H225&lt;$B$1,'Control Sample Data'!H225&gt;0),'Control Sample Data'!H225,$B$1),"")</f>
        <v/>
      </c>
      <c r="U226" s="17" t="str">
        <f>IF(SUM('Control Sample Data'!I$3:I$98)&gt;10,IF(AND(ISNUMBER('Control Sample Data'!I225),'Control Sample Data'!I225&lt;$B$1,'Control Sample Data'!I225&gt;0),'Control Sample Data'!I225,$B$1),"")</f>
        <v/>
      </c>
      <c r="V226" s="17" t="str">
        <f>IF(SUM('Control Sample Data'!J$3:J$98)&gt;10,IF(AND(ISNUMBER('Control Sample Data'!J225),'Control Sample Data'!J225&lt;$B$1,'Control Sample Data'!J225&gt;0),'Control Sample Data'!J225,$B$1),"")</f>
        <v/>
      </c>
      <c r="W226" s="17" t="str">
        <f>IF(SUM('Control Sample Data'!K$3:K$98)&gt;10,IF(AND(ISNUMBER('Control Sample Data'!K225),'Control Sample Data'!K225&lt;$B$1,'Control Sample Data'!K225&gt;0),'Control Sample Data'!K225,$B$1),"")</f>
        <v/>
      </c>
      <c r="X226" s="17" t="str">
        <f>IF(SUM('Control Sample Data'!L$3:L$98)&gt;10,IF(AND(ISNUMBER('Control Sample Data'!L225),'Control Sample Data'!L225&lt;$B$1,'Control Sample Data'!L225&gt;0),'Control Sample Data'!L225,$B$1),"")</f>
        <v/>
      </c>
      <c r="Y226" s="17" t="str">
        <f>IF(SUM('Control Sample Data'!M$3:M$98)&gt;10,IF(AND(ISNUMBER('Control Sample Data'!M225),'Control Sample Data'!M225&lt;$B$1,'Control Sample Data'!M225&gt;0),'Control Sample Data'!M225,$B$1),"")</f>
        <v/>
      </c>
      <c r="AT226" s="36" t="str">
        <f t="shared" si="182"/>
        <v/>
      </c>
      <c r="AU226" s="36" t="str">
        <f t="shared" si="183"/>
        <v/>
      </c>
      <c r="AV226" s="36" t="str">
        <f t="shared" si="184"/>
        <v/>
      </c>
      <c r="AW226" s="36" t="str">
        <f t="shared" si="185"/>
        <v/>
      </c>
      <c r="AX226" s="36" t="str">
        <f t="shared" si="186"/>
        <v/>
      </c>
      <c r="AY226" s="36" t="str">
        <f t="shared" si="187"/>
        <v/>
      </c>
      <c r="AZ226" s="36" t="str">
        <f t="shared" si="188"/>
        <v/>
      </c>
      <c r="BA226" s="36" t="str">
        <f t="shared" si="189"/>
        <v/>
      </c>
      <c r="BB226" s="36" t="str">
        <f t="shared" si="190"/>
        <v/>
      </c>
      <c r="BC226" s="36" t="str">
        <f t="shared" si="191"/>
        <v/>
      </c>
      <c r="BD226" s="36" t="str">
        <f t="shared" si="193"/>
        <v/>
      </c>
      <c r="BE226" s="36" t="str">
        <f t="shared" si="194"/>
        <v/>
      </c>
      <c r="BF226" s="36" t="str">
        <f t="shared" si="195"/>
        <v/>
      </c>
      <c r="BG226" s="36" t="str">
        <f t="shared" si="196"/>
        <v/>
      </c>
      <c r="BH226" s="36" t="str">
        <f t="shared" si="197"/>
        <v/>
      </c>
      <c r="BI226" s="36" t="str">
        <f t="shared" si="198"/>
        <v/>
      </c>
      <c r="BJ226" s="36" t="str">
        <f t="shared" si="199"/>
        <v/>
      </c>
      <c r="BK226" s="36" t="str">
        <f t="shared" si="200"/>
        <v/>
      </c>
      <c r="BL226" s="36" t="str">
        <f t="shared" si="201"/>
        <v/>
      </c>
      <c r="BM226" s="36" t="str">
        <f t="shared" si="202"/>
        <v/>
      </c>
      <c r="BN226" s="38" t="e">
        <f t="shared" si="170"/>
        <v>#DIV/0!</v>
      </c>
      <c r="BO226" s="38" t="e">
        <f t="shared" si="171"/>
        <v>#DIV/0!</v>
      </c>
      <c r="BP226" s="39" t="str">
        <f t="shared" si="203"/>
        <v/>
      </c>
      <c r="BQ226" s="39" t="str">
        <f t="shared" si="204"/>
        <v/>
      </c>
      <c r="BR226" s="39" t="str">
        <f t="shared" si="205"/>
        <v/>
      </c>
      <c r="BS226" s="39" t="str">
        <f t="shared" si="206"/>
        <v/>
      </c>
      <c r="BT226" s="39" t="str">
        <f t="shared" si="207"/>
        <v/>
      </c>
      <c r="BU226" s="39" t="str">
        <f t="shared" si="208"/>
        <v/>
      </c>
      <c r="BV226" s="39" t="str">
        <f t="shared" si="209"/>
        <v/>
      </c>
      <c r="BW226" s="39" t="str">
        <f t="shared" si="210"/>
        <v/>
      </c>
      <c r="BX226" s="39" t="str">
        <f t="shared" si="211"/>
        <v/>
      </c>
      <c r="BY226" s="39" t="str">
        <f t="shared" si="212"/>
        <v/>
      </c>
      <c r="BZ226" s="39" t="str">
        <f t="shared" si="213"/>
        <v/>
      </c>
      <c r="CA226" s="39" t="str">
        <f t="shared" si="214"/>
        <v/>
      </c>
      <c r="CB226" s="39" t="str">
        <f t="shared" si="215"/>
        <v/>
      </c>
      <c r="CC226" s="39" t="str">
        <f t="shared" si="216"/>
        <v/>
      </c>
      <c r="CD226" s="39" t="str">
        <f t="shared" si="217"/>
        <v/>
      </c>
      <c r="CE226" s="39" t="str">
        <f t="shared" si="218"/>
        <v/>
      </c>
      <c r="CF226" s="39" t="str">
        <f t="shared" si="219"/>
        <v/>
      </c>
      <c r="CG226" s="39" t="str">
        <f t="shared" si="220"/>
        <v/>
      </c>
      <c r="CH226" s="39" t="str">
        <f t="shared" si="221"/>
        <v/>
      </c>
      <c r="CI226" s="39" t="str">
        <f t="shared" si="222"/>
        <v/>
      </c>
    </row>
    <row r="227" spans="1:87" ht="12.75">
      <c r="A227" s="18"/>
      <c r="B227" s="16" t="str">
        <f>'Gene Table'!D226</f>
        <v>NM_004797</v>
      </c>
      <c r="C227" s="16" t="s">
        <v>133</v>
      </c>
      <c r="D227" s="17" t="str">
        <f>IF(SUM('Test Sample Data'!D$3:D$98)&gt;10,IF(AND(ISNUMBER('Test Sample Data'!D226),'Test Sample Data'!D226&lt;$B$1,'Test Sample Data'!D226&gt;0),'Test Sample Data'!D226,$B$1),"")</f>
        <v/>
      </c>
      <c r="E227" s="17" t="str">
        <f>IF(SUM('Test Sample Data'!E$3:E$98)&gt;10,IF(AND(ISNUMBER('Test Sample Data'!E226),'Test Sample Data'!E226&lt;$B$1,'Test Sample Data'!E226&gt;0),'Test Sample Data'!E226,$B$1),"")</f>
        <v/>
      </c>
      <c r="F227" s="17" t="str">
        <f>IF(SUM('Test Sample Data'!F$3:F$98)&gt;10,IF(AND(ISNUMBER('Test Sample Data'!F226),'Test Sample Data'!F226&lt;$B$1,'Test Sample Data'!F226&gt;0),'Test Sample Data'!F226,$B$1),"")</f>
        <v/>
      </c>
      <c r="G227" s="17" t="str">
        <f>IF(SUM('Test Sample Data'!G$3:G$98)&gt;10,IF(AND(ISNUMBER('Test Sample Data'!G226),'Test Sample Data'!G226&lt;$B$1,'Test Sample Data'!G226&gt;0),'Test Sample Data'!G226,$B$1),"")</f>
        <v/>
      </c>
      <c r="H227" s="17" t="str">
        <f>IF(SUM('Test Sample Data'!H$3:H$98)&gt;10,IF(AND(ISNUMBER('Test Sample Data'!H226),'Test Sample Data'!H226&lt;$B$1,'Test Sample Data'!H226&gt;0),'Test Sample Data'!H226,$B$1),"")</f>
        <v/>
      </c>
      <c r="I227" s="17" t="str">
        <f>IF(SUM('Test Sample Data'!I$3:I$98)&gt;10,IF(AND(ISNUMBER('Test Sample Data'!I226),'Test Sample Data'!I226&lt;$B$1,'Test Sample Data'!I226&gt;0),'Test Sample Data'!I226,$B$1),"")</f>
        <v/>
      </c>
      <c r="J227" s="17" t="str">
        <f>IF(SUM('Test Sample Data'!J$3:J$98)&gt;10,IF(AND(ISNUMBER('Test Sample Data'!J226),'Test Sample Data'!J226&lt;$B$1,'Test Sample Data'!J226&gt;0),'Test Sample Data'!J226,$B$1),"")</f>
        <v/>
      </c>
      <c r="K227" s="17" t="str">
        <f>IF(SUM('Test Sample Data'!K$3:K$98)&gt;10,IF(AND(ISNUMBER('Test Sample Data'!K226),'Test Sample Data'!K226&lt;$B$1,'Test Sample Data'!K226&gt;0),'Test Sample Data'!K226,$B$1),"")</f>
        <v/>
      </c>
      <c r="L227" s="17" t="str">
        <f>IF(SUM('Test Sample Data'!L$3:L$98)&gt;10,IF(AND(ISNUMBER('Test Sample Data'!L226),'Test Sample Data'!L226&lt;$B$1,'Test Sample Data'!L226&gt;0),'Test Sample Data'!L226,$B$1),"")</f>
        <v/>
      </c>
      <c r="M227" s="17" t="str">
        <f>IF(SUM('Test Sample Data'!M$3:M$98)&gt;10,IF(AND(ISNUMBER('Test Sample Data'!M226),'Test Sample Data'!M226&lt;$B$1,'Test Sample Data'!M226&gt;0),'Test Sample Data'!M226,$B$1),"")</f>
        <v/>
      </c>
      <c r="N227" s="17" t="str">
        <f>'Gene Table'!D226</f>
        <v>NM_004797</v>
      </c>
      <c r="O227" s="16" t="s">
        <v>133</v>
      </c>
      <c r="P227" s="17" t="str">
        <f>IF(SUM('Control Sample Data'!D$3:D$98)&gt;10,IF(AND(ISNUMBER('Control Sample Data'!D226),'Control Sample Data'!D226&lt;$B$1,'Control Sample Data'!D226&gt;0),'Control Sample Data'!D226,$B$1),"")</f>
        <v/>
      </c>
      <c r="Q227" s="17" t="str">
        <f>IF(SUM('Control Sample Data'!E$3:E$98)&gt;10,IF(AND(ISNUMBER('Control Sample Data'!E226),'Control Sample Data'!E226&lt;$B$1,'Control Sample Data'!E226&gt;0),'Control Sample Data'!E226,$B$1),"")</f>
        <v/>
      </c>
      <c r="R227" s="17" t="str">
        <f>IF(SUM('Control Sample Data'!F$3:F$98)&gt;10,IF(AND(ISNUMBER('Control Sample Data'!F226),'Control Sample Data'!F226&lt;$B$1,'Control Sample Data'!F226&gt;0),'Control Sample Data'!F226,$B$1),"")</f>
        <v/>
      </c>
      <c r="S227" s="17" t="str">
        <f>IF(SUM('Control Sample Data'!G$3:G$98)&gt;10,IF(AND(ISNUMBER('Control Sample Data'!G226),'Control Sample Data'!G226&lt;$B$1,'Control Sample Data'!G226&gt;0),'Control Sample Data'!G226,$B$1),"")</f>
        <v/>
      </c>
      <c r="T227" s="17" t="str">
        <f>IF(SUM('Control Sample Data'!H$3:H$98)&gt;10,IF(AND(ISNUMBER('Control Sample Data'!H226),'Control Sample Data'!H226&lt;$B$1,'Control Sample Data'!H226&gt;0),'Control Sample Data'!H226,$B$1),"")</f>
        <v/>
      </c>
      <c r="U227" s="17" t="str">
        <f>IF(SUM('Control Sample Data'!I$3:I$98)&gt;10,IF(AND(ISNUMBER('Control Sample Data'!I226),'Control Sample Data'!I226&lt;$B$1,'Control Sample Data'!I226&gt;0),'Control Sample Data'!I226,$B$1),"")</f>
        <v/>
      </c>
      <c r="V227" s="17" t="str">
        <f>IF(SUM('Control Sample Data'!J$3:J$98)&gt;10,IF(AND(ISNUMBER('Control Sample Data'!J226),'Control Sample Data'!J226&lt;$B$1,'Control Sample Data'!J226&gt;0),'Control Sample Data'!J226,$B$1),"")</f>
        <v/>
      </c>
      <c r="W227" s="17" t="str">
        <f>IF(SUM('Control Sample Data'!K$3:K$98)&gt;10,IF(AND(ISNUMBER('Control Sample Data'!K226),'Control Sample Data'!K226&lt;$B$1,'Control Sample Data'!K226&gt;0),'Control Sample Data'!K226,$B$1),"")</f>
        <v/>
      </c>
      <c r="X227" s="17" t="str">
        <f>IF(SUM('Control Sample Data'!L$3:L$98)&gt;10,IF(AND(ISNUMBER('Control Sample Data'!L226),'Control Sample Data'!L226&lt;$B$1,'Control Sample Data'!L226&gt;0),'Control Sample Data'!L226,$B$1),"")</f>
        <v/>
      </c>
      <c r="Y227" s="17" t="str">
        <f>IF(SUM('Control Sample Data'!M$3:M$98)&gt;10,IF(AND(ISNUMBER('Control Sample Data'!M226),'Control Sample Data'!M226&lt;$B$1,'Control Sample Data'!M226&gt;0),'Control Sample Data'!M226,$B$1),"")</f>
        <v/>
      </c>
      <c r="AT227" s="36" t="str">
        <f t="shared" si="182"/>
        <v/>
      </c>
      <c r="AU227" s="36" t="str">
        <f t="shared" si="183"/>
        <v/>
      </c>
      <c r="AV227" s="36" t="str">
        <f t="shared" si="184"/>
        <v/>
      </c>
      <c r="AW227" s="36" t="str">
        <f t="shared" si="185"/>
        <v/>
      </c>
      <c r="AX227" s="36" t="str">
        <f t="shared" si="186"/>
        <v/>
      </c>
      <c r="AY227" s="36" t="str">
        <f t="shared" si="187"/>
        <v/>
      </c>
      <c r="AZ227" s="36" t="str">
        <f t="shared" si="188"/>
        <v/>
      </c>
      <c r="BA227" s="36" t="str">
        <f t="shared" si="189"/>
        <v/>
      </c>
      <c r="BB227" s="36" t="str">
        <f t="shared" si="190"/>
        <v/>
      </c>
      <c r="BC227" s="36" t="str">
        <f t="shared" si="191"/>
        <v/>
      </c>
      <c r="BD227" s="36" t="str">
        <f t="shared" si="193"/>
        <v/>
      </c>
      <c r="BE227" s="36" t="str">
        <f t="shared" si="194"/>
        <v/>
      </c>
      <c r="BF227" s="36" t="str">
        <f t="shared" si="195"/>
        <v/>
      </c>
      <c r="BG227" s="36" t="str">
        <f t="shared" si="196"/>
        <v/>
      </c>
      <c r="BH227" s="36" t="str">
        <f t="shared" si="197"/>
        <v/>
      </c>
      <c r="BI227" s="36" t="str">
        <f t="shared" si="198"/>
        <v/>
      </c>
      <c r="BJ227" s="36" t="str">
        <f t="shared" si="199"/>
        <v/>
      </c>
      <c r="BK227" s="36" t="str">
        <f t="shared" si="200"/>
        <v/>
      </c>
      <c r="BL227" s="36" t="str">
        <f t="shared" si="201"/>
        <v/>
      </c>
      <c r="BM227" s="36" t="str">
        <f t="shared" si="202"/>
        <v/>
      </c>
      <c r="BN227" s="38" t="e">
        <f t="shared" si="170"/>
        <v>#DIV/0!</v>
      </c>
      <c r="BO227" s="38" t="e">
        <f t="shared" si="171"/>
        <v>#DIV/0!</v>
      </c>
      <c r="BP227" s="39" t="str">
        <f t="shared" si="203"/>
        <v/>
      </c>
      <c r="BQ227" s="39" t="str">
        <f t="shared" si="204"/>
        <v/>
      </c>
      <c r="BR227" s="39" t="str">
        <f t="shared" si="205"/>
        <v/>
      </c>
      <c r="BS227" s="39" t="str">
        <f t="shared" si="206"/>
        <v/>
      </c>
      <c r="BT227" s="39" t="str">
        <f t="shared" si="207"/>
        <v/>
      </c>
      <c r="BU227" s="39" t="str">
        <f t="shared" si="208"/>
        <v/>
      </c>
      <c r="BV227" s="39" t="str">
        <f t="shared" si="209"/>
        <v/>
      </c>
      <c r="BW227" s="39" t="str">
        <f t="shared" si="210"/>
        <v/>
      </c>
      <c r="BX227" s="39" t="str">
        <f t="shared" si="211"/>
        <v/>
      </c>
      <c r="BY227" s="39" t="str">
        <f t="shared" si="212"/>
        <v/>
      </c>
      <c r="BZ227" s="39" t="str">
        <f t="shared" si="213"/>
        <v/>
      </c>
      <c r="CA227" s="39" t="str">
        <f t="shared" si="214"/>
        <v/>
      </c>
      <c r="CB227" s="39" t="str">
        <f t="shared" si="215"/>
        <v/>
      </c>
      <c r="CC227" s="39" t="str">
        <f t="shared" si="216"/>
        <v/>
      </c>
      <c r="CD227" s="39" t="str">
        <f t="shared" si="217"/>
        <v/>
      </c>
      <c r="CE227" s="39" t="str">
        <f t="shared" si="218"/>
        <v/>
      </c>
      <c r="CF227" s="39" t="str">
        <f t="shared" si="219"/>
        <v/>
      </c>
      <c r="CG227" s="39" t="str">
        <f t="shared" si="220"/>
        <v/>
      </c>
      <c r="CH227" s="39" t="str">
        <f t="shared" si="221"/>
        <v/>
      </c>
      <c r="CI227" s="39" t="str">
        <f t="shared" si="222"/>
        <v/>
      </c>
    </row>
    <row r="228" spans="1:87" ht="12.75">
      <c r="A228" s="18"/>
      <c r="B228" s="16" t="str">
        <f>'Gene Table'!D227</f>
        <v>NM_004747</v>
      </c>
      <c r="C228" s="16" t="s">
        <v>137</v>
      </c>
      <c r="D228" s="17" t="str">
        <f>IF(SUM('Test Sample Data'!D$3:D$98)&gt;10,IF(AND(ISNUMBER('Test Sample Data'!D227),'Test Sample Data'!D227&lt;$B$1,'Test Sample Data'!D227&gt;0),'Test Sample Data'!D227,$B$1),"")</f>
        <v/>
      </c>
      <c r="E228" s="17" t="str">
        <f>IF(SUM('Test Sample Data'!E$3:E$98)&gt;10,IF(AND(ISNUMBER('Test Sample Data'!E227),'Test Sample Data'!E227&lt;$B$1,'Test Sample Data'!E227&gt;0),'Test Sample Data'!E227,$B$1),"")</f>
        <v/>
      </c>
      <c r="F228" s="17" t="str">
        <f>IF(SUM('Test Sample Data'!F$3:F$98)&gt;10,IF(AND(ISNUMBER('Test Sample Data'!F227),'Test Sample Data'!F227&lt;$B$1,'Test Sample Data'!F227&gt;0),'Test Sample Data'!F227,$B$1),"")</f>
        <v/>
      </c>
      <c r="G228" s="17" t="str">
        <f>IF(SUM('Test Sample Data'!G$3:G$98)&gt;10,IF(AND(ISNUMBER('Test Sample Data'!G227),'Test Sample Data'!G227&lt;$B$1,'Test Sample Data'!G227&gt;0),'Test Sample Data'!G227,$B$1),"")</f>
        <v/>
      </c>
      <c r="H228" s="17" t="str">
        <f>IF(SUM('Test Sample Data'!H$3:H$98)&gt;10,IF(AND(ISNUMBER('Test Sample Data'!H227),'Test Sample Data'!H227&lt;$B$1,'Test Sample Data'!H227&gt;0),'Test Sample Data'!H227,$B$1),"")</f>
        <v/>
      </c>
      <c r="I228" s="17" t="str">
        <f>IF(SUM('Test Sample Data'!I$3:I$98)&gt;10,IF(AND(ISNUMBER('Test Sample Data'!I227),'Test Sample Data'!I227&lt;$B$1,'Test Sample Data'!I227&gt;0),'Test Sample Data'!I227,$B$1),"")</f>
        <v/>
      </c>
      <c r="J228" s="17" t="str">
        <f>IF(SUM('Test Sample Data'!J$3:J$98)&gt;10,IF(AND(ISNUMBER('Test Sample Data'!J227),'Test Sample Data'!J227&lt;$B$1,'Test Sample Data'!J227&gt;0),'Test Sample Data'!J227,$B$1),"")</f>
        <v/>
      </c>
      <c r="K228" s="17" t="str">
        <f>IF(SUM('Test Sample Data'!K$3:K$98)&gt;10,IF(AND(ISNUMBER('Test Sample Data'!K227),'Test Sample Data'!K227&lt;$B$1,'Test Sample Data'!K227&gt;0),'Test Sample Data'!K227,$B$1),"")</f>
        <v/>
      </c>
      <c r="L228" s="17" t="str">
        <f>IF(SUM('Test Sample Data'!L$3:L$98)&gt;10,IF(AND(ISNUMBER('Test Sample Data'!L227),'Test Sample Data'!L227&lt;$B$1,'Test Sample Data'!L227&gt;0),'Test Sample Data'!L227,$B$1),"")</f>
        <v/>
      </c>
      <c r="M228" s="17" t="str">
        <f>IF(SUM('Test Sample Data'!M$3:M$98)&gt;10,IF(AND(ISNUMBER('Test Sample Data'!M227),'Test Sample Data'!M227&lt;$B$1,'Test Sample Data'!M227&gt;0),'Test Sample Data'!M227,$B$1),"")</f>
        <v/>
      </c>
      <c r="N228" s="17" t="str">
        <f>'Gene Table'!D227</f>
        <v>NM_004747</v>
      </c>
      <c r="O228" s="16" t="s">
        <v>137</v>
      </c>
      <c r="P228" s="17" t="str">
        <f>IF(SUM('Control Sample Data'!D$3:D$98)&gt;10,IF(AND(ISNUMBER('Control Sample Data'!D227),'Control Sample Data'!D227&lt;$B$1,'Control Sample Data'!D227&gt;0),'Control Sample Data'!D227,$B$1),"")</f>
        <v/>
      </c>
      <c r="Q228" s="17" t="str">
        <f>IF(SUM('Control Sample Data'!E$3:E$98)&gt;10,IF(AND(ISNUMBER('Control Sample Data'!E227),'Control Sample Data'!E227&lt;$B$1,'Control Sample Data'!E227&gt;0),'Control Sample Data'!E227,$B$1),"")</f>
        <v/>
      </c>
      <c r="R228" s="17" t="str">
        <f>IF(SUM('Control Sample Data'!F$3:F$98)&gt;10,IF(AND(ISNUMBER('Control Sample Data'!F227),'Control Sample Data'!F227&lt;$B$1,'Control Sample Data'!F227&gt;0),'Control Sample Data'!F227,$B$1),"")</f>
        <v/>
      </c>
      <c r="S228" s="17" t="str">
        <f>IF(SUM('Control Sample Data'!G$3:G$98)&gt;10,IF(AND(ISNUMBER('Control Sample Data'!G227),'Control Sample Data'!G227&lt;$B$1,'Control Sample Data'!G227&gt;0),'Control Sample Data'!G227,$B$1),"")</f>
        <v/>
      </c>
      <c r="T228" s="17" t="str">
        <f>IF(SUM('Control Sample Data'!H$3:H$98)&gt;10,IF(AND(ISNUMBER('Control Sample Data'!H227),'Control Sample Data'!H227&lt;$B$1,'Control Sample Data'!H227&gt;0),'Control Sample Data'!H227,$B$1),"")</f>
        <v/>
      </c>
      <c r="U228" s="17" t="str">
        <f>IF(SUM('Control Sample Data'!I$3:I$98)&gt;10,IF(AND(ISNUMBER('Control Sample Data'!I227),'Control Sample Data'!I227&lt;$B$1,'Control Sample Data'!I227&gt;0),'Control Sample Data'!I227,$B$1),"")</f>
        <v/>
      </c>
      <c r="V228" s="17" t="str">
        <f>IF(SUM('Control Sample Data'!J$3:J$98)&gt;10,IF(AND(ISNUMBER('Control Sample Data'!J227),'Control Sample Data'!J227&lt;$B$1,'Control Sample Data'!J227&gt;0),'Control Sample Data'!J227,$B$1),"")</f>
        <v/>
      </c>
      <c r="W228" s="17" t="str">
        <f>IF(SUM('Control Sample Data'!K$3:K$98)&gt;10,IF(AND(ISNUMBER('Control Sample Data'!K227),'Control Sample Data'!K227&lt;$B$1,'Control Sample Data'!K227&gt;0),'Control Sample Data'!K227,$B$1),"")</f>
        <v/>
      </c>
      <c r="X228" s="17" t="str">
        <f>IF(SUM('Control Sample Data'!L$3:L$98)&gt;10,IF(AND(ISNUMBER('Control Sample Data'!L227),'Control Sample Data'!L227&lt;$B$1,'Control Sample Data'!L227&gt;0),'Control Sample Data'!L227,$B$1),"")</f>
        <v/>
      </c>
      <c r="Y228" s="17" t="str">
        <f>IF(SUM('Control Sample Data'!M$3:M$98)&gt;10,IF(AND(ISNUMBER('Control Sample Data'!M227),'Control Sample Data'!M227&lt;$B$1,'Control Sample Data'!M227&gt;0),'Control Sample Data'!M227,$B$1),"")</f>
        <v/>
      </c>
      <c r="AT228" s="36" t="str">
        <f aca="true" t="shared" si="224" ref="AT228:AT259">IF(ISERROR(D228-Z$218),"",D228-Z$218)</f>
        <v/>
      </c>
      <c r="AU228" s="36" t="str">
        <f aca="true" t="shared" si="225" ref="AU228:AU259">IF(ISERROR(E228-AA$218),"",E228-AA$218)</f>
        <v/>
      </c>
      <c r="AV228" s="36" t="str">
        <f aca="true" t="shared" si="226" ref="AV228:AV259">IF(ISERROR(F228-AB$218),"",F228-AB$218)</f>
        <v/>
      </c>
      <c r="AW228" s="36" t="str">
        <f aca="true" t="shared" si="227" ref="AW228:AW259">IF(ISERROR(G228-AC$218),"",G228-AC$218)</f>
        <v/>
      </c>
      <c r="AX228" s="36" t="str">
        <f aca="true" t="shared" si="228" ref="AX228:AX259">IF(ISERROR(H228-AD$218),"",H228-AD$218)</f>
        <v/>
      </c>
      <c r="AY228" s="36" t="str">
        <f aca="true" t="shared" si="229" ref="AY228:AY259">IF(ISERROR(I228-AE$218),"",I228-AE$218)</f>
        <v/>
      </c>
      <c r="AZ228" s="36" t="str">
        <f aca="true" t="shared" si="230" ref="AZ228:AZ259">IF(ISERROR(J228-AF$218),"",J228-AF$218)</f>
        <v/>
      </c>
      <c r="BA228" s="36" t="str">
        <f aca="true" t="shared" si="231" ref="BA228:BA259">IF(ISERROR(K228-AG$218),"",K228-AG$218)</f>
        <v/>
      </c>
      <c r="BB228" s="36" t="str">
        <f aca="true" t="shared" si="232" ref="BB228:BB259">IF(ISERROR(L228-AH$218),"",L228-AH$218)</f>
        <v/>
      </c>
      <c r="BC228" s="36" t="str">
        <f aca="true" t="shared" si="233" ref="BC228:BC259">IF(ISERROR(M228-AI$218),"",M228-AI$218)</f>
        <v/>
      </c>
      <c r="BD228" s="36" t="str">
        <f t="shared" si="193"/>
        <v/>
      </c>
      <c r="BE228" s="36" t="str">
        <f t="shared" si="194"/>
        <v/>
      </c>
      <c r="BF228" s="36" t="str">
        <f t="shared" si="195"/>
        <v/>
      </c>
      <c r="BG228" s="36" t="str">
        <f t="shared" si="196"/>
        <v/>
      </c>
      <c r="BH228" s="36" t="str">
        <f t="shared" si="197"/>
        <v/>
      </c>
      <c r="BI228" s="36" t="str">
        <f t="shared" si="198"/>
        <v/>
      </c>
      <c r="BJ228" s="36" t="str">
        <f t="shared" si="199"/>
        <v/>
      </c>
      <c r="BK228" s="36" t="str">
        <f t="shared" si="200"/>
        <v/>
      </c>
      <c r="BL228" s="36" t="str">
        <f t="shared" si="201"/>
        <v/>
      </c>
      <c r="BM228" s="36" t="str">
        <f t="shared" si="202"/>
        <v/>
      </c>
      <c r="BN228" s="38" t="e">
        <f aca="true" t="shared" si="234" ref="BN228:BN291">AVERAGE(AT228:BC228)</f>
        <v>#DIV/0!</v>
      </c>
      <c r="BO228" s="38" t="e">
        <f aca="true" t="shared" si="235" ref="BO228:BO291">AVERAGE(BD228:BM228)</f>
        <v>#DIV/0!</v>
      </c>
      <c r="BP228" s="39" t="str">
        <f t="shared" si="203"/>
        <v/>
      </c>
      <c r="BQ228" s="39" t="str">
        <f t="shared" si="204"/>
        <v/>
      </c>
      <c r="BR228" s="39" t="str">
        <f t="shared" si="205"/>
        <v/>
      </c>
      <c r="BS228" s="39" t="str">
        <f t="shared" si="206"/>
        <v/>
      </c>
      <c r="BT228" s="39" t="str">
        <f t="shared" si="207"/>
        <v/>
      </c>
      <c r="BU228" s="39" t="str">
        <f t="shared" si="208"/>
        <v/>
      </c>
      <c r="BV228" s="39" t="str">
        <f t="shared" si="209"/>
        <v/>
      </c>
      <c r="BW228" s="39" t="str">
        <f t="shared" si="210"/>
        <v/>
      </c>
      <c r="BX228" s="39" t="str">
        <f t="shared" si="211"/>
        <v/>
      </c>
      <c r="BY228" s="39" t="str">
        <f t="shared" si="212"/>
        <v/>
      </c>
      <c r="BZ228" s="39" t="str">
        <f t="shared" si="213"/>
        <v/>
      </c>
      <c r="CA228" s="39" t="str">
        <f t="shared" si="214"/>
        <v/>
      </c>
      <c r="CB228" s="39" t="str">
        <f t="shared" si="215"/>
        <v/>
      </c>
      <c r="CC228" s="39" t="str">
        <f t="shared" si="216"/>
        <v/>
      </c>
      <c r="CD228" s="39" t="str">
        <f t="shared" si="217"/>
        <v/>
      </c>
      <c r="CE228" s="39" t="str">
        <f t="shared" si="218"/>
        <v/>
      </c>
      <c r="CF228" s="39" t="str">
        <f t="shared" si="219"/>
        <v/>
      </c>
      <c r="CG228" s="39" t="str">
        <f t="shared" si="220"/>
        <v/>
      </c>
      <c r="CH228" s="39" t="str">
        <f t="shared" si="221"/>
        <v/>
      </c>
      <c r="CI228" s="39" t="str">
        <f t="shared" si="222"/>
        <v/>
      </c>
    </row>
    <row r="229" spans="1:87" ht="12.75">
      <c r="A229" s="18"/>
      <c r="B229" s="16" t="str">
        <f>'Gene Table'!D228</f>
        <v>NM_014207</v>
      </c>
      <c r="C229" s="16" t="s">
        <v>141</v>
      </c>
      <c r="D229" s="17" t="str">
        <f>IF(SUM('Test Sample Data'!D$3:D$98)&gt;10,IF(AND(ISNUMBER('Test Sample Data'!D228),'Test Sample Data'!D228&lt;$B$1,'Test Sample Data'!D228&gt;0),'Test Sample Data'!D228,$B$1),"")</f>
        <v/>
      </c>
      <c r="E229" s="17" t="str">
        <f>IF(SUM('Test Sample Data'!E$3:E$98)&gt;10,IF(AND(ISNUMBER('Test Sample Data'!E228),'Test Sample Data'!E228&lt;$B$1,'Test Sample Data'!E228&gt;0),'Test Sample Data'!E228,$B$1),"")</f>
        <v/>
      </c>
      <c r="F229" s="17" t="str">
        <f>IF(SUM('Test Sample Data'!F$3:F$98)&gt;10,IF(AND(ISNUMBER('Test Sample Data'!F228),'Test Sample Data'!F228&lt;$B$1,'Test Sample Data'!F228&gt;0),'Test Sample Data'!F228,$B$1),"")</f>
        <v/>
      </c>
      <c r="G229" s="17" t="str">
        <f>IF(SUM('Test Sample Data'!G$3:G$98)&gt;10,IF(AND(ISNUMBER('Test Sample Data'!G228),'Test Sample Data'!G228&lt;$B$1,'Test Sample Data'!G228&gt;0),'Test Sample Data'!G228,$B$1),"")</f>
        <v/>
      </c>
      <c r="H229" s="17" t="str">
        <f>IF(SUM('Test Sample Data'!H$3:H$98)&gt;10,IF(AND(ISNUMBER('Test Sample Data'!H228),'Test Sample Data'!H228&lt;$B$1,'Test Sample Data'!H228&gt;0),'Test Sample Data'!H228,$B$1),"")</f>
        <v/>
      </c>
      <c r="I229" s="17" t="str">
        <f>IF(SUM('Test Sample Data'!I$3:I$98)&gt;10,IF(AND(ISNUMBER('Test Sample Data'!I228),'Test Sample Data'!I228&lt;$B$1,'Test Sample Data'!I228&gt;0),'Test Sample Data'!I228,$B$1),"")</f>
        <v/>
      </c>
      <c r="J229" s="17" t="str">
        <f>IF(SUM('Test Sample Data'!J$3:J$98)&gt;10,IF(AND(ISNUMBER('Test Sample Data'!J228),'Test Sample Data'!J228&lt;$B$1,'Test Sample Data'!J228&gt;0),'Test Sample Data'!J228,$B$1),"")</f>
        <v/>
      </c>
      <c r="K229" s="17" t="str">
        <f>IF(SUM('Test Sample Data'!K$3:K$98)&gt;10,IF(AND(ISNUMBER('Test Sample Data'!K228),'Test Sample Data'!K228&lt;$B$1,'Test Sample Data'!K228&gt;0),'Test Sample Data'!K228,$B$1),"")</f>
        <v/>
      </c>
      <c r="L229" s="17" t="str">
        <f>IF(SUM('Test Sample Data'!L$3:L$98)&gt;10,IF(AND(ISNUMBER('Test Sample Data'!L228),'Test Sample Data'!L228&lt;$B$1,'Test Sample Data'!L228&gt;0),'Test Sample Data'!L228,$B$1),"")</f>
        <v/>
      </c>
      <c r="M229" s="17" t="str">
        <f>IF(SUM('Test Sample Data'!M$3:M$98)&gt;10,IF(AND(ISNUMBER('Test Sample Data'!M228),'Test Sample Data'!M228&lt;$B$1,'Test Sample Data'!M228&gt;0),'Test Sample Data'!M228,$B$1),"")</f>
        <v/>
      </c>
      <c r="N229" s="17" t="str">
        <f>'Gene Table'!D228</f>
        <v>NM_014207</v>
      </c>
      <c r="O229" s="16" t="s">
        <v>141</v>
      </c>
      <c r="P229" s="17" t="str">
        <f>IF(SUM('Control Sample Data'!D$3:D$98)&gt;10,IF(AND(ISNUMBER('Control Sample Data'!D228),'Control Sample Data'!D228&lt;$B$1,'Control Sample Data'!D228&gt;0),'Control Sample Data'!D228,$B$1),"")</f>
        <v/>
      </c>
      <c r="Q229" s="17" t="str">
        <f>IF(SUM('Control Sample Data'!E$3:E$98)&gt;10,IF(AND(ISNUMBER('Control Sample Data'!E228),'Control Sample Data'!E228&lt;$B$1,'Control Sample Data'!E228&gt;0),'Control Sample Data'!E228,$B$1),"")</f>
        <v/>
      </c>
      <c r="R229" s="17" t="str">
        <f>IF(SUM('Control Sample Data'!F$3:F$98)&gt;10,IF(AND(ISNUMBER('Control Sample Data'!F228),'Control Sample Data'!F228&lt;$B$1,'Control Sample Data'!F228&gt;0),'Control Sample Data'!F228,$B$1),"")</f>
        <v/>
      </c>
      <c r="S229" s="17" t="str">
        <f>IF(SUM('Control Sample Data'!G$3:G$98)&gt;10,IF(AND(ISNUMBER('Control Sample Data'!G228),'Control Sample Data'!G228&lt;$B$1,'Control Sample Data'!G228&gt;0),'Control Sample Data'!G228,$B$1),"")</f>
        <v/>
      </c>
      <c r="T229" s="17" t="str">
        <f>IF(SUM('Control Sample Data'!H$3:H$98)&gt;10,IF(AND(ISNUMBER('Control Sample Data'!H228),'Control Sample Data'!H228&lt;$B$1,'Control Sample Data'!H228&gt;0),'Control Sample Data'!H228,$B$1),"")</f>
        <v/>
      </c>
      <c r="U229" s="17" t="str">
        <f>IF(SUM('Control Sample Data'!I$3:I$98)&gt;10,IF(AND(ISNUMBER('Control Sample Data'!I228),'Control Sample Data'!I228&lt;$B$1,'Control Sample Data'!I228&gt;0),'Control Sample Data'!I228,$B$1),"")</f>
        <v/>
      </c>
      <c r="V229" s="17" t="str">
        <f>IF(SUM('Control Sample Data'!J$3:J$98)&gt;10,IF(AND(ISNUMBER('Control Sample Data'!J228),'Control Sample Data'!J228&lt;$B$1,'Control Sample Data'!J228&gt;0),'Control Sample Data'!J228,$B$1),"")</f>
        <v/>
      </c>
      <c r="W229" s="17" t="str">
        <f>IF(SUM('Control Sample Data'!K$3:K$98)&gt;10,IF(AND(ISNUMBER('Control Sample Data'!K228),'Control Sample Data'!K228&lt;$B$1,'Control Sample Data'!K228&gt;0),'Control Sample Data'!K228,$B$1),"")</f>
        <v/>
      </c>
      <c r="X229" s="17" t="str">
        <f>IF(SUM('Control Sample Data'!L$3:L$98)&gt;10,IF(AND(ISNUMBER('Control Sample Data'!L228),'Control Sample Data'!L228&lt;$B$1,'Control Sample Data'!L228&gt;0),'Control Sample Data'!L228,$B$1),"")</f>
        <v/>
      </c>
      <c r="Y229" s="17" t="str">
        <f>IF(SUM('Control Sample Data'!M$3:M$98)&gt;10,IF(AND(ISNUMBER('Control Sample Data'!M228),'Control Sample Data'!M228&lt;$B$1,'Control Sample Data'!M228&gt;0),'Control Sample Data'!M228,$B$1),"")</f>
        <v/>
      </c>
      <c r="AT229" s="36" t="str">
        <f t="shared" si="224"/>
        <v/>
      </c>
      <c r="AU229" s="36" t="str">
        <f t="shared" si="225"/>
        <v/>
      </c>
      <c r="AV229" s="36" t="str">
        <f t="shared" si="226"/>
        <v/>
      </c>
      <c r="AW229" s="36" t="str">
        <f t="shared" si="227"/>
        <v/>
      </c>
      <c r="AX229" s="36" t="str">
        <f t="shared" si="228"/>
        <v/>
      </c>
      <c r="AY229" s="36" t="str">
        <f t="shared" si="229"/>
        <v/>
      </c>
      <c r="AZ229" s="36" t="str">
        <f t="shared" si="230"/>
        <v/>
      </c>
      <c r="BA229" s="36" t="str">
        <f t="shared" si="231"/>
        <v/>
      </c>
      <c r="BB229" s="36" t="str">
        <f t="shared" si="232"/>
        <v/>
      </c>
      <c r="BC229" s="36" t="str">
        <f t="shared" si="233"/>
        <v/>
      </c>
      <c r="BD229" s="36" t="str">
        <f t="shared" si="193"/>
        <v/>
      </c>
      <c r="BE229" s="36" t="str">
        <f t="shared" si="194"/>
        <v/>
      </c>
      <c r="BF229" s="36" t="str">
        <f t="shared" si="195"/>
        <v/>
      </c>
      <c r="BG229" s="36" t="str">
        <f t="shared" si="196"/>
        <v/>
      </c>
      <c r="BH229" s="36" t="str">
        <f t="shared" si="197"/>
        <v/>
      </c>
      <c r="BI229" s="36" t="str">
        <f t="shared" si="198"/>
        <v/>
      </c>
      <c r="BJ229" s="36" t="str">
        <f t="shared" si="199"/>
        <v/>
      </c>
      <c r="BK229" s="36" t="str">
        <f t="shared" si="200"/>
        <v/>
      </c>
      <c r="BL229" s="36" t="str">
        <f t="shared" si="201"/>
        <v/>
      </c>
      <c r="BM229" s="36" t="str">
        <f t="shared" si="202"/>
        <v/>
      </c>
      <c r="BN229" s="38" t="e">
        <f t="shared" si="234"/>
        <v>#DIV/0!</v>
      </c>
      <c r="BO229" s="38" t="e">
        <f t="shared" si="235"/>
        <v>#DIV/0!</v>
      </c>
      <c r="BP229" s="39" t="str">
        <f t="shared" si="203"/>
        <v/>
      </c>
      <c r="BQ229" s="39" t="str">
        <f t="shared" si="204"/>
        <v/>
      </c>
      <c r="BR229" s="39" t="str">
        <f t="shared" si="205"/>
        <v/>
      </c>
      <c r="BS229" s="39" t="str">
        <f t="shared" si="206"/>
        <v/>
      </c>
      <c r="BT229" s="39" t="str">
        <f t="shared" si="207"/>
        <v/>
      </c>
      <c r="BU229" s="39" t="str">
        <f t="shared" si="208"/>
        <v/>
      </c>
      <c r="BV229" s="39" t="str">
        <f t="shared" si="209"/>
        <v/>
      </c>
      <c r="BW229" s="39" t="str">
        <f t="shared" si="210"/>
        <v/>
      </c>
      <c r="BX229" s="39" t="str">
        <f t="shared" si="211"/>
        <v/>
      </c>
      <c r="BY229" s="39" t="str">
        <f t="shared" si="212"/>
        <v/>
      </c>
      <c r="BZ229" s="39" t="str">
        <f t="shared" si="213"/>
        <v/>
      </c>
      <c r="CA229" s="39" t="str">
        <f t="shared" si="214"/>
        <v/>
      </c>
      <c r="CB229" s="39" t="str">
        <f t="shared" si="215"/>
        <v/>
      </c>
      <c r="CC229" s="39" t="str">
        <f t="shared" si="216"/>
        <v/>
      </c>
      <c r="CD229" s="39" t="str">
        <f t="shared" si="217"/>
        <v/>
      </c>
      <c r="CE229" s="39" t="str">
        <f t="shared" si="218"/>
        <v/>
      </c>
      <c r="CF229" s="39" t="str">
        <f t="shared" si="219"/>
        <v/>
      </c>
      <c r="CG229" s="39" t="str">
        <f t="shared" si="220"/>
        <v/>
      </c>
      <c r="CH229" s="39" t="str">
        <f t="shared" si="221"/>
        <v/>
      </c>
      <c r="CI229" s="39" t="str">
        <f t="shared" si="222"/>
        <v/>
      </c>
    </row>
    <row r="230" spans="1:87" ht="12.75">
      <c r="A230" s="18"/>
      <c r="B230" s="16" t="str">
        <f>'Gene Table'!D229</f>
        <v>NM_005092</v>
      </c>
      <c r="C230" s="16" t="s">
        <v>145</v>
      </c>
      <c r="D230" s="17" t="str">
        <f>IF(SUM('Test Sample Data'!D$3:D$98)&gt;10,IF(AND(ISNUMBER('Test Sample Data'!D229),'Test Sample Data'!D229&lt;$B$1,'Test Sample Data'!D229&gt;0),'Test Sample Data'!D229,$B$1),"")</f>
        <v/>
      </c>
      <c r="E230" s="17" t="str">
        <f>IF(SUM('Test Sample Data'!E$3:E$98)&gt;10,IF(AND(ISNUMBER('Test Sample Data'!E229),'Test Sample Data'!E229&lt;$B$1,'Test Sample Data'!E229&gt;0),'Test Sample Data'!E229,$B$1),"")</f>
        <v/>
      </c>
      <c r="F230" s="17" t="str">
        <f>IF(SUM('Test Sample Data'!F$3:F$98)&gt;10,IF(AND(ISNUMBER('Test Sample Data'!F229),'Test Sample Data'!F229&lt;$B$1,'Test Sample Data'!F229&gt;0),'Test Sample Data'!F229,$B$1),"")</f>
        <v/>
      </c>
      <c r="G230" s="17" t="str">
        <f>IF(SUM('Test Sample Data'!G$3:G$98)&gt;10,IF(AND(ISNUMBER('Test Sample Data'!G229),'Test Sample Data'!G229&lt;$B$1,'Test Sample Data'!G229&gt;0),'Test Sample Data'!G229,$B$1),"")</f>
        <v/>
      </c>
      <c r="H230" s="17" t="str">
        <f>IF(SUM('Test Sample Data'!H$3:H$98)&gt;10,IF(AND(ISNUMBER('Test Sample Data'!H229),'Test Sample Data'!H229&lt;$B$1,'Test Sample Data'!H229&gt;0),'Test Sample Data'!H229,$B$1),"")</f>
        <v/>
      </c>
      <c r="I230" s="17" t="str">
        <f>IF(SUM('Test Sample Data'!I$3:I$98)&gt;10,IF(AND(ISNUMBER('Test Sample Data'!I229),'Test Sample Data'!I229&lt;$B$1,'Test Sample Data'!I229&gt;0),'Test Sample Data'!I229,$B$1),"")</f>
        <v/>
      </c>
      <c r="J230" s="17" t="str">
        <f>IF(SUM('Test Sample Data'!J$3:J$98)&gt;10,IF(AND(ISNUMBER('Test Sample Data'!J229),'Test Sample Data'!J229&lt;$B$1,'Test Sample Data'!J229&gt;0),'Test Sample Data'!J229,$B$1),"")</f>
        <v/>
      </c>
      <c r="K230" s="17" t="str">
        <f>IF(SUM('Test Sample Data'!K$3:K$98)&gt;10,IF(AND(ISNUMBER('Test Sample Data'!K229),'Test Sample Data'!K229&lt;$B$1,'Test Sample Data'!K229&gt;0),'Test Sample Data'!K229,$B$1),"")</f>
        <v/>
      </c>
      <c r="L230" s="17" t="str">
        <f>IF(SUM('Test Sample Data'!L$3:L$98)&gt;10,IF(AND(ISNUMBER('Test Sample Data'!L229),'Test Sample Data'!L229&lt;$B$1,'Test Sample Data'!L229&gt;0),'Test Sample Data'!L229,$B$1),"")</f>
        <v/>
      </c>
      <c r="M230" s="17" t="str">
        <f>IF(SUM('Test Sample Data'!M$3:M$98)&gt;10,IF(AND(ISNUMBER('Test Sample Data'!M229),'Test Sample Data'!M229&lt;$B$1,'Test Sample Data'!M229&gt;0),'Test Sample Data'!M229,$B$1),"")</f>
        <v/>
      </c>
      <c r="N230" s="17" t="str">
        <f>'Gene Table'!D229</f>
        <v>NM_005092</v>
      </c>
      <c r="O230" s="16" t="s">
        <v>145</v>
      </c>
      <c r="P230" s="17" t="str">
        <f>IF(SUM('Control Sample Data'!D$3:D$98)&gt;10,IF(AND(ISNUMBER('Control Sample Data'!D229),'Control Sample Data'!D229&lt;$B$1,'Control Sample Data'!D229&gt;0),'Control Sample Data'!D229,$B$1),"")</f>
        <v/>
      </c>
      <c r="Q230" s="17" t="str">
        <f>IF(SUM('Control Sample Data'!E$3:E$98)&gt;10,IF(AND(ISNUMBER('Control Sample Data'!E229),'Control Sample Data'!E229&lt;$B$1,'Control Sample Data'!E229&gt;0),'Control Sample Data'!E229,$B$1),"")</f>
        <v/>
      </c>
      <c r="R230" s="17" t="str">
        <f>IF(SUM('Control Sample Data'!F$3:F$98)&gt;10,IF(AND(ISNUMBER('Control Sample Data'!F229),'Control Sample Data'!F229&lt;$B$1,'Control Sample Data'!F229&gt;0),'Control Sample Data'!F229,$B$1),"")</f>
        <v/>
      </c>
      <c r="S230" s="17" t="str">
        <f>IF(SUM('Control Sample Data'!G$3:G$98)&gt;10,IF(AND(ISNUMBER('Control Sample Data'!G229),'Control Sample Data'!G229&lt;$B$1,'Control Sample Data'!G229&gt;0),'Control Sample Data'!G229,$B$1),"")</f>
        <v/>
      </c>
      <c r="T230" s="17" t="str">
        <f>IF(SUM('Control Sample Data'!H$3:H$98)&gt;10,IF(AND(ISNUMBER('Control Sample Data'!H229),'Control Sample Data'!H229&lt;$B$1,'Control Sample Data'!H229&gt;0),'Control Sample Data'!H229,$B$1),"")</f>
        <v/>
      </c>
      <c r="U230" s="17" t="str">
        <f>IF(SUM('Control Sample Data'!I$3:I$98)&gt;10,IF(AND(ISNUMBER('Control Sample Data'!I229),'Control Sample Data'!I229&lt;$B$1,'Control Sample Data'!I229&gt;0),'Control Sample Data'!I229,$B$1),"")</f>
        <v/>
      </c>
      <c r="V230" s="17" t="str">
        <f>IF(SUM('Control Sample Data'!J$3:J$98)&gt;10,IF(AND(ISNUMBER('Control Sample Data'!J229),'Control Sample Data'!J229&lt;$B$1,'Control Sample Data'!J229&gt;0),'Control Sample Data'!J229,$B$1),"")</f>
        <v/>
      </c>
      <c r="W230" s="17" t="str">
        <f>IF(SUM('Control Sample Data'!K$3:K$98)&gt;10,IF(AND(ISNUMBER('Control Sample Data'!K229),'Control Sample Data'!K229&lt;$B$1,'Control Sample Data'!K229&gt;0),'Control Sample Data'!K229,$B$1),"")</f>
        <v/>
      </c>
      <c r="X230" s="17" t="str">
        <f>IF(SUM('Control Sample Data'!L$3:L$98)&gt;10,IF(AND(ISNUMBER('Control Sample Data'!L229),'Control Sample Data'!L229&lt;$B$1,'Control Sample Data'!L229&gt;0),'Control Sample Data'!L229,$B$1),"")</f>
        <v/>
      </c>
      <c r="Y230" s="17" t="str">
        <f>IF(SUM('Control Sample Data'!M$3:M$98)&gt;10,IF(AND(ISNUMBER('Control Sample Data'!M229),'Control Sample Data'!M229&lt;$B$1,'Control Sample Data'!M229&gt;0),'Control Sample Data'!M229,$B$1),"")</f>
        <v/>
      </c>
      <c r="AT230" s="36" t="str">
        <f t="shared" si="224"/>
        <v/>
      </c>
      <c r="AU230" s="36" t="str">
        <f t="shared" si="225"/>
        <v/>
      </c>
      <c r="AV230" s="36" t="str">
        <f t="shared" si="226"/>
        <v/>
      </c>
      <c r="AW230" s="36" t="str">
        <f t="shared" si="227"/>
        <v/>
      </c>
      <c r="AX230" s="36" t="str">
        <f t="shared" si="228"/>
        <v/>
      </c>
      <c r="AY230" s="36" t="str">
        <f t="shared" si="229"/>
        <v/>
      </c>
      <c r="AZ230" s="36" t="str">
        <f t="shared" si="230"/>
        <v/>
      </c>
      <c r="BA230" s="36" t="str">
        <f t="shared" si="231"/>
        <v/>
      </c>
      <c r="BB230" s="36" t="str">
        <f t="shared" si="232"/>
        <v/>
      </c>
      <c r="BC230" s="36" t="str">
        <f t="shared" si="233"/>
        <v/>
      </c>
      <c r="BD230" s="36" t="str">
        <f t="shared" si="193"/>
        <v/>
      </c>
      <c r="BE230" s="36" t="str">
        <f t="shared" si="194"/>
        <v/>
      </c>
      <c r="BF230" s="36" t="str">
        <f t="shared" si="195"/>
        <v/>
      </c>
      <c r="BG230" s="36" t="str">
        <f t="shared" si="196"/>
        <v/>
      </c>
      <c r="BH230" s="36" t="str">
        <f t="shared" si="197"/>
        <v/>
      </c>
      <c r="BI230" s="36" t="str">
        <f t="shared" si="198"/>
        <v/>
      </c>
      <c r="BJ230" s="36" t="str">
        <f t="shared" si="199"/>
        <v/>
      </c>
      <c r="BK230" s="36" t="str">
        <f t="shared" si="200"/>
        <v/>
      </c>
      <c r="BL230" s="36" t="str">
        <f t="shared" si="201"/>
        <v/>
      </c>
      <c r="BM230" s="36" t="str">
        <f t="shared" si="202"/>
        <v/>
      </c>
      <c r="BN230" s="38" t="e">
        <f t="shared" si="234"/>
        <v>#DIV/0!</v>
      </c>
      <c r="BO230" s="38" t="e">
        <f t="shared" si="235"/>
        <v>#DIV/0!</v>
      </c>
      <c r="BP230" s="39" t="str">
        <f t="shared" si="203"/>
        <v/>
      </c>
      <c r="BQ230" s="39" t="str">
        <f t="shared" si="204"/>
        <v/>
      </c>
      <c r="BR230" s="39" t="str">
        <f t="shared" si="205"/>
        <v/>
      </c>
      <c r="BS230" s="39" t="str">
        <f t="shared" si="206"/>
        <v/>
      </c>
      <c r="BT230" s="39" t="str">
        <f t="shared" si="207"/>
        <v/>
      </c>
      <c r="BU230" s="39" t="str">
        <f t="shared" si="208"/>
        <v/>
      </c>
      <c r="BV230" s="39" t="str">
        <f t="shared" si="209"/>
        <v/>
      </c>
      <c r="BW230" s="39" t="str">
        <f t="shared" si="210"/>
        <v/>
      </c>
      <c r="BX230" s="39" t="str">
        <f t="shared" si="211"/>
        <v/>
      </c>
      <c r="BY230" s="39" t="str">
        <f t="shared" si="212"/>
        <v/>
      </c>
      <c r="BZ230" s="39" t="str">
        <f t="shared" si="213"/>
        <v/>
      </c>
      <c r="CA230" s="39" t="str">
        <f t="shared" si="214"/>
        <v/>
      </c>
      <c r="CB230" s="39" t="str">
        <f t="shared" si="215"/>
        <v/>
      </c>
      <c r="CC230" s="39" t="str">
        <f t="shared" si="216"/>
        <v/>
      </c>
      <c r="CD230" s="39" t="str">
        <f t="shared" si="217"/>
        <v/>
      </c>
      <c r="CE230" s="39" t="str">
        <f t="shared" si="218"/>
        <v/>
      </c>
      <c r="CF230" s="39" t="str">
        <f t="shared" si="219"/>
        <v/>
      </c>
      <c r="CG230" s="39" t="str">
        <f t="shared" si="220"/>
        <v/>
      </c>
      <c r="CH230" s="39" t="str">
        <f t="shared" si="221"/>
        <v/>
      </c>
      <c r="CI230" s="39" t="str">
        <f t="shared" si="222"/>
        <v/>
      </c>
    </row>
    <row r="231" spans="1:87" ht="12.75">
      <c r="A231" s="18"/>
      <c r="B231" s="16" t="str">
        <f>'Gene Table'!D230</f>
        <v>NM_003927</v>
      </c>
      <c r="C231" s="16" t="s">
        <v>149</v>
      </c>
      <c r="D231" s="17" t="str">
        <f>IF(SUM('Test Sample Data'!D$3:D$98)&gt;10,IF(AND(ISNUMBER('Test Sample Data'!D230),'Test Sample Data'!D230&lt;$B$1,'Test Sample Data'!D230&gt;0),'Test Sample Data'!D230,$B$1),"")</f>
        <v/>
      </c>
      <c r="E231" s="17" t="str">
        <f>IF(SUM('Test Sample Data'!E$3:E$98)&gt;10,IF(AND(ISNUMBER('Test Sample Data'!E230),'Test Sample Data'!E230&lt;$B$1,'Test Sample Data'!E230&gt;0),'Test Sample Data'!E230,$B$1),"")</f>
        <v/>
      </c>
      <c r="F231" s="17" t="str">
        <f>IF(SUM('Test Sample Data'!F$3:F$98)&gt;10,IF(AND(ISNUMBER('Test Sample Data'!F230),'Test Sample Data'!F230&lt;$B$1,'Test Sample Data'!F230&gt;0),'Test Sample Data'!F230,$B$1),"")</f>
        <v/>
      </c>
      <c r="G231" s="17" t="str">
        <f>IF(SUM('Test Sample Data'!G$3:G$98)&gt;10,IF(AND(ISNUMBER('Test Sample Data'!G230),'Test Sample Data'!G230&lt;$B$1,'Test Sample Data'!G230&gt;0),'Test Sample Data'!G230,$B$1),"")</f>
        <v/>
      </c>
      <c r="H231" s="17" t="str">
        <f>IF(SUM('Test Sample Data'!H$3:H$98)&gt;10,IF(AND(ISNUMBER('Test Sample Data'!H230),'Test Sample Data'!H230&lt;$B$1,'Test Sample Data'!H230&gt;0),'Test Sample Data'!H230,$B$1),"")</f>
        <v/>
      </c>
      <c r="I231" s="17" t="str">
        <f>IF(SUM('Test Sample Data'!I$3:I$98)&gt;10,IF(AND(ISNUMBER('Test Sample Data'!I230),'Test Sample Data'!I230&lt;$B$1,'Test Sample Data'!I230&gt;0),'Test Sample Data'!I230,$B$1),"")</f>
        <v/>
      </c>
      <c r="J231" s="17" t="str">
        <f>IF(SUM('Test Sample Data'!J$3:J$98)&gt;10,IF(AND(ISNUMBER('Test Sample Data'!J230),'Test Sample Data'!J230&lt;$B$1,'Test Sample Data'!J230&gt;0),'Test Sample Data'!J230,$B$1),"")</f>
        <v/>
      </c>
      <c r="K231" s="17" t="str">
        <f>IF(SUM('Test Sample Data'!K$3:K$98)&gt;10,IF(AND(ISNUMBER('Test Sample Data'!K230),'Test Sample Data'!K230&lt;$B$1,'Test Sample Data'!K230&gt;0),'Test Sample Data'!K230,$B$1),"")</f>
        <v/>
      </c>
      <c r="L231" s="17" t="str">
        <f>IF(SUM('Test Sample Data'!L$3:L$98)&gt;10,IF(AND(ISNUMBER('Test Sample Data'!L230),'Test Sample Data'!L230&lt;$B$1,'Test Sample Data'!L230&gt;0),'Test Sample Data'!L230,$B$1),"")</f>
        <v/>
      </c>
      <c r="M231" s="17" t="str">
        <f>IF(SUM('Test Sample Data'!M$3:M$98)&gt;10,IF(AND(ISNUMBER('Test Sample Data'!M230),'Test Sample Data'!M230&lt;$B$1,'Test Sample Data'!M230&gt;0),'Test Sample Data'!M230,$B$1),"")</f>
        <v/>
      </c>
      <c r="N231" s="17" t="str">
        <f>'Gene Table'!D230</f>
        <v>NM_003927</v>
      </c>
      <c r="O231" s="16" t="s">
        <v>149</v>
      </c>
      <c r="P231" s="17" t="str">
        <f>IF(SUM('Control Sample Data'!D$3:D$98)&gt;10,IF(AND(ISNUMBER('Control Sample Data'!D230),'Control Sample Data'!D230&lt;$B$1,'Control Sample Data'!D230&gt;0),'Control Sample Data'!D230,$B$1),"")</f>
        <v/>
      </c>
      <c r="Q231" s="17" t="str">
        <f>IF(SUM('Control Sample Data'!E$3:E$98)&gt;10,IF(AND(ISNUMBER('Control Sample Data'!E230),'Control Sample Data'!E230&lt;$B$1,'Control Sample Data'!E230&gt;0),'Control Sample Data'!E230,$B$1),"")</f>
        <v/>
      </c>
      <c r="R231" s="17" t="str">
        <f>IF(SUM('Control Sample Data'!F$3:F$98)&gt;10,IF(AND(ISNUMBER('Control Sample Data'!F230),'Control Sample Data'!F230&lt;$B$1,'Control Sample Data'!F230&gt;0),'Control Sample Data'!F230,$B$1),"")</f>
        <v/>
      </c>
      <c r="S231" s="17" t="str">
        <f>IF(SUM('Control Sample Data'!G$3:G$98)&gt;10,IF(AND(ISNUMBER('Control Sample Data'!G230),'Control Sample Data'!G230&lt;$B$1,'Control Sample Data'!G230&gt;0),'Control Sample Data'!G230,$B$1),"")</f>
        <v/>
      </c>
      <c r="T231" s="17" t="str">
        <f>IF(SUM('Control Sample Data'!H$3:H$98)&gt;10,IF(AND(ISNUMBER('Control Sample Data'!H230),'Control Sample Data'!H230&lt;$B$1,'Control Sample Data'!H230&gt;0),'Control Sample Data'!H230,$B$1),"")</f>
        <v/>
      </c>
      <c r="U231" s="17" t="str">
        <f>IF(SUM('Control Sample Data'!I$3:I$98)&gt;10,IF(AND(ISNUMBER('Control Sample Data'!I230),'Control Sample Data'!I230&lt;$B$1,'Control Sample Data'!I230&gt;0),'Control Sample Data'!I230,$B$1),"")</f>
        <v/>
      </c>
      <c r="V231" s="17" t="str">
        <f>IF(SUM('Control Sample Data'!J$3:J$98)&gt;10,IF(AND(ISNUMBER('Control Sample Data'!J230),'Control Sample Data'!J230&lt;$B$1,'Control Sample Data'!J230&gt;0),'Control Sample Data'!J230,$B$1),"")</f>
        <v/>
      </c>
      <c r="W231" s="17" t="str">
        <f>IF(SUM('Control Sample Data'!K$3:K$98)&gt;10,IF(AND(ISNUMBER('Control Sample Data'!K230),'Control Sample Data'!K230&lt;$B$1,'Control Sample Data'!K230&gt;0),'Control Sample Data'!K230,$B$1),"")</f>
        <v/>
      </c>
      <c r="X231" s="17" t="str">
        <f>IF(SUM('Control Sample Data'!L$3:L$98)&gt;10,IF(AND(ISNUMBER('Control Sample Data'!L230),'Control Sample Data'!L230&lt;$B$1,'Control Sample Data'!L230&gt;0),'Control Sample Data'!L230,$B$1),"")</f>
        <v/>
      </c>
      <c r="Y231" s="17" t="str">
        <f>IF(SUM('Control Sample Data'!M$3:M$98)&gt;10,IF(AND(ISNUMBER('Control Sample Data'!M230),'Control Sample Data'!M230&lt;$B$1,'Control Sample Data'!M230&gt;0),'Control Sample Data'!M230,$B$1),"")</f>
        <v/>
      </c>
      <c r="AT231" s="36" t="str">
        <f t="shared" si="224"/>
        <v/>
      </c>
      <c r="AU231" s="36" t="str">
        <f t="shared" si="225"/>
        <v/>
      </c>
      <c r="AV231" s="36" t="str">
        <f t="shared" si="226"/>
        <v/>
      </c>
      <c r="AW231" s="36" t="str">
        <f t="shared" si="227"/>
        <v/>
      </c>
      <c r="AX231" s="36" t="str">
        <f t="shared" si="228"/>
        <v/>
      </c>
      <c r="AY231" s="36" t="str">
        <f t="shared" si="229"/>
        <v/>
      </c>
      <c r="AZ231" s="36" t="str">
        <f t="shared" si="230"/>
        <v/>
      </c>
      <c r="BA231" s="36" t="str">
        <f t="shared" si="231"/>
        <v/>
      </c>
      <c r="BB231" s="36" t="str">
        <f t="shared" si="232"/>
        <v/>
      </c>
      <c r="BC231" s="36" t="str">
        <f t="shared" si="233"/>
        <v/>
      </c>
      <c r="BD231" s="36" t="str">
        <f t="shared" si="193"/>
        <v/>
      </c>
      <c r="BE231" s="36" t="str">
        <f t="shared" si="194"/>
        <v/>
      </c>
      <c r="BF231" s="36" t="str">
        <f t="shared" si="195"/>
        <v/>
      </c>
      <c r="BG231" s="36" t="str">
        <f t="shared" si="196"/>
        <v/>
      </c>
      <c r="BH231" s="36" t="str">
        <f t="shared" si="197"/>
        <v/>
      </c>
      <c r="BI231" s="36" t="str">
        <f t="shared" si="198"/>
        <v/>
      </c>
      <c r="BJ231" s="36" t="str">
        <f t="shared" si="199"/>
        <v/>
      </c>
      <c r="BK231" s="36" t="str">
        <f t="shared" si="200"/>
        <v/>
      </c>
      <c r="BL231" s="36" t="str">
        <f t="shared" si="201"/>
        <v/>
      </c>
      <c r="BM231" s="36" t="str">
        <f t="shared" si="202"/>
        <v/>
      </c>
      <c r="BN231" s="38" t="e">
        <f t="shared" si="234"/>
        <v>#DIV/0!</v>
      </c>
      <c r="BO231" s="38" t="e">
        <f t="shared" si="235"/>
        <v>#DIV/0!</v>
      </c>
      <c r="BP231" s="39" t="str">
        <f t="shared" si="203"/>
        <v/>
      </c>
      <c r="BQ231" s="39" t="str">
        <f t="shared" si="204"/>
        <v/>
      </c>
      <c r="BR231" s="39" t="str">
        <f t="shared" si="205"/>
        <v/>
      </c>
      <c r="BS231" s="39" t="str">
        <f t="shared" si="206"/>
        <v/>
      </c>
      <c r="BT231" s="39" t="str">
        <f t="shared" si="207"/>
        <v/>
      </c>
      <c r="BU231" s="39" t="str">
        <f t="shared" si="208"/>
        <v/>
      </c>
      <c r="BV231" s="39" t="str">
        <f t="shared" si="209"/>
        <v/>
      </c>
      <c r="BW231" s="39" t="str">
        <f t="shared" si="210"/>
        <v/>
      </c>
      <c r="BX231" s="39" t="str">
        <f t="shared" si="211"/>
        <v/>
      </c>
      <c r="BY231" s="39" t="str">
        <f t="shared" si="212"/>
        <v/>
      </c>
      <c r="BZ231" s="39" t="str">
        <f t="shared" si="213"/>
        <v/>
      </c>
      <c r="CA231" s="39" t="str">
        <f t="shared" si="214"/>
        <v/>
      </c>
      <c r="CB231" s="39" t="str">
        <f t="shared" si="215"/>
        <v/>
      </c>
      <c r="CC231" s="39" t="str">
        <f t="shared" si="216"/>
        <v/>
      </c>
      <c r="CD231" s="39" t="str">
        <f t="shared" si="217"/>
        <v/>
      </c>
      <c r="CE231" s="39" t="str">
        <f t="shared" si="218"/>
        <v/>
      </c>
      <c r="CF231" s="39" t="str">
        <f t="shared" si="219"/>
        <v/>
      </c>
      <c r="CG231" s="39" t="str">
        <f t="shared" si="220"/>
        <v/>
      </c>
      <c r="CH231" s="39" t="str">
        <f t="shared" si="221"/>
        <v/>
      </c>
      <c r="CI231" s="39" t="str">
        <f t="shared" si="222"/>
        <v/>
      </c>
    </row>
    <row r="232" spans="1:87" ht="12.75">
      <c r="A232" s="18"/>
      <c r="B232" s="16" t="str">
        <f>'Gene Table'!D231</f>
        <v>NM_003921</v>
      </c>
      <c r="C232" s="16" t="s">
        <v>153</v>
      </c>
      <c r="D232" s="17" t="str">
        <f>IF(SUM('Test Sample Data'!D$3:D$98)&gt;10,IF(AND(ISNUMBER('Test Sample Data'!D231),'Test Sample Data'!D231&lt;$B$1,'Test Sample Data'!D231&gt;0),'Test Sample Data'!D231,$B$1),"")</f>
        <v/>
      </c>
      <c r="E232" s="17" t="str">
        <f>IF(SUM('Test Sample Data'!E$3:E$98)&gt;10,IF(AND(ISNUMBER('Test Sample Data'!E231),'Test Sample Data'!E231&lt;$B$1,'Test Sample Data'!E231&gt;0),'Test Sample Data'!E231,$B$1),"")</f>
        <v/>
      </c>
      <c r="F232" s="17" t="str">
        <f>IF(SUM('Test Sample Data'!F$3:F$98)&gt;10,IF(AND(ISNUMBER('Test Sample Data'!F231),'Test Sample Data'!F231&lt;$B$1,'Test Sample Data'!F231&gt;0),'Test Sample Data'!F231,$B$1),"")</f>
        <v/>
      </c>
      <c r="G232" s="17" t="str">
        <f>IF(SUM('Test Sample Data'!G$3:G$98)&gt;10,IF(AND(ISNUMBER('Test Sample Data'!G231),'Test Sample Data'!G231&lt;$B$1,'Test Sample Data'!G231&gt;0),'Test Sample Data'!G231,$B$1),"")</f>
        <v/>
      </c>
      <c r="H232" s="17" t="str">
        <f>IF(SUM('Test Sample Data'!H$3:H$98)&gt;10,IF(AND(ISNUMBER('Test Sample Data'!H231),'Test Sample Data'!H231&lt;$B$1,'Test Sample Data'!H231&gt;0),'Test Sample Data'!H231,$B$1),"")</f>
        <v/>
      </c>
      <c r="I232" s="17" t="str">
        <f>IF(SUM('Test Sample Data'!I$3:I$98)&gt;10,IF(AND(ISNUMBER('Test Sample Data'!I231),'Test Sample Data'!I231&lt;$B$1,'Test Sample Data'!I231&gt;0),'Test Sample Data'!I231,$B$1),"")</f>
        <v/>
      </c>
      <c r="J232" s="17" t="str">
        <f>IF(SUM('Test Sample Data'!J$3:J$98)&gt;10,IF(AND(ISNUMBER('Test Sample Data'!J231),'Test Sample Data'!J231&lt;$B$1,'Test Sample Data'!J231&gt;0),'Test Sample Data'!J231,$B$1),"")</f>
        <v/>
      </c>
      <c r="K232" s="17" t="str">
        <f>IF(SUM('Test Sample Data'!K$3:K$98)&gt;10,IF(AND(ISNUMBER('Test Sample Data'!K231),'Test Sample Data'!K231&lt;$B$1,'Test Sample Data'!K231&gt;0),'Test Sample Data'!K231,$B$1),"")</f>
        <v/>
      </c>
      <c r="L232" s="17" t="str">
        <f>IF(SUM('Test Sample Data'!L$3:L$98)&gt;10,IF(AND(ISNUMBER('Test Sample Data'!L231),'Test Sample Data'!L231&lt;$B$1,'Test Sample Data'!L231&gt;0),'Test Sample Data'!L231,$B$1),"")</f>
        <v/>
      </c>
      <c r="M232" s="17" t="str">
        <f>IF(SUM('Test Sample Data'!M$3:M$98)&gt;10,IF(AND(ISNUMBER('Test Sample Data'!M231),'Test Sample Data'!M231&lt;$B$1,'Test Sample Data'!M231&gt;0),'Test Sample Data'!M231,$B$1),"")</f>
        <v/>
      </c>
      <c r="N232" s="17" t="str">
        <f>'Gene Table'!D231</f>
        <v>NM_003921</v>
      </c>
      <c r="O232" s="16" t="s">
        <v>153</v>
      </c>
      <c r="P232" s="17" t="str">
        <f>IF(SUM('Control Sample Data'!D$3:D$98)&gt;10,IF(AND(ISNUMBER('Control Sample Data'!D231),'Control Sample Data'!D231&lt;$B$1,'Control Sample Data'!D231&gt;0),'Control Sample Data'!D231,$B$1),"")</f>
        <v/>
      </c>
      <c r="Q232" s="17" t="str">
        <f>IF(SUM('Control Sample Data'!E$3:E$98)&gt;10,IF(AND(ISNUMBER('Control Sample Data'!E231),'Control Sample Data'!E231&lt;$B$1,'Control Sample Data'!E231&gt;0),'Control Sample Data'!E231,$B$1),"")</f>
        <v/>
      </c>
      <c r="R232" s="17" t="str">
        <f>IF(SUM('Control Sample Data'!F$3:F$98)&gt;10,IF(AND(ISNUMBER('Control Sample Data'!F231),'Control Sample Data'!F231&lt;$B$1,'Control Sample Data'!F231&gt;0),'Control Sample Data'!F231,$B$1),"")</f>
        <v/>
      </c>
      <c r="S232" s="17" t="str">
        <f>IF(SUM('Control Sample Data'!G$3:G$98)&gt;10,IF(AND(ISNUMBER('Control Sample Data'!G231),'Control Sample Data'!G231&lt;$B$1,'Control Sample Data'!G231&gt;0),'Control Sample Data'!G231,$B$1),"")</f>
        <v/>
      </c>
      <c r="T232" s="17" t="str">
        <f>IF(SUM('Control Sample Data'!H$3:H$98)&gt;10,IF(AND(ISNUMBER('Control Sample Data'!H231),'Control Sample Data'!H231&lt;$B$1,'Control Sample Data'!H231&gt;0),'Control Sample Data'!H231,$B$1),"")</f>
        <v/>
      </c>
      <c r="U232" s="17" t="str">
        <f>IF(SUM('Control Sample Data'!I$3:I$98)&gt;10,IF(AND(ISNUMBER('Control Sample Data'!I231),'Control Sample Data'!I231&lt;$B$1,'Control Sample Data'!I231&gt;0),'Control Sample Data'!I231,$B$1),"")</f>
        <v/>
      </c>
      <c r="V232" s="17" t="str">
        <f>IF(SUM('Control Sample Data'!J$3:J$98)&gt;10,IF(AND(ISNUMBER('Control Sample Data'!J231),'Control Sample Data'!J231&lt;$B$1,'Control Sample Data'!J231&gt;0),'Control Sample Data'!J231,$B$1),"")</f>
        <v/>
      </c>
      <c r="W232" s="17" t="str">
        <f>IF(SUM('Control Sample Data'!K$3:K$98)&gt;10,IF(AND(ISNUMBER('Control Sample Data'!K231),'Control Sample Data'!K231&lt;$B$1,'Control Sample Data'!K231&gt;0),'Control Sample Data'!K231,$B$1),"")</f>
        <v/>
      </c>
      <c r="X232" s="17" t="str">
        <f>IF(SUM('Control Sample Data'!L$3:L$98)&gt;10,IF(AND(ISNUMBER('Control Sample Data'!L231),'Control Sample Data'!L231&lt;$B$1,'Control Sample Data'!L231&gt;0),'Control Sample Data'!L231,$B$1),"")</f>
        <v/>
      </c>
      <c r="Y232" s="17" t="str">
        <f>IF(SUM('Control Sample Data'!M$3:M$98)&gt;10,IF(AND(ISNUMBER('Control Sample Data'!M231),'Control Sample Data'!M231&lt;$B$1,'Control Sample Data'!M231&gt;0),'Control Sample Data'!M231,$B$1),"")</f>
        <v/>
      </c>
      <c r="AT232" s="36" t="str">
        <f t="shared" si="224"/>
        <v/>
      </c>
      <c r="AU232" s="36" t="str">
        <f t="shared" si="225"/>
        <v/>
      </c>
      <c r="AV232" s="36" t="str">
        <f t="shared" si="226"/>
        <v/>
      </c>
      <c r="AW232" s="36" t="str">
        <f t="shared" si="227"/>
        <v/>
      </c>
      <c r="AX232" s="36" t="str">
        <f t="shared" si="228"/>
        <v/>
      </c>
      <c r="AY232" s="36" t="str">
        <f t="shared" si="229"/>
        <v/>
      </c>
      <c r="AZ232" s="36" t="str">
        <f t="shared" si="230"/>
        <v/>
      </c>
      <c r="BA232" s="36" t="str">
        <f t="shared" si="231"/>
        <v/>
      </c>
      <c r="BB232" s="36" t="str">
        <f t="shared" si="232"/>
        <v/>
      </c>
      <c r="BC232" s="36" t="str">
        <f t="shared" si="233"/>
        <v/>
      </c>
      <c r="BD232" s="36" t="str">
        <f t="shared" si="193"/>
        <v/>
      </c>
      <c r="BE232" s="36" t="str">
        <f t="shared" si="194"/>
        <v/>
      </c>
      <c r="BF232" s="36" t="str">
        <f t="shared" si="195"/>
        <v/>
      </c>
      <c r="BG232" s="36" t="str">
        <f t="shared" si="196"/>
        <v/>
      </c>
      <c r="BH232" s="36" t="str">
        <f t="shared" si="197"/>
        <v/>
      </c>
      <c r="BI232" s="36" t="str">
        <f t="shared" si="198"/>
        <v/>
      </c>
      <c r="BJ232" s="36" t="str">
        <f t="shared" si="199"/>
        <v/>
      </c>
      <c r="BK232" s="36" t="str">
        <f t="shared" si="200"/>
        <v/>
      </c>
      <c r="BL232" s="36" t="str">
        <f t="shared" si="201"/>
        <v/>
      </c>
      <c r="BM232" s="36" t="str">
        <f t="shared" si="202"/>
        <v/>
      </c>
      <c r="BN232" s="38" t="e">
        <f t="shared" si="234"/>
        <v>#DIV/0!</v>
      </c>
      <c r="BO232" s="38" t="e">
        <f t="shared" si="235"/>
        <v>#DIV/0!</v>
      </c>
      <c r="BP232" s="39" t="str">
        <f t="shared" si="203"/>
        <v/>
      </c>
      <c r="BQ232" s="39" t="str">
        <f t="shared" si="204"/>
        <v/>
      </c>
      <c r="BR232" s="39" t="str">
        <f t="shared" si="205"/>
        <v/>
      </c>
      <c r="BS232" s="39" t="str">
        <f t="shared" si="206"/>
        <v/>
      </c>
      <c r="BT232" s="39" t="str">
        <f t="shared" si="207"/>
        <v/>
      </c>
      <c r="BU232" s="39" t="str">
        <f t="shared" si="208"/>
        <v/>
      </c>
      <c r="BV232" s="39" t="str">
        <f t="shared" si="209"/>
        <v/>
      </c>
      <c r="BW232" s="39" t="str">
        <f t="shared" si="210"/>
        <v/>
      </c>
      <c r="BX232" s="39" t="str">
        <f t="shared" si="211"/>
        <v/>
      </c>
      <c r="BY232" s="39" t="str">
        <f t="shared" si="212"/>
        <v/>
      </c>
      <c r="BZ232" s="39" t="str">
        <f t="shared" si="213"/>
        <v/>
      </c>
      <c r="CA232" s="39" t="str">
        <f t="shared" si="214"/>
        <v/>
      </c>
      <c r="CB232" s="39" t="str">
        <f t="shared" si="215"/>
        <v/>
      </c>
      <c r="CC232" s="39" t="str">
        <f t="shared" si="216"/>
        <v/>
      </c>
      <c r="CD232" s="39" t="str">
        <f t="shared" si="217"/>
        <v/>
      </c>
      <c r="CE232" s="39" t="str">
        <f t="shared" si="218"/>
        <v/>
      </c>
      <c r="CF232" s="39" t="str">
        <f t="shared" si="219"/>
        <v/>
      </c>
      <c r="CG232" s="39" t="str">
        <f t="shared" si="220"/>
        <v/>
      </c>
      <c r="CH232" s="39" t="str">
        <f t="shared" si="221"/>
        <v/>
      </c>
      <c r="CI232" s="39" t="str">
        <f t="shared" si="222"/>
        <v/>
      </c>
    </row>
    <row r="233" spans="1:87" ht="12.75">
      <c r="A233" s="18"/>
      <c r="B233" s="16" t="str">
        <f>'Gene Table'!D232</f>
        <v>NM_032454</v>
      </c>
      <c r="C233" s="16" t="s">
        <v>157</v>
      </c>
      <c r="D233" s="17" t="str">
        <f>IF(SUM('Test Sample Data'!D$3:D$98)&gt;10,IF(AND(ISNUMBER('Test Sample Data'!D232),'Test Sample Data'!D232&lt;$B$1,'Test Sample Data'!D232&gt;0),'Test Sample Data'!D232,$B$1),"")</f>
        <v/>
      </c>
      <c r="E233" s="17" t="str">
        <f>IF(SUM('Test Sample Data'!E$3:E$98)&gt;10,IF(AND(ISNUMBER('Test Sample Data'!E232),'Test Sample Data'!E232&lt;$B$1,'Test Sample Data'!E232&gt;0),'Test Sample Data'!E232,$B$1),"")</f>
        <v/>
      </c>
      <c r="F233" s="17" t="str">
        <f>IF(SUM('Test Sample Data'!F$3:F$98)&gt;10,IF(AND(ISNUMBER('Test Sample Data'!F232),'Test Sample Data'!F232&lt;$B$1,'Test Sample Data'!F232&gt;0),'Test Sample Data'!F232,$B$1),"")</f>
        <v/>
      </c>
      <c r="G233" s="17" t="str">
        <f>IF(SUM('Test Sample Data'!G$3:G$98)&gt;10,IF(AND(ISNUMBER('Test Sample Data'!G232),'Test Sample Data'!G232&lt;$B$1,'Test Sample Data'!G232&gt;0),'Test Sample Data'!G232,$B$1),"")</f>
        <v/>
      </c>
      <c r="H233" s="17" t="str">
        <f>IF(SUM('Test Sample Data'!H$3:H$98)&gt;10,IF(AND(ISNUMBER('Test Sample Data'!H232),'Test Sample Data'!H232&lt;$B$1,'Test Sample Data'!H232&gt;0),'Test Sample Data'!H232,$B$1),"")</f>
        <v/>
      </c>
      <c r="I233" s="17" t="str">
        <f>IF(SUM('Test Sample Data'!I$3:I$98)&gt;10,IF(AND(ISNUMBER('Test Sample Data'!I232),'Test Sample Data'!I232&lt;$B$1,'Test Sample Data'!I232&gt;0),'Test Sample Data'!I232,$B$1),"")</f>
        <v/>
      </c>
      <c r="J233" s="17" t="str">
        <f>IF(SUM('Test Sample Data'!J$3:J$98)&gt;10,IF(AND(ISNUMBER('Test Sample Data'!J232),'Test Sample Data'!J232&lt;$B$1,'Test Sample Data'!J232&gt;0),'Test Sample Data'!J232,$B$1),"")</f>
        <v/>
      </c>
      <c r="K233" s="17" t="str">
        <f>IF(SUM('Test Sample Data'!K$3:K$98)&gt;10,IF(AND(ISNUMBER('Test Sample Data'!K232),'Test Sample Data'!K232&lt;$B$1,'Test Sample Data'!K232&gt;0),'Test Sample Data'!K232,$B$1),"")</f>
        <v/>
      </c>
      <c r="L233" s="17" t="str">
        <f>IF(SUM('Test Sample Data'!L$3:L$98)&gt;10,IF(AND(ISNUMBER('Test Sample Data'!L232),'Test Sample Data'!L232&lt;$B$1,'Test Sample Data'!L232&gt;0),'Test Sample Data'!L232,$B$1),"")</f>
        <v/>
      </c>
      <c r="M233" s="17" t="str">
        <f>IF(SUM('Test Sample Data'!M$3:M$98)&gt;10,IF(AND(ISNUMBER('Test Sample Data'!M232),'Test Sample Data'!M232&lt;$B$1,'Test Sample Data'!M232&gt;0),'Test Sample Data'!M232,$B$1),"")</f>
        <v/>
      </c>
      <c r="N233" s="17" t="str">
        <f>'Gene Table'!D232</f>
        <v>NM_032454</v>
      </c>
      <c r="O233" s="16" t="s">
        <v>157</v>
      </c>
      <c r="P233" s="17" t="str">
        <f>IF(SUM('Control Sample Data'!D$3:D$98)&gt;10,IF(AND(ISNUMBER('Control Sample Data'!D232),'Control Sample Data'!D232&lt;$B$1,'Control Sample Data'!D232&gt;0),'Control Sample Data'!D232,$B$1),"")</f>
        <v/>
      </c>
      <c r="Q233" s="17" t="str">
        <f>IF(SUM('Control Sample Data'!E$3:E$98)&gt;10,IF(AND(ISNUMBER('Control Sample Data'!E232),'Control Sample Data'!E232&lt;$B$1,'Control Sample Data'!E232&gt;0),'Control Sample Data'!E232,$B$1),"")</f>
        <v/>
      </c>
      <c r="R233" s="17" t="str">
        <f>IF(SUM('Control Sample Data'!F$3:F$98)&gt;10,IF(AND(ISNUMBER('Control Sample Data'!F232),'Control Sample Data'!F232&lt;$B$1,'Control Sample Data'!F232&gt;0),'Control Sample Data'!F232,$B$1),"")</f>
        <v/>
      </c>
      <c r="S233" s="17" t="str">
        <f>IF(SUM('Control Sample Data'!G$3:G$98)&gt;10,IF(AND(ISNUMBER('Control Sample Data'!G232),'Control Sample Data'!G232&lt;$B$1,'Control Sample Data'!G232&gt;0),'Control Sample Data'!G232,$B$1),"")</f>
        <v/>
      </c>
      <c r="T233" s="17" t="str">
        <f>IF(SUM('Control Sample Data'!H$3:H$98)&gt;10,IF(AND(ISNUMBER('Control Sample Data'!H232),'Control Sample Data'!H232&lt;$B$1,'Control Sample Data'!H232&gt;0),'Control Sample Data'!H232,$B$1),"")</f>
        <v/>
      </c>
      <c r="U233" s="17" t="str">
        <f>IF(SUM('Control Sample Data'!I$3:I$98)&gt;10,IF(AND(ISNUMBER('Control Sample Data'!I232),'Control Sample Data'!I232&lt;$B$1,'Control Sample Data'!I232&gt;0),'Control Sample Data'!I232,$B$1),"")</f>
        <v/>
      </c>
      <c r="V233" s="17" t="str">
        <f>IF(SUM('Control Sample Data'!J$3:J$98)&gt;10,IF(AND(ISNUMBER('Control Sample Data'!J232),'Control Sample Data'!J232&lt;$B$1,'Control Sample Data'!J232&gt;0),'Control Sample Data'!J232,$B$1),"")</f>
        <v/>
      </c>
      <c r="W233" s="17" t="str">
        <f>IF(SUM('Control Sample Data'!K$3:K$98)&gt;10,IF(AND(ISNUMBER('Control Sample Data'!K232),'Control Sample Data'!K232&lt;$B$1,'Control Sample Data'!K232&gt;0),'Control Sample Data'!K232,$B$1),"")</f>
        <v/>
      </c>
      <c r="X233" s="17" t="str">
        <f>IF(SUM('Control Sample Data'!L$3:L$98)&gt;10,IF(AND(ISNUMBER('Control Sample Data'!L232),'Control Sample Data'!L232&lt;$B$1,'Control Sample Data'!L232&gt;0),'Control Sample Data'!L232,$B$1),"")</f>
        <v/>
      </c>
      <c r="Y233" s="17" t="str">
        <f>IF(SUM('Control Sample Data'!M$3:M$98)&gt;10,IF(AND(ISNUMBER('Control Sample Data'!M232),'Control Sample Data'!M232&lt;$B$1,'Control Sample Data'!M232&gt;0),'Control Sample Data'!M232,$B$1),"")</f>
        <v/>
      </c>
      <c r="AT233" s="36" t="str">
        <f t="shared" si="224"/>
        <v/>
      </c>
      <c r="AU233" s="36" t="str">
        <f t="shared" si="225"/>
        <v/>
      </c>
      <c r="AV233" s="36" t="str">
        <f t="shared" si="226"/>
        <v/>
      </c>
      <c r="AW233" s="36" t="str">
        <f t="shared" si="227"/>
        <v/>
      </c>
      <c r="AX233" s="36" t="str">
        <f t="shared" si="228"/>
        <v/>
      </c>
      <c r="AY233" s="36" t="str">
        <f t="shared" si="229"/>
        <v/>
      </c>
      <c r="AZ233" s="36" t="str">
        <f t="shared" si="230"/>
        <v/>
      </c>
      <c r="BA233" s="36" t="str">
        <f t="shared" si="231"/>
        <v/>
      </c>
      <c r="BB233" s="36" t="str">
        <f t="shared" si="232"/>
        <v/>
      </c>
      <c r="BC233" s="36" t="str">
        <f t="shared" si="233"/>
        <v/>
      </c>
      <c r="BD233" s="36" t="str">
        <f t="shared" si="193"/>
        <v/>
      </c>
      <c r="BE233" s="36" t="str">
        <f t="shared" si="194"/>
        <v/>
      </c>
      <c r="BF233" s="36" t="str">
        <f t="shared" si="195"/>
        <v/>
      </c>
      <c r="BG233" s="36" t="str">
        <f t="shared" si="196"/>
        <v/>
      </c>
      <c r="BH233" s="36" t="str">
        <f t="shared" si="197"/>
        <v/>
      </c>
      <c r="BI233" s="36" t="str">
        <f t="shared" si="198"/>
        <v/>
      </c>
      <c r="BJ233" s="36" t="str">
        <f t="shared" si="199"/>
        <v/>
      </c>
      <c r="BK233" s="36" t="str">
        <f t="shared" si="200"/>
        <v/>
      </c>
      <c r="BL233" s="36" t="str">
        <f t="shared" si="201"/>
        <v/>
      </c>
      <c r="BM233" s="36" t="str">
        <f t="shared" si="202"/>
        <v/>
      </c>
      <c r="BN233" s="38" t="e">
        <f t="shared" si="234"/>
        <v>#DIV/0!</v>
      </c>
      <c r="BO233" s="38" t="e">
        <f t="shared" si="235"/>
        <v>#DIV/0!</v>
      </c>
      <c r="BP233" s="39" t="str">
        <f t="shared" si="203"/>
        <v/>
      </c>
      <c r="BQ233" s="39" t="str">
        <f t="shared" si="204"/>
        <v/>
      </c>
      <c r="BR233" s="39" t="str">
        <f t="shared" si="205"/>
        <v/>
      </c>
      <c r="BS233" s="39" t="str">
        <f t="shared" si="206"/>
        <v/>
      </c>
      <c r="BT233" s="39" t="str">
        <f t="shared" si="207"/>
        <v/>
      </c>
      <c r="BU233" s="39" t="str">
        <f t="shared" si="208"/>
        <v/>
      </c>
      <c r="BV233" s="39" t="str">
        <f t="shared" si="209"/>
        <v/>
      </c>
      <c r="BW233" s="39" t="str">
        <f t="shared" si="210"/>
        <v/>
      </c>
      <c r="BX233" s="39" t="str">
        <f t="shared" si="211"/>
        <v/>
      </c>
      <c r="BY233" s="39" t="str">
        <f t="shared" si="212"/>
        <v/>
      </c>
      <c r="BZ233" s="39" t="str">
        <f t="shared" si="213"/>
        <v/>
      </c>
      <c r="CA233" s="39" t="str">
        <f t="shared" si="214"/>
        <v/>
      </c>
      <c r="CB233" s="39" t="str">
        <f t="shared" si="215"/>
        <v/>
      </c>
      <c r="CC233" s="39" t="str">
        <f t="shared" si="216"/>
        <v/>
      </c>
      <c r="CD233" s="39" t="str">
        <f t="shared" si="217"/>
        <v/>
      </c>
      <c r="CE233" s="39" t="str">
        <f t="shared" si="218"/>
        <v/>
      </c>
      <c r="CF233" s="39" t="str">
        <f t="shared" si="219"/>
        <v/>
      </c>
      <c r="CG233" s="39" t="str">
        <f t="shared" si="220"/>
        <v/>
      </c>
      <c r="CH233" s="39" t="str">
        <f t="shared" si="221"/>
        <v/>
      </c>
      <c r="CI233" s="39" t="str">
        <f t="shared" si="222"/>
        <v/>
      </c>
    </row>
    <row r="234" spans="1:87" ht="12.75">
      <c r="A234" s="18"/>
      <c r="B234" s="16" t="str">
        <f>'Gene Table'!D233</f>
        <v>NM_003879</v>
      </c>
      <c r="C234" s="16" t="s">
        <v>161</v>
      </c>
      <c r="D234" s="17" t="str">
        <f>IF(SUM('Test Sample Data'!D$3:D$98)&gt;10,IF(AND(ISNUMBER('Test Sample Data'!D233),'Test Sample Data'!D233&lt;$B$1,'Test Sample Data'!D233&gt;0),'Test Sample Data'!D233,$B$1),"")</f>
        <v/>
      </c>
      <c r="E234" s="17" t="str">
        <f>IF(SUM('Test Sample Data'!E$3:E$98)&gt;10,IF(AND(ISNUMBER('Test Sample Data'!E233),'Test Sample Data'!E233&lt;$B$1,'Test Sample Data'!E233&gt;0),'Test Sample Data'!E233,$B$1),"")</f>
        <v/>
      </c>
      <c r="F234" s="17" t="str">
        <f>IF(SUM('Test Sample Data'!F$3:F$98)&gt;10,IF(AND(ISNUMBER('Test Sample Data'!F233),'Test Sample Data'!F233&lt;$B$1,'Test Sample Data'!F233&gt;0),'Test Sample Data'!F233,$B$1),"")</f>
        <v/>
      </c>
      <c r="G234" s="17" t="str">
        <f>IF(SUM('Test Sample Data'!G$3:G$98)&gt;10,IF(AND(ISNUMBER('Test Sample Data'!G233),'Test Sample Data'!G233&lt;$B$1,'Test Sample Data'!G233&gt;0),'Test Sample Data'!G233,$B$1),"")</f>
        <v/>
      </c>
      <c r="H234" s="17" t="str">
        <f>IF(SUM('Test Sample Data'!H$3:H$98)&gt;10,IF(AND(ISNUMBER('Test Sample Data'!H233),'Test Sample Data'!H233&lt;$B$1,'Test Sample Data'!H233&gt;0),'Test Sample Data'!H233,$B$1),"")</f>
        <v/>
      </c>
      <c r="I234" s="17" t="str">
        <f>IF(SUM('Test Sample Data'!I$3:I$98)&gt;10,IF(AND(ISNUMBER('Test Sample Data'!I233),'Test Sample Data'!I233&lt;$B$1,'Test Sample Data'!I233&gt;0),'Test Sample Data'!I233,$B$1),"")</f>
        <v/>
      </c>
      <c r="J234" s="17" t="str">
        <f>IF(SUM('Test Sample Data'!J$3:J$98)&gt;10,IF(AND(ISNUMBER('Test Sample Data'!J233),'Test Sample Data'!J233&lt;$B$1,'Test Sample Data'!J233&gt;0),'Test Sample Data'!J233,$B$1),"")</f>
        <v/>
      </c>
      <c r="K234" s="17" t="str">
        <f>IF(SUM('Test Sample Data'!K$3:K$98)&gt;10,IF(AND(ISNUMBER('Test Sample Data'!K233),'Test Sample Data'!K233&lt;$B$1,'Test Sample Data'!K233&gt;0),'Test Sample Data'!K233,$B$1),"")</f>
        <v/>
      </c>
      <c r="L234" s="17" t="str">
        <f>IF(SUM('Test Sample Data'!L$3:L$98)&gt;10,IF(AND(ISNUMBER('Test Sample Data'!L233),'Test Sample Data'!L233&lt;$B$1,'Test Sample Data'!L233&gt;0),'Test Sample Data'!L233,$B$1),"")</f>
        <v/>
      </c>
      <c r="M234" s="17" t="str">
        <f>IF(SUM('Test Sample Data'!M$3:M$98)&gt;10,IF(AND(ISNUMBER('Test Sample Data'!M233),'Test Sample Data'!M233&lt;$B$1,'Test Sample Data'!M233&gt;0),'Test Sample Data'!M233,$B$1),"")</f>
        <v/>
      </c>
      <c r="N234" s="17" t="str">
        <f>'Gene Table'!D233</f>
        <v>NM_003879</v>
      </c>
      <c r="O234" s="16" t="s">
        <v>161</v>
      </c>
      <c r="P234" s="17" t="str">
        <f>IF(SUM('Control Sample Data'!D$3:D$98)&gt;10,IF(AND(ISNUMBER('Control Sample Data'!D233),'Control Sample Data'!D233&lt;$B$1,'Control Sample Data'!D233&gt;0),'Control Sample Data'!D233,$B$1),"")</f>
        <v/>
      </c>
      <c r="Q234" s="17" t="str">
        <f>IF(SUM('Control Sample Data'!E$3:E$98)&gt;10,IF(AND(ISNUMBER('Control Sample Data'!E233),'Control Sample Data'!E233&lt;$B$1,'Control Sample Data'!E233&gt;0),'Control Sample Data'!E233,$B$1),"")</f>
        <v/>
      </c>
      <c r="R234" s="17" t="str">
        <f>IF(SUM('Control Sample Data'!F$3:F$98)&gt;10,IF(AND(ISNUMBER('Control Sample Data'!F233),'Control Sample Data'!F233&lt;$B$1,'Control Sample Data'!F233&gt;0),'Control Sample Data'!F233,$B$1),"")</f>
        <v/>
      </c>
      <c r="S234" s="17" t="str">
        <f>IF(SUM('Control Sample Data'!G$3:G$98)&gt;10,IF(AND(ISNUMBER('Control Sample Data'!G233),'Control Sample Data'!G233&lt;$B$1,'Control Sample Data'!G233&gt;0),'Control Sample Data'!G233,$B$1),"")</f>
        <v/>
      </c>
      <c r="T234" s="17" t="str">
        <f>IF(SUM('Control Sample Data'!H$3:H$98)&gt;10,IF(AND(ISNUMBER('Control Sample Data'!H233),'Control Sample Data'!H233&lt;$B$1,'Control Sample Data'!H233&gt;0),'Control Sample Data'!H233,$B$1),"")</f>
        <v/>
      </c>
      <c r="U234" s="17" t="str">
        <f>IF(SUM('Control Sample Data'!I$3:I$98)&gt;10,IF(AND(ISNUMBER('Control Sample Data'!I233),'Control Sample Data'!I233&lt;$B$1,'Control Sample Data'!I233&gt;0),'Control Sample Data'!I233,$B$1),"")</f>
        <v/>
      </c>
      <c r="V234" s="17" t="str">
        <f>IF(SUM('Control Sample Data'!J$3:J$98)&gt;10,IF(AND(ISNUMBER('Control Sample Data'!J233),'Control Sample Data'!J233&lt;$B$1,'Control Sample Data'!J233&gt;0),'Control Sample Data'!J233,$B$1),"")</f>
        <v/>
      </c>
      <c r="W234" s="17" t="str">
        <f>IF(SUM('Control Sample Data'!K$3:K$98)&gt;10,IF(AND(ISNUMBER('Control Sample Data'!K233),'Control Sample Data'!K233&lt;$B$1,'Control Sample Data'!K233&gt;0),'Control Sample Data'!K233,$B$1),"")</f>
        <v/>
      </c>
      <c r="X234" s="17" t="str">
        <f>IF(SUM('Control Sample Data'!L$3:L$98)&gt;10,IF(AND(ISNUMBER('Control Sample Data'!L233),'Control Sample Data'!L233&lt;$B$1,'Control Sample Data'!L233&gt;0),'Control Sample Data'!L233,$B$1),"")</f>
        <v/>
      </c>
      <c r="Y234" s="17" t="str">
        <f>IF(SUM('Control Sample Data'!M$3:M$98)&gt;10,IF(AND(ISNUMBER('Control Sample Data'!M233),'Control Sample Data'!M233&lt;$B$1,'Control Sample Data'!M233&gt;0),'Control Sample Data'!M233,$B$1),"")</f>
        <v/>
      </c>
      <c r="AT234" s="36" t="str">
        <f t="shared" si="224"/>
        <v/>
      </c>
      <c r="AU234" s="36" t="str">
        <f t="shared" si="225"/>
        <v/>
      </c>
      <c r="AV234" s="36" t="str">
        <f t="shared" si="226"/>
        <v/>
      </c>
      <c r="AW234" s="36" t="str">
        <f t="shared" si="227"/>
        <v/>
      </c>
      <c r="AX234" s="36" t="str">
        <f t="shared" si="228"/>
        <v/>
      </c>
      <c r="AY234" s="36" t="str">
        <f t="shared" si="229"/>
        <v/>
      </c>
      <c r="AZ234" s="36" t="str">
        <f t="shared" si="230"/>
        <v/>
      </c>
      <c r="BA234" s="36" t="str">
        <f t="shared" si="231"/>
        <v/>
      </c>
      <c r="BB234" s="36" t="str">
        <f t="shared" si="232"/>
        <v/>
      </c>
      <c r="BC234" s="36" t="str">
        <f t="shared" si="233"/>
        <v/>
      </c>
      <c r="BD234" s="36" t="str">
        <f t="shared" si="193"/>
        <v/>
      </c>
      <c r="BE234" s="36" t="str">
        <f t="shared" si="194"/>
        <v/>
      </c>
      <c r="BF234" s="36" t="str">
        <f t="shared" si="195"/>
        <v/>
      </c>
      <c r="BG234" s="36" t="str">
        <f t="shared" si="196"/>
        <v/>
      </c>
      <c r="BH234" s="36" t="str">
        <f t="shared" si="197"/>
        <v/>
      </c>
      <c r="BI234" s="36" t="str">
        <f t="shared" si="198"/>
        <v/>
      </c>
      <c r="BJ234" s="36" t="str">
        <f t="shared" si="199"/>
        <v/>
      </c>
      <c r="BK234" s="36" t="str">
        <f t="shared" si="200"/>
        <v/>
      </c>
      <c r="BL234" s="36" t="str">
        <f t="shared" si="201"/>
        <v/>
      </c>
      <c r="BM234" s="36" t="str">
        <f t="shared" si="202"/>
        <v/>
      </c>
      <c r="BN234" s="38" t="e">
        <f t="shared" si="234"/>
        <v>#DIV/0!</v>
      </c>
      <c r="BO234" s="38" t="e">
        <f t="shared" si="235"/>
        <v>#DIV/0!</v>
      </c>
      <c r="BP234" s="39" t="str">
        <f t="shared" si="203"/>
        <v/>
      </c>
      <c r="BQ234" s="39" t="str">
        <f t="shared" si="204"/>
        <v/>
      </c>
      <c r="BR234" s="39" t="str">
        <f t="shared" si="205"/>
        <v/>
      </c>
      <c r="BS234" s="39" t="str">
        <f t="shared" si="206"/>
        <v/>
      </c>
      <c r="BT234" s="39" t="str">
        <f t="shared" si="207"/>
        <v/>
      </c>
      <c r="BU234" s="39" t="str">
        <f t="shared" si="208"/>
        <v/>
      </c>
      <c r="BV234" s="39" t="str">
        <f t="shared" si="209"/>
        <v/>
      </c>
      <c r="BW234" s="39" t="str">
        <f t="shared" si="210"/>
        <v/>
      </c>
      <c r="BX234" s="39" t="str">
        <f t="shared" si="211"/>
        <v/>
      </c>
      <c r="BY234" s="39" t="str">
        <f t="shared" si="212"/>
        <v/>
      </c>
      <c r="BZ234" s="39" t="str">
        <f t="shared" si="213"/>
        <v/>
      </c>
      <c r="CA234" s="39" t="str">
        <f t="shared" si="214"/>
        <v/>
      </c>
      <c r="CB234" s="39" t="str">
        <f t="shared" si="215"/>
        <v/>
      </c>
      <c r="CC234" s="39" t="str">
        <f t="shared" si="216"/>
        <v/>
      </c>
      <c r="CD234" s="39" t="str">
        <f t="shared" si="217"/>
        <v/>
      </c>
      <c r="CE234" s="39" t="str">
        <f t="shared" si="218"/>
        <v/>
      </c>
      <c r="CF234" s="39" t="str">
        <f t="shared" si="219"/>
        <v/>
      </c>
      <c r="CG234" s="39" t="str">
        <f t="shared" si="220"/>
        <v/>
      </c>
      <c r="CH234" s="39" t="str">
        <f t="shared" si="221"/>
        <v/>
      </c>
      <c r="CI234" s="39" t="str">
        <f t="shared" si="222"/>
        <v/>
      </c>
    </row>
    <row r="235" spans="1:87" ht="12.75">
      <c r="A235" s="18"/>
      <c r="B235" s="16" t="str">
        <f>'Gene Table'!D234</f>
        <v>NM_003877</v>
      </c>
      <c r="C235" s="16" t="s">
        <v>165</v>
      </c>
      <c r="D235" s="17" t="str">
        <f>IF(SUM('Test Sample Data'!D$3:D$98)&gt;10,IF(AND(ISNUMBER('Test Sample Data'!D234),'Test Sample Data'!D234&lt;$B$1,'Test Sample Data'!D234&gt;0),'Test Sample Data'!D234,$B$1),"")</f>
        <v/>
      </c>
      <c r="E235" s="17" t="str">
        <f>IF(SUM('Test Sample Data'!E$3:E$98)&gt;10,IF(AND(ISNUMBER('Test Sample Data'!E234),'Test Sample Data'!E234&lt;$B$1,'Test Sample Data'!E234&gt;0),'Test Sample Data'!E234,$B$1),"")</f>
        <v/>
      </c>
      <c r="F235" s="17" t="str">
        <f>IF(SUM('Test Sample Data'!F$3:F$98)&gt;10,IF(AND(ISNUMBER('Test Sample Data'!F234),'Test Sample Data'!F234&lt;$B$1,'Test Sample Data'!F234&gt;0),'Test Sample Data'!F234,$B$1),"")</f>
        <v/>
      </c>
      <c r="G235" s="17" t="str">
        <f>IF(SUM('Test Sample Data'!G$3:G$98)&gt;10,IF(AND(ISNUMBER('Test Sample Data'!G234),'Test Sample Data'!G234&lt;$B$1,'Test Sample Data'!G234&gt;0),'Test Sample Data'!G234,$B$1),"")</f>
        <v/>
      </c>
      <c r="H235" s="17" t="str">
        <f>IF(SUM('Test Sample Data'!H$3:H$98)&gt;10,IF(AND(ISNUMBER('Test Sample Data'!H234),'Test Sample Data'!H234&lt;$B$1,'Test Sample Data'!H234&gt;0),'Test Sample Data'!H234,$B$1),"")</f>
        <v/>
      </c>
      <c r="I235" s="17" t="str">
        <f>IF(SUM('Test Sample Data'!I$3:I$98)&gt;10,IF(AND(ISNUMBER('Test Sample Data'!I234),'Test Sample Data'!I234&lt;$B$1,'Test Sample Data'!I234&gt;0),'Test Sample Data'!I234,$B$1),"")</f>
        <v/>
      </c>
      <c r="J235" s="17" t="str">
        <f>IF(SUM('Test Sample Data'!J$3:J$98)&gt;10,IF(AND(ISNUMBER('Test Sample Data'!J234),'Test Sample Data'!J234&lt;$B$1,'Test Sample Data'!J234&gt;0),'Test Sample Data'!J234,$B$1),"")</f>
        <v/>
      </c>
      <c r="K235" s="17" t="str">
        <f>IF(SUM('Test Sample Data'!K$3:K$98)&gt;10,IF(AND(ISNUMBER('Test Sample Data'!K234),'Test Sample Data'!K234&lt;$B$1,'Test Sample Data'!K234&gt;0),'Test Sample Data'!K234,$B$1),"")</f>
        <v/>
      </c>
      <c r="L235" s="17" t="str">
        <f>IF(SUM('Test Sample Data'!L$3:L$98)&gt;10,IF(AND(ISNUMBER('Test Sample Data'!L234),'Test Sample Data'!L234&lt;$B$1,'Test Sample Data'!L234&gt;0),'Test Sample Data'!L234,$B$1),"")</f>
        <v/>
      </c>
      <c r="M235" s="17" t="str">
        <f>IF(SUM('Test Sample Data'!M$3:M$98)&gt;10,IF(AND(ISNUMBER('Test Sample Data'!M234),'Test Sample Data'!M234&lt;$B$1,'Test Sample Data'!M234&gt;0),'Test Sample Data'!M234,$B$1),"")</f>
        <v/>
      </c>
      <c r="N235" s="17" t="str">
        <f>'Gene Table'!D234</f>
        <v>NM_003877</v>
      </c>
      <c r="O235" s="16" t="s">
        <v>165</v>
      </c>
      <c r="P235" s="17" t="str">
        <f>IF(SUM('Control Sample Data'!D$3:D$98)&gt;10,IF(AND(ISNUMBER('Control Sample Data'!D234),'Control Sample Data'!D234&lt;$B$1,'Control Sample Data'!D234&gt;0),'Control Sample Data'!D234,$B$1),"")</f>
        <v/>
      </c>
      <c r="Q235" s="17" t="str">
        <f>IF(SUM('Control Sample Data'!E$3:E$98)&gt;10,IF(AND(ISNUMBER('Control Sample Data'!E234),'Control Sample Data'!E234&lt;$B$1,'Control Sample Data'!E234&gt;0),'Control Sample Data'!E234,$B$1),"")</f>
        <v/>
      </c>
      <c r="R235" s="17" t="str">
        <f>IF(SUM('Control Sample Data'!F$3:F$98)&gt;10,IF(AND(ISNUMBER('Control Sample Data'!F234),'Control Sample Data'!F234&lt;$B$1,'Control Sample Data'!F234&gt;0),'Control Sample Data'!F234,$B$1),"")</f>
        <v/>
      </c>
      <c r="S235" s="17" t="str">
        <f>IF(SUM('Control Sample Data'!G$3:G$98)&gt;10,IF(AND(ISNUMBER('Control Sample Data'!G234),'Control Sample Data'!G234&lt;$B$1,'Control Sample Data'!G234&gt;0),'Control Sample Data'!G234,$B$1),"")</f>
        <v/>
      </c>
      <c r="T235" s="17" t="str">
        <f>IF(SUM('Control Sample Data'!H$3:H$98)&gt;10,IF(AND(ISNUMBER('Control Sample Data'!H234),'Control Sample Data'!H234&lt;$B$1,'Control Sample Data'!H234&gt;0),'Control Sample Data'!H234,$B$1),"")</f>
        <v/>
      </c>
      <c r="U235" s="17" t="str">
        <f>IF(SUM('Control Sample Data'!I$3:I$98)&gt;10,IF(AND(ISNUMBER('Control Sample Data'!I234),'Control Sample Data'!I234&lt;$B$1,'Control Sample Data'!I234&gt;0),'Control Sample Data'!I234,$B$1),"")</f>
        <v/>
      </c>
      <c r="V235" s="17" t="str">
        <f>IF(SUM('Control Sample Data'!J$3:J$98)&gt;10,IF(AND(ISNUMBER('Control Sample Data'!J234),'Control Sample Data'!J234&lt;$B$1,'Control Sample Data'!J234&gt;0),'Control Sample Data'!J234,$B$1),"")</f>
        <v/>
      </c>
      <c r="W235" s="17" t="str">
        <f>IF(SUM('Control Sample Data'!K$3:K$98)&gt;10,IF(AND(ISNUMBER('Control Sample Data'!K234),'Control Sample Data'!K234&lt;$B$1,'Control Sample Data'!K234&gt;0),'Control Sample Data'!K234,$B$1),"")</f>
        <v/>
      </c>
      <c r="X235" s="17" t="str">
        <f>IF(SUM('Control Sample Data'!L$3:L$98)&gt;10,IF(AND(ISNUMBER('Control Sample Data'!L234),'Control Sample Data'!L234&lt;$B$1,'Control Sample Data'!L234&gt;0),'Control Sample Data'!L234,$B$1),"")</f>
        <v/>
      </c>
      <c r="Y235" s="17" t="str">
        <f>IF(SUM('Control Sample Data'!M$3:M$98)&gt;10,IF(AND(ISNUMBER('Control Sample Data'!M234),'Control Sample Data'!M234&lt;$B$1,'Control Sample Data'!M234&gt;0),'Control Sample Data'!M234,$B$1),"")</f>
        <v/>
      </c>
      <c r="AT235" s="36" t="str">
        <f t="shared" si="224"/>
        <v/>
      </c>
      <c r="AU235" s="36" t="str">
        <f t="shared" si="225"/>
        <v/>
      </c>
      <c r="AV235" s="36" t="str">
        <f t="shared" si="226"/>
        <v/>
      </c>
      <c r="AW235" s="36" t="str">
        <f t="shared" si="227"/>
        <v/>
      </c>
      <c r="AX235" s="36" t="str">
        <f t="shared" si="228"/>
        <v/>
      </c>
      <c r="AY235" s="36" t="str">
        <f t="shared" si="229"/>
        <v/>
      </c>
      <c r="AZ235" s="36" t="str">
        <f t="shared" si="230"/>
        <v/>
      </c>
      <c r="BA235" s="36" t="str">
        <f t="shared" si="231"/>
        <v/>
      </c>
      <c r="BB235" s="36" t="str">
        <f t="shared" si="232"/>
        <v/>
      </c>
      <c r="BC235" s="36" t="str">
        <f t="shared" si="233"/>
        <v/>
      </c>
      <c r="BD235" s="36" t="str">
        <f t="shared" si="193"/>
        <v/>
      </c>
      <c r="BE235" s="36" t="str">
        <f t="shared" si="194"/>
        <v/>
      </c>
      <c r="BF235" s="36" t="str">
        <f t="shared" si="195"/>
        <v/>
      </c>
      <c r="BG235" s="36" t="str">
        <f t="shared" si="196"/>
        <v/>
      </c>
      <c r="BH235" s="36" t="str">
        <f t="shared" si="197"/>
        <v/>
      </c>
      <c r="BI235" s="36" t="str">
        <f t="shared" si="198"/>
        <v/>
      </c>
      <c r="BJ235" s="36" t="str">
        <f t="shared" si="199"/>
        <v/>
      </c>
      <c r="BK235" s="36" t="str">
        <f t="shared" si="200"/>
        <v/>
      </c>
      <c r="BL235" s="36" t="str">
        <f t="shared" si="201"/>
        <v/>
      </c>
      <c r="BM235" s="36" t="str">
        <f t="shared" si="202"/>
        <v/>
      </c>
      <c r="BN235" s="38" t="e">
        <f t="shared" si="234"/>
        <v>#DIV/0!</v>
      </c>
      <c r="BO235" s="38" t="e">
        <f t="shared" si="235"/>
        <v>#DIV/0!</v>
      </c>
      <c r="BP235" s="39" t="str">
        <f t="shared" si="203"/>
        <v/>
      </c>
      <c r="BQ235" s="39" t="str">
        <f t="shared" si="204"/>
        <v/>
      </c>
      <c r="BR235" s="39" t="str">
        <f t="shared" si="205"/>
        <v/>
      </c>
      <c r="BS235" s="39" t="str">
        <f t="shared" si="206"/>
        <v/>
      </c>
      <c r="BT235" s="39" t="str">
        <f t="shared" si="207"/>
        <v/>
      </c>
      <c r="BU235" s="39" t="str">
        <f t="shared" si="208"/>
        <v/>
      </c>
      <c r="BV235" s="39" t="str">
        <f t="shared" si="209"/>
        <v/>
      </c>
      <c r="BW235" s="39" t="str">
        <f t="shared" si="210"/>
        <v/>
      </c>
      <c r="BX235" s="39" t="str">
        <f t="shared" si="211"/>
        <v/>
      </c>
      <c r="BY235" s="39" t="str">
        <f t="shared" si="212"/>
        <v/>
      </c>
      <c r="BZ235" s="39" t="str">
        <f t="shared" si="213"/>
        <v/>
      </c>
      <c r="CA235" s="39" t="str">
        <f t="shared" si="214"/>
        <v/>
      </c>
      <c r="CB235" s="39" t="str">
        <f t="shared" si="215"/>
        <v/>
      </c>
      <c r="CC235" s="39" t="str">
        <f t="shared" si="216"/>
        <v/>
      </c>
      <c r="CD235" s="39" t="str">
        <f t="shared" si="217"/>
        <v/>
      </c>
      <c r="CE235" s="39" t="str">
        <f t="shared" si="218"/>
        <v/>
      </c>
      <c r="CF235" s="39" t="str">
        <f t="shared" si="219"/>
        <v/>
      </c>
      <c r="CG235" s="39" t="str">
        <f t="shared" si="220"/>
        <v/>
      </c>
      <c r="CH235" s="39" t="str">
        <f t="shared" si="221"/>
        <v/>
      </c>
      <c r="CI235" s="39" t="str">
        <f t="shared" si="222"/>
        <v/>
      </c>
    </row>
    <row r="236" spans="1:87" ht="12.75">
      <c r="A236" s="18"/>
      <c r="B236" s="16" t="str">
        <f>'Gene Table'!D235</f>
        <v>NM_003844</v>
      </c>
      <c r="C236" s="16" t="s">
        <v>169</v>
      </c>
      <c r="D236" s="17" t="str">
        <f>IF(SUM('Test Sample Data'!D$3:D$98)&gt;10,IF(AND(ISNUMBER('Test Sample Data'!D235),'Test Sample Data'!D235&lt;$B$1,'Test Sample Data'!D235&gt;0),'Test Sample Data'!D235,$B$1),"")</f>
        <v/>
      </c>
      <c r="E236" s="17" t="str">
        <f>IF(SUM('Test Sample Data'!E$3:E$98)&gt;10,IF(AND(ISNUMBER('Test Sample Data'!E235),'Test Sample Data'!E235&lt;$B$1,'Test Sample Data'!E235&gt;0),'Test Sample Data'!E235,$B$1),"")</f>
        <v/>
      </c>
      <c r="F236" s="17" t="str">
        <f>IF(SUM('Test Sample Data'!F$3:F$98)&gt;10,IF(AND(ISNUMBER('Test Sample Data'!F235),'Test Sample Data'!F235&lt;$B$1,'Test Sample Data'!F235&gt;0),'Test Sample Data'!F235,$B$1),"")</f>
        <v/>
      </c>
      <c r="G236" s="17" t="str">
        <f>IF(SUM('Test Sample Data'!G$3:G$98)&gt;10,IF(AND(ISNUMBER('Test Sample Data'!G235),'Test Sample Data'!G235&lt;$B$1,'Test Sample Data'!G235&gt;0),'Test Sample Data'!G235,$B$1),"")</f>
        <v/>
      </c>
      <c r="H236" s="17" t="str">
        <f>IF(SUM('Test Sample Data'!H$3:H$98)&gt;10,IF(AND(ISNUMBER('Test Sample Data'!H235),'Test Sample Data'!H235&lt;$B$1,'Test Sample Data'!H235&gt;0),'Test Sample Data'!H235,$B$1),"")</f>
        <v/>
      </c>
      <c r="I236" s="17" t="str">
        <f>IF(SUM('Test Sample Data'!I$3:I$98)&gt;10,IF(AND(ISNUMBER('Test Sample Data'!I235),'Test Sample Data'!I235&lt;$B$1,'Test Sample Data'!I235&gt;0),'Test Sample Data'!I235,$B$1),"")</f>
        <v/>
      </c>
      <c r="J236" s="17" t="str">
        <f>IF(SUM('Test Sample Data'!J$3:J$98)&gt;10,IF(AND(ISNUMBER('Test Sample Data'!J235),'Test Sample Data'!J235&lt;$B$1,'Test Sample Data'!J235&gt;0),'Test Sample Data'!J235,$B$1),"")</f>
        <v/>
      </c>
      <c r="K236" s="17" t="str">
        <f>IF(SUM('Test Sample Data'!K$3:K$98)&gt;10,IF(AND(ISNUMBER('Test Sample Data'!K235),'Test Sample Data'!K235&lt;$B$1,'Test Sample Data'!K235&gt;0),'Test Sample Data'!K235,$B$1),"")</f>
        <v/>
      </c>
      <c r="L236" s="17" t="str">
        <f>IF(SUM('Test Sample Data'!L$3:L$98)&gt;10,IF(AND(ISNUMBER('Test Sample Data'!L235),'Test Sample Data'!L235&lt;$B$1,'Test Sample Data'!L235&gt;0),'Test Sample Data'!L235,$B$1),"")</f>
        <v/>
      </c>
      <c r="M236" s="17" t="str">
        <f>IF(SUM('Test Sample Data'!M$3:M$98)&gt;10,IF(AND(ISNUMBER('Test Sample Data'!M235),'Test Sample Data'!M235&lt;$B$1,'Test Sample Data'!M235&gt;0),'Test Sample Data'!M235,$B$1),"")</f>
        <v/>
      </c>
      <c r="N236" s="17" t="str">
        <f>'Gene Table'!D235</f>
        <v>NM_003844</v>
      </c>
      <c r="O236" s="16" t="s">
        <v>169</v>
      </c>
      <c r="P236" s="17" t="str">
        <f>IF(SUM('Control Sample Data'!D$3:D$98)&gt;10,IF(AND(ISNUMBER('Control Sample Data'!D235),'Control Sample Data'!D235&lt;$B$1,'Control Sample Data'!D235&gt;0),'Control Sample Data'!D235,$B$1),"")</f>
        <v/>
      </c>
      <c r="Q236" s="17" t="str">
        <f>IF(SUM('Control Sample Data'!E$3:E$98)&gt;10,IF(AND(ISNUMBER('Control Sample Data'!E235),'Control Sample Data'!E235&lt;$B$1,'Control Sample Data'!E235&gt;0),'Control Sample Data'!E235,$B$1),"")</f>
        <v/>
      </c>
      <c r="R236" s="17" t="str">
        <f>IF(SUM('Control Sample Data'!F$3:F$98)&gt;10,IF(AND(ISNUMBER('Control Sample Data'!F235),'Control Sample Data'!F235&lt;$B$1,'Control Sample Data'!F235&gt;0),'Control Sample Data'!F235,$B$1),"")</f>
        <v/>
      </c>
      <c r="S236" s="17" t="str">
        <f>IF(SUM('Control Sample Data'!G$3:G$98)&gt;10,IF(AND(ISNUMBER('Control Sample Data'!G235),'Control Sample Data'!G235&lt;$B$1,'Control Sample Data'!G235&gt;0),'Control Sample Data'!G235,$B$1),"")</f>
        <v/>
      </c>
      <c r="T236" s="17" t="str">
        <f>IF(SUM('Control Sample Data'!H$3:H$98)&gt;10,IF(AND(ISNUMBER('Control Sample Data'!H235),'Control Sample Data'!H235&lt;$B$1,'Control Sample Data'!H235&gt;0),'Control Sample Data'!H235,$B$1),"")</f>
        <v/>
      </c>
      <c r="U236" s="17" t="str">
        <f>IF(SUM('Control Sample Data'!I$3:I$98)&gt;10,IF(AND(ISNUMBER('Control Sample Data'!I235),'Control Sample Data'!I235&lt;$B$1,'Control Sample Data'!I235&gt;0),'Control Sample Data'!I235,$B$1),"")</f>
        <v/>
      </c>
      <c r="V236" s="17" t="str">
        <f>IF(SUM('Control Sample Data'!J$3:J$98)&gt;10,IF(AND(ISNUMBER('Control Sample Data'!J235),'Control Sample Data'!J235&lt;$B$1,'Control Sample Data'!J235&gt;0),'Control Sample Data'!J235,$B$1),"")</f>
        <v/>
      </c>
      <c r="W236" s="17" t="str">
        <f>IF(SUM('Control Sample Data'!K$3:K$98)&gt;10,IF(AND(ISNUMBER('Control Sample Data'!K235),'Control Sample Data'!K235&lt;$B$1,'Control Sample Data'!K235&gt;0),'Control Sample Data'!K235,$B$1),"")</f>
        <v/>
      </c>
      <c r="X236" s="17" t="str">
        <f>IF(SUM('Control Sample Data'!L$3:L$98)&gt;10,IF(AND(ISNUMBER('Control Sample Data'!L235),'Control Sample Data'!L235&lt;$B$1,'Control Sample Data'!L235&gt;0),'Control Sample Data'!L235,$B$1),"")</f>
        <v/>
      </c>
      <c r="Y236" s="17" t="str">
        <f>IF(SUM('Control Sample Data'!M$3:M$98)&gt;10,IF(AND(ISNUMBER('Control Sample Data'!M235),'Control Sample Data'!M235&lt;$B$1,'Control Sample Data'!M235&gt;0),'Control Sample Data'!M235,$B$1),"")</f>
        <v/>
      </c>
      <c r="AT236" s="36" t="str">
        <f t="shared" si="224"/>
        <v/>
      </c>
      <c r="AU236" s="36" t="str">
        <f t="shared" si="225"/>
        <v/>
      </c>
      <c r="AV236" s="36" t="str">
        <f t="shared" si="226"/>
        <v/>
      </c>
      <c r="AW236" s="36" t="str">
        <f t="shared" si="227"/>
        <v/>
      </c>
      <c r="AX236" s="36" t="str">
        <f t="shared" si="228"/>
        <v/>
      </c>
      <c r="AY236" s="36" t="str">
        <f t="shared" si="229"/>
        <v/>
      </c>
      <c r="AZ236" s="36" t="str">
        <f t="shared" si="230"/>
        <v/>
      </c>
      <c r="BA236" s="36" t="str">
        <f t="shared" si="231"/>
        <v/>
      </c>
      <c r="BB236" s="36" t="str">
        <f t="shared" si="232"/>
        <v/>
      </c>
      <c r="BC236" s="36" t="str">
        <f t="shared" si="233"/>
        <v/>
      </c>
      <c r="BD236" s="36" t="str">
        <f t="shared" si="193"/>
        <v/>
      </c>
      <c r="BE236" s="36" t="str">
        <f t="shared" si="194"/>
        <v/>
      </c>
      <c r="BF236" s="36" t="str">
        <f t="shared" si="195"/>
        <v/>
      </c>
      <c r="BG236" s="36" t="str">
        <f t="shared" si="196"/>
        <v/>
      </c>
      <c r="BH236" s="36" t="str">
        <f t="shared" si="197"/>
        <v/>
      </c>
      <c r="BI236" s="36" t="str">
        <f t="shared" si="198"/>
        <v/>
      </c>
      <c r="BJ236" s="36" t="str">
        <f t="shared" si="199"/>
        <v/>
      </c>
      <c r="BK236" s="36" t="str">
        <f t="shared" si="200"/>
        <v/>
      </c>
      <c r="BL236" s="36" t="str">
        <f t="shared" si="201"/>
        <v/>
      </c>
      <c r="BM236" s="36" t="str">
        <f t="shared" si="202"/>
        <v/>
      </c>
      <c r="BN236" s="38" t="e">
        <f t="shared" si="234"/>
        <v>#DIV/0!</v>
      </c>
      <c r="BO236" s="38" t="e">
        <f t="shared" si="235"/>
        <v>#DIV/0!</v>
      </c>
      <c r="BP236" s="39" t="str">
        <f t="shared" si="203"/>
        <v/>
      </c>
      <c r="BQ236" s="39" t="str">
        <f t="shared" si="204"/>
        <v/>
      </c>
      <c r="BR236" s="39" t="str">
        <f t="shared" si="205"/>
        <v/>
      </c>
      <c r="BS236" s="39" t="str">
        <f t="shared" si="206"/>
        <v/>
      </c>
      <c r="BT236" s="39" t="str">
        <f t="shared" si="207"/>
        <v/>
      </c>
      <c r="BU236" s="39" t="str">
        <f t="shared" si="208"/>
        <v/>
      </c>
      <c r="BV236" s="39" t="str">
        <f t="shared" si="209"/>
        <v/>
      </c>
      <c r="BW236" s="39" t="str">
        <f t="shared" si="210"/>
        <v/>
      </c>
      <c r="BX236" s="39" t="str">
        <f t="shared" si="211"/>
        <v/>
      </c>
      <c r="BY236" s="39" t="str">
        <f t="shared" si="212"/>
        <v/>
      </c>
      <c r="BZ236" s="39" t="str">
        <f t="shared" si="213"/>
        <v/>
      </c>
      <c r="CA236" s="39" t="str">
        <f t="shared" si="214"/>
        <v/>
      </c>
      <c r="CB236" s="39" t="str">
        <f t="shared" si="215"/>
        <v/>
      </c>
      <c r="CC236" s="39" t="str">
        <f t="shared" si="216"/>
        <v/>
      </c>
      <c r="CD236" s="39" t="str">
        <f t="shared" si="217"/>
        <v/>
      </c>
      <c r="CE236" s="39" t="str">
        <f t="shared" si="218"/>
        <v/>
      </c>
      <c r="CF236" s="39" t="str">
        <f t="shared" si="219"/>
        <v/>
      </c>
      <c r="CG236" s="39" t="str">
        <f t="shared" si="220"/>
        <v/>
      </c>
      <c r="CH236" s="39" t="str">
        <f t="shared" si="221"/>
        <v/>
      </c>
      <c r="CI236" s="39" t="str">
        <f t="shared" si="222"/>
        <v/>
      </c>
    </row>
    <row r="237" spans="1:87" ht="12.75">
      <c r="A237" s="18"/>
      <c r="B237" s="16" t="str">
        <f>'Gene Table'!D236</f>
        <v>NM_003821</v>
      </c>
      <c r="C237" s="16" t="s">
        <v>173</v>
      </c>
      <c r="D237" s="17" t="str">
        <f>IF(SUM('Test Sample Data'!D$3:D$98)&gt;10,IF(AND(ISNUMBER('Test Sample Data'!D236),'Test Sample Data'!D236&lt;$B$1,'Test Sample Data'!D236&gt;0),'Test Sample Data'!D236,$B$1),"")</f>
        <v/>
      </c>
      <c r="E237" s="17" t="str">
        <f>IF(SUM('Test Sample Data'!E$3:E$98)&gt;10,IF(AND(ISNUMBER('Test Sample Data'!E236),'Test Sample Data'!E236&lt;$B$1,'Test Sample Data'!E236&gt;0),'Test Sample Data'!E236,$B$1),"")</f>
        <v/>
      </c>
      <c r="F237" s="17" t="str">
        <f>IF(SUM('Test Sample Data'!F$3:F$98)&gt;10,IF(AND(ISNUMBER('Test Sample Data'!F236),'Test Sample Data'!F236&lt;$B$1,'Test Sample Data'!F236&gt;0),'Test Sample Data'!F236,$B$1),"")</f>
        <v/>
      </c>
      <c r="G237" s="17" t="str">
        <f>IF(SUM('Test Sample Data'!G$3:G$98)&gt;10,IF(AND(ISNUMBER('Test Sample Data'!G236),'Test Sample Data'!G236&lt;$B$1,'Test Sample Data'!G236&gt;0),'Test Sample Data'!G236,$B$1),"")</f>
        <v/>
      </c>
      <c r="H237" s="17" t="str">
        <f>IF(SUM('Test Sample Data'!H$3:H$98)&gt;10,IF(AND(ISNUMBER('Test Sample Data'!H236),'Test Sample Data'!H236&lt;$B$1,'Test Sample Data'!H236&gt;0),'Test Sample Data'!H236,$B$1),"")</f>
        <v/>
      </c>
      <c r="I237" s="17" t="str">
        <f>IF(SUM('Test Sample Data'!I$3:I$98)&gt;10,IF(AND(ISNUMBER('Test Sample Data'!I236),'Test Sample Data'!I236&lt;$B$1,'Test Sample Data'!I236&gt;0),'Test Sample Data'!I236,$B$1),"")</f>
        <v/>
      </c>
      <c r="J237" s="17" t="str">
        <f>IF(SUM('Test Sample Data'!J$3:J$98)&gt;10,IF(AND(ISNUMBER('Test Sample Data'!J236),'Test Sample Data'!J236&lt;$B$1,'Test Sample Data'!J236&gt;0),'Test Sample Data'!J236,$B$1),"")</f>
        <v/>
      </c>
      <c r="K237" s="17" t="str">
        <f>IF(SUM('Test Sample Data'!K$3:K$98)&gt;10,IF(AND(ISNUMBER('Test Sample Data'!K236),'Test Sample Data'!K236&lt;$B$1,'Test Sample Data'!K236&gt;0),'Test Sample Data'!K236,$B$1),"")</f>
        <v/>
      </c>
      <c r="L237" s="17" t="str">
        <f>IF(SUM('Test Sample Data'!L$3:L$98)&gt;10,IF(AND(ISNUMBER('Test Sample Data'!L236),'Test Sample Data'!L236&lt;$B$1,'Test Sample Data'!L236&gt;0),'Test Sample Data'!L236,$B$1),"")</f>
        <v/>
      </c>
      <c r="M237" s="17" t="str">
        <f>IF(SUM('Test Sample Data'!M$3:M$98)&gt;10,IF(AND(ISNUMBER('Test Sample Data'!M236),'Test Sample Data'!M236&lt;$B$1,'Test Sample Data'!M236&gt;0),'Test Sample Data'!M236,$B$1),"")</f>
        <v/>
      </c>
      <c r="N237" s="17" t="str">
        <f>'Gene Table'!D236</f>
        <v>NM_003821</v>
      </c>
      <c r="O237" s="16" t="s">
        <v>173</v>
      </c>
      <c r="P237" s="17" t="str">
        <f>IF(SUM('Control Sample Data'!D$3:D$98)&gt;10,IF(AND(ISNUMBER('Control Sample Data'!D236),'Control Sample Data'!D236&lt;$B$1,'Control Sample Data'!D236&gt;0),'Control Sample Data'!D236,$B$1),"")</f>
        <v/>
      </c>
      <c r="Q237" s="17" t="str">
        <f>IF(SUM('Control Sample Data'!E$3:E$98)&gt;10,IF(AND(ISNUMBER('Control Sample Data'!E236),'Control Sample Data'!E236&lt;$B$1,'Control Sample Data'!E236&gt;0),'Control Sample Data'!E236,$B$1),"")</f>
        <v/>
      </c>
      <c r="R237" s="17" t="str">
        <f>IF(SUM('Control Sample Data'!F$3:F$98)&gt;10,IF(AND(ISNUMBER('Control Sample Data'!F236),'Control Sample Data'!F236&lt;$B$1,'Control Sample Data'!F236&gt;0),'Control Sample Data'!F236,$B$1),"")</f>
        <v/>
      </c>
      <c r="S237" s="17" t="str">
        <f>IF(SUM('Control Sample Data'!G$3:G$98)&gt;10,IF(AND(ISNUMBER('Control Sample Data'!G236),'Control Sample Data'!G236&lt;$B$1,'Control Sample Data'!G236&gt;0),'Control Sample Data'!G236,$B$1),"")</f>
        <v/>
      </c>
      <c r="T237" s="17" t="str">
        <f>IF(SUM('Control Sample Data'!H$3:H$98)&gt;10,IF(AND(ISNUMBER('Control Sample Data'!H236),'Control Sample Data'!H236&lt;$B$1,'Control Sample Data'!H236&gt;0),'Control Sample Data'!H236,$B$1),"")</f>
        <v/>
      </c>
      <c r="U237" s="17" t="str">
        <f>IF(SUM('Control Sample Data'!I$3:I$98)&gt;10,IF(AND(ISNUMBER('Control Sample Data'!I236),'Control Sample Data'!I236&lt;$B$1,'Control Sample Data'!I236&gt;0),'Control Sample Data'!I236,$B$1),"")</f>
        <v/>
      </c>
      <c r="V237" s="17" t="str">
        <f>IF(SUM('Control Sample Data'!J$3:J$98)&gt;10,IF(AND(ISNUMBER('Control Sample Data'!J236),'Control Sample Data'!J236&lt;$B$1,'Control Sample Data'!J236&gt;0),'Control Sample Data'!J236,$B$1),"")</f>
        <v/>
      </c>
      <c r="W237" s="17" t="str">
        <f>IF(SUM('Control Sample Data'!K$3:K$98)&gt;10,IF(AND(ISNUMBER('Control Sample Data'!K236),'Control Sample Data'!K236&lt;$B$1,'Control Sample Data'!K236&gt;0),'Control Sample Data'!K236,$B$1),"")</f>
        <v/>
      </c>
      <c r="X237" s="17" t="str">
        <f>IF(SUM('Control Sample Data'!L$3:L$98)&gt;10,IF(AND(ISNUMBER('Control Sample Data'!L236),'Control Sample Data'!L236&lt;$B$1,'Control Sample Data'!L236&gt;0),'Control Sample Data'!L236,$B$1),"")</f>
        <v/>
      </c>
      <c r="Y237" s="17" t="str">
        <f>IF(SUM('Control Sample Data'!M$3:M$98)&gt;10,IF(AND(ISNUMBER('Control Sample Data'!M236),'Control Sample Data'!M236&lt;$B$1,'Control Sample Data'!M236&gt;0),'Control Sample Data'!M236,$B$1),"")</f>
        <v/>
      </c>
      <c r="AT237" s="36" t="str">
        <f t="shared" si="224"/>
        <v/>
      </c>
      <c r="AU237" s="36" t="str">
        <f t="shared" si="225"/>
        <v/>
      </c>
      <c r="AV237" s="36" t="str">
        <f t="shared" si="226"/>
        <v/>
      </c>
      <c r="AW237" s="36" t="str">
        <f t="shared" si="227"/>
        <v/>
      </c>
      <c r="AX237" s="36" t="str">
        <f t="shared" si="228"/>
        <v/>
      </c>
      <c r="AY237" s="36" t="str">
        <f t="shared" si="229"/>
        <v/>
      </c>
      <c r="AZ237" s="36" t="str">
        <f t="shared" si="230"/>
        <v/>
      </c>
      <c r="BA237" s="36" t="str">
        <f t="shared" si="231"/>
        <v/>
      </c>
      <c r="BB237" s="36" t="str">
        <f t="shared" si="232"/>
        <v/>
      </c>
      <c r="BC237" s="36" t="str">
        <f t="shared" si="233"/>
        <v/>
      </c>
      <c r="BD237" s="36" t="str">
        <f t="shared" si="193"/>
        <v/>
      </c>
      <c r="BE237" s="36" t="str">
        <f t="shared" si="194"/>
        <v/>
      </c>
      <c r="BF237" s="36" t="str">
        <f t="shared" si="195"/>
        <v/>
      </c>
      <c r="BG237" s="36" t="str">
        <f t="shared" si="196"/>
        <v/>
      </c>
      <c r="BH237" s="36" t="str">
        <f t="shared" si="197"/>
        <v/>
      </c>
      <c r="BI237" s="36" t="str">
        <f t="shared" si="198"/>
        <v/>
      </c>
      <c r="BJ237" s="36" t="str">
        <f t="shared" si="199"/>
        <v/>
      </c>
      <c r="BK237" s="36" t="str">
        <f t="shared" si="200"/>
        <v/>
      </c>
      <c r="BL237" s="36" t="str">
        <f t="shared" si="201"/>
        <v/>
      </c>
      <c r="BM237" s="36" t="str">
        <f t="shared" si="202"/>
        <v/>
      </c>
      <c r="BN237" s="38" t="e">
        <f t="shared" si="234"/>
        <v>#DIV/0!</v>
      </c>
      <c r="BO237" s="38" t="e">
        <f t="shared" si="235"/>
        <v>#DIV/0!</v>
      </c>
      <c r="BP237" s="39" t="str">
        <f t="shared" si="203"/>
        <v/>
      </c>
      <c r="BQ237" s="39" t="str">
        <f t="shared" si="204"/>
        <v/>
      </c>
      <c r="BR237" s="39" t="str">
        <f t="shared" si="205"/>
        <v/>
      </c>
      <c r="BS237" s="39" t="str">
        <f t="shared" si="206"/>
        <v/>
      </c>
      <c r="BT237" s="39" t="str">
        <f t="shared" si="207"/>
        <v/>
      </c>
      <c r="BU237" s="39" t="str">
        <f t="shared" si="208"/>
        <v/>
      </c>
      <c r="BV237" s="39" t="str">
        <f t="shared" si="209"/>
        <v/>
      </c>
      <c r="BW237" s="39" t="str">
        <f t="shared" si="210"/>
        <v/>
      </c>
      <c r="BX237" s="39" t="str">
        <f t="shared" si="211"/>
        <v/>
      </c>
      <c r="BY237" s="39" t="str">
        <f t="shared" si="212"/>
        <v/>
      </c>
      <c r="BZ237" s="39" t="str">
        <f t="shared" si="213"/>
        <v/>
      </c>
      <c r="CA237" s="39" t="str">
        <f t="shared" si="214"/>
        <v/>
      </c>
      <c r="CB237" s="39" t="str">
        <f t="shared" si="215"/>
        <v/>
      </c>
      <c r="CC237" s="39" t="str">
        <f t="shared" si="216"/>
        <v/>
      </c>
      <c r="CD237" s="39" t="str">
        <f t="shared" si="217"/>
        <v/>
      </c>
      <c r="CE237" s="39" t="str">
        <f t="shared" si="218"/>
        <v/>
      </c>
      <c r="CF237" s="39" t="str">
        <f t="shared" si="219"/>
        <v/>
      </c>
      <c r="CG237" s="39" t="str">
        <f t="shared" si="220"/>
        <v/>
      </c>
      <c r="CH237" s="39" t="str">
        <f t="shared" si="221"/>
        <v/>
      </c>
      <c r="CI237" s="39" t="str">
        <f t="shared" si="222"/>
        <v/>
      </c>
    </row>
    <row r="238" spans="1:87" ht="12.75">
      <c r="A238" s="18"/>
      <c r="B238" s="16" t="str">
        <f>'Gene Table'!D237</f>
        <v>NM_003820</v>
      </c>
      <c r="C238" s="16" t="s">
        <v>177</v>
      </c>
      <c r="D238" s="17" t="str">
        <f>IF(SUM('Test Sample Data'!D$3:D$98)&gt;10,IF(AND(ISNUMBER('Test Sample Data'!D237),'Test Sample Data'!D237&lt;$B$1,'Test Sample Data'!D237&gt;0),'Test Sample Data'!D237,$B$1),"")</f>
        <v/>
      </c>
      <c r="E238" s="17" t="str">
        <f>IF(SUM('Test Sample Data'!E$3:E$98)&gt;10,IF(AND(ISNUMBER('Test Sample Data'!E237),'Test Sample Data'!E237&lt;$B$1,'Test Sample Data'!E237&gt;0),'Test Sample Data'!E237,$B$1),"")</f>
        <v/>
      </c>
      <c r="F238" s="17" t="str">
        <f>IF(SUM('Test Sample Data'!F$3:F$98)&gt;10,IF(AND(ISNUMBER('Test Sample Data'!F237),'Test Sample Data'!F237&lt;$B$1,'Test Sample Data'!F237&gt;0),'Test Sample Data'!F237,$B$1),"")</f>
        <v/>
      </c>
      <c r="G238" s="17" t="str">
        <f>IF(SUM('Test Sample Data'!G$3:G$98)&gt;10,IF(AND(ISNUMBER('Test Sample Data'!G237),'Test Sample Data'!G237&lt;$B$1,'Test Sample Data'!G237&gt;0),'Test Sample Data'!G237,$B$1),"")</f>
        <v/>
      </c>
      <c r="H238" s="17" t="str">
        <f>IF(SUM('Test Sample Data'!H$3:H$98)&gt;10,IF(AND(ISNUMBER('Test Sample Data'!H237),'Test Sample Data'!H237&lt;$B$1,'Test Sample Data'!H237&gt;0),'Test Sample Data'!H237,$B$1),"")</f>
        <v/>
      </c>
      <c r="I238" s="17" t="str">
        <f>IF(SUM('Test Sample Data'!I$3:I$98)&gt;10,IF(AND(ISNUMBER('Test Sample Data'!I237),'Test Sample Data'!I237&lt;$B$1,'Test Sample Data'!I237&gt;0),'Test Sample Data'!I237,$B$1),"")</f>
        <v/>
      </c>
      <c r="J238" s="17" t="str">
        <f>IF(SUM('Test Sample Data'!J$3:J$98)&gt;10,IF(AND(ISNUMBER('Test Sample Data'!J237),'Test Sample Data'!J237&lt;$B$1,'Test Sample Data'!J237&gt;0),'Test Sample Data'!J237,$B$1),"")</f>
        <v/>
      </c>
      <c r="K238" s="17" t="str">
        <f>IF(SUM('Test Sample Data'!K$3:K$98)&gt;10,IF(AND(ISNUMBER('Test Sample Data'!K237),'Test Sample Data'!K237&lt;$B$1,'Test Sample Data'!K237&gt;0),'Test Sample Data'!K237,$B$1),"")</f>
        <v/>
      </c>
      <c r="L238" s="17" t="str">
        <f>IF(SUM('Test Sample Data'!L$3:L$98)&gt;10,IF(AND(ISNUMBER('Test Sample Data'!L237),'Test Sample Data'!L237&lt;$B$1,'Test Sample Data'!L237&gt;0),'Test Sample Data'!L237,$B$1),"")</f>
        <v/>
      </c>
      <c r="M238" s="17" t="str">
        <f>IF(SUM('Test Sample Data'!M$3:M$98)&gt;10,IF(AND(ISNUMBER('Test Sample Data'!M237),'Test Sample Data'!M237&lt;$B$1,'Test Sample Data'!M237&gt;0),'Test Sample Data'!M237,$B$1),"")</f>
        <v/>
      </c>
      <c r="N238" s="17" t="str">
        <f>'Gene Table'!D237</f>
        <v>NM_003820</v>
      </c>
      <c r="O238" s="16" t="s">
        <v>177</v>
      </c>
      <c r="P238" s="17" t="str">
        <f>IF(SUM('Control Sample Data'!D$3:D$98)&gt;10,IF(AND(ISNUMBER('Control Sample Data'!D237),'Control Sample Data'!D237&lt;$B$1,'Control Sample Data'!D237&gt;0),'Control Sample Data'!D237,$B$1),"")</f>
        <v/>
      </c>
      <c r="Q238" s="17" t="str">
        <f>IF(SUM('Control Sample Data'!E$3:E$98)&gt;10,IF(AND(ISNUMBER('Control Sample Data'!E237),'Control Sample Data'!E237&lt;$B$1,'Control Sample Data'!E237&gt;0),'Control Sample Data'!E237,$B$1),"")</f>
        <v/>
      </c>
      <c r="R238" s="17" t="str">
        <f>IF(SUM('Control Sample Data'!F$3:F$98)&gt;10,IF(AND(ISNUMBER('Control Sample Data'!F237),'Control Sample Data'!F237&lt;$B$1,'Control Sample Data'!F237&gt;0),'Control Sample Data'!F237,$B$1),"")</f>
        <v/>
      </c>
      <c r="S238" s="17" t="str">
        <f>IF(SUM('Control Sample Data'!G$3:G$98)&gt;10,IF(AND(ISNUMBER('Control Sample Data'!G237),'Control Sample Data'!G237&lt;$B$1,'Control Sample Data'!G237&gt;0),'Control Sample Data'!G237,$B$1),"")</f>
        <v/>
      </c>
      <c r="T238" s="17" t="str">
        <f>IF(SUM('Control Sample Data'!H$3:H$98)&gt;10,IF(AND(ISNUMBER('Control Sample Data'!H237),'Control Sample Data'!H237&lt;$B$1,'Control Sample Data'!H237&gt;0),'Control Sample Data'!H237,$B$1),"")</f>
        <v/>
      </c>
      <c r="U238" s="17" t="str">
        <f>IF(SUM('Control Sample Data'!I$3:I$98)&gt;10,IF(AND(ISNUMBER('Control Sample Data'!I237),'Control Sample Data'!I237&lt;$B$1,'Control Sample Data'!I237&gt;0),'Control Sample Data'!I237,$B$1),"")</f>
        <v/>
      </c>
      <c r="V238" s="17" t="str">
        <f>IF(SUM('Control Sample Data'!J$3:J$98)&gt;10,IF(AND(ISNUMBER('Control Sample Data'!J237),'Control Sample Data'!J237&lt;$B$1,'Control Sample Data'!J237&gt;0),'Control Sample Data'!J237,$B$1),"")</f>
        <v/>
      </c>
      <c r="W238" s="17" t="str">
        <f>IF(SUM('Control Sample Data'!K$3:K$98)&gt;10,IF(AND(ISNUMBER('Control Sample Data'!K237),'Control Sample Data'!K237&lt;$B$1,'Control Sample Data'!K237&gt;0),'Control Sample Data'!K237,$B$1),"")</f>
        <v/>
      </c>
      <c r="X238" s="17" t="str">
        <f>IF(SUM('Control Sample Data'!L$3:L$98)&gt;10,IF(AND(ISNUMBER('Control Sample Data'!L237),'Control Sample Data'!L237&lt;$B$1,'Control Sample Data'!L237&gt;0),'Control Sample Data'!L237,$B$1),"")</f>
        <v/>
      </c>
      <c r="Y238" s="17" t="str">
        <f>IF(SUM('Control Sample Data'!M$3:M$98)&gt;10,IF(AND(ISNUMBER('Control Sample Data'!M237),'Control Sample Data'!M237&lt;$B$1,'Control Sample Data'!M237&gt;0),'Control Sample Data'!M237,$B$1),"")</f>
        <v/>
      </c>
      <c r="AT238" s="36" t="str">
        <f t="shared" si="224"/>
        <v/>
      </c>
      <c r="AU238" s="36" t="str">
        <f t="shared" si="225"/>
        <v/>
      </c>
      <c r="AV238" s="36" t="str">
        <f t="shared" si="226"/>
        <v/>
      </c>
      <c r="AW238" s="36" t="str">
        <f t="shared" si="227"/>
        <v/>
      </c>
      <c r="AX238" s="36" t="str">
        <f t="shared" si="228"/>
        <v/>
      </c>
      <c r="AY238" s="36" t="str">
        <f t="shared" si="229"/>
        <v/>
      </c>
      <c r="AZ238" s="36" t="str">
        <f t="shared" si="230"/>
        <v/>
      </c>
      <c r="BA238" s="36" t="str">
        <f t="shared" si="231"/>
        <v/>
      </c>
      <c r="BB238" s="36" t="str">
        <f t="shared" si="232"/>
        <v/>
      </c>
      <c r="BC238" s="36" t="str">
        <f t="shared" si="233"/>
        <v/>
      </c>
      <c r="BD238" s="36" t="str">
        <f t="shared" si="193"/>
        <v/>
      </c>
      <c r="BE238" s="36" t="str">
        <f t="shared" si="194"/>
        <v/>
      </c>
      <c r="BF238" s="36" t="str">
        <f t="shared" si="195"/>
        <v/>
      </c>
      <c r="BG238" s="36" t="str">
        <f t="shared" si="196"/>
        <v/>
      </c>
      <c r="BH238" s="36" t="str">
        <f t="shared" si="197"/>
        <v/>
      </c>
      <c r="BI238" s="36" t="str">
        <f t="shared" si="198"/>
        <v/>
      </c>
      <c r="BJ238" s="36" t="str">
        <f t="shared" si="199"/>
        <v/>
      </c>
      <c r="BK238" s="36" t="str">
        <f t="shared" si="200"/>
        <v/>
      </c>
      <c r="BL238" s="36" t="str">
        <f t="shared" si="201"/>
        <v/>
      </c>
      <c r="BM238" s="36" t="str">
        <f t="shared" si="202"/>
        <v/>
      </c>
      <c r="BN238" s="38" t="e">
        <f t="shared" si="234"/>
        <v>#DIV/0!</v>
      </c>
      <c r="BO238" s="38" t="e">
        <f t="shared" si="235"/>
        <v>#DIV/0!</v>
      </c>
      <c r="BP238" s="39" t="str">
        <f t="shared" si="203"/>
        <v/>
      </c>
      <c r="BQ238" s="39" t="str">
        <f t="shared" si="204"/>
        <v/>
      </c>
      <c r="BR238" s="39" t="str">
        <f t="shared" si="205"/>
        <v/>
      </c>
      <c r="BS238" s="39" t="str">
        <f t="shared" si="206"/>
        <v/>
      </c>
      <c r="BT238" s="39" t="str">
        <f t="shared" si="207"/>
        <v/>
      </c>
      <c r="BU238" s="39" t="str">
        <f t="shared" si="208"/>
        <v/>
      </c>
      <c r="BV238" s="39" t="str">
        <f t="shared" si="209"/>
        <v/>
      </c>
      <c r="BW238" s="39" t="str">
        <f t="shared" si="210"/>
        <v/>
      </c>
      <c r="BX238" s="39" t="str">
        <f t="shared" si="211"/>
        <v/>
      </c>
      <c r="BY238" s="39" t="str">
        <f t="shared" si="212"/>
        <v/>
      </c>
      <c r="BZ238" s="39" t="str">
        <f t="shared" si="213"/>
        <v/>
      </c>
      <c r="CA238" s="39" t="str">
        <f t="shared" si="214"/>
        <v/>
      </c>
      <c r="CB238" s="39" t="str">
        <f t="shared" si="215"/>
        <v/>
      </c>
      <c r="CC238" s="39" t="str">
        <f t="shared" si="216"/>
        <v/>
      </c>
      <c r="CD238" s="39" t="str">
        <f t="shared" si="217"/>
        <v/>
      </c>
      <c r="CE238" s="39" t="str">
        <f t="shared" si="218"/>
        <v/>
      </c>
      <c r="CF238" s="39" t="str">
        <f t="shared" si="219"/>
        <v/>
      </c>
      <c r="CG238" s="39" t="str">
        <f t="shared" si="220"/>
        <v/>
      </c>
      <c r="CH238" s="39" t="str">
        <f t="shared" si="221"/>
        <v/>
      </c>
      <c r="CI238" s="39" t="str">
        <f t="shared" si="222"/>
        <v/>
      </c>
    </row>
    <row r="239" spans="1:87" ht="12.75">
      <c r="A239" s="18"/>
      <c r="B239" s="16" t="str">
        <f>'Gene Table'!D238</f>
        <v>NM_033274</v>
      </c>
      <c r="C239" s="16" t="s">
        <v>181</v>
      </c>
      <c r="D239" s="17" t="str">
        <f>IF(SUM('Test Sample Data'!D$3:D$98)&gt;10,IF(AND(ISNUMBER('Test Sample Data'!D238),'Test Sample Data'!D238&lt;$B$1,'Test Sample Data'!D238&gt;0),'Test Sample Data'!D238,$B$1),"")</f>
        <v/>
      </c>
      <c r="E239" s="17" t="str">
        <f>IF(SUM('Test Sample Data'!E$3:E$98)&gt;10,IF(AND(ISNUMBER('Test Sample Data'!E238),'Test Sample Data'!E238&lt;$B$1,'Test Sample Data'!E238&gt;0),'Test Sample Data'!E238,$B$1),"")</f>
        <v/>
      </c>
      <c r="F239" s="17" t="str">
        <f>IF(SUM('Test Sample Data'!F$3:F$98)&gt;10,IF(AND(ISNUMBER('Test Sample Data'!F238),'Test Sample Data'!F238&lt;$B$1,'Test Sample Data'!F238&gt;0),'Test Sample Data'!F238,$B$1),"")</f>
        <v/>
      </c>
      <c r="G239" s="17" t="str">
        <f>IF(SUM('Test Sample Data'!G$3:G$98)&gt;10,IF(AND(ISNUMBER('Test Sample Data'!G238),'Test Sample Data'!G238&lt;$B$1,'Test Sample Data'!G238&gt;0),'Test Sample Data'!G238,$B$1),"")</f>
        <v/>
      </c>
      <c r="H239" s="17" t="str">
        <f>IF(SUM('Test Sample Data'!H$3:H$98)&gt;10,IF(AND(ISNUMBER('Test Sample Data'!H238),'Test Sample Data'!H238&lt;$B$1,'Test Sample Data'!H238&gt;0),'Test Sample Data'!H238,$B$1),"")</f>
        <v/>
      </c>
      <c r="I239" s="17" t="str">
        <f>IF(SUM('Test Sample Data'!I$3:I$98)&gt;10,IF(AND(ISNUMBER('Test Sample Data'!I238),'Test Sample Data'!I238&lt;$B$1,'Test Sample Data'!I238&gt;0),'Test Sample Data'!I238,$B$1),"")</f>
        <v/>
      </c>
      <c r="J239" s="17" t="str">
        <f>IF(SUM('Test Sample Data'!J$3:J$98)&gt;10,IF(AND(ISNUMBER('Test Sample Data'!J238),'Test Sample Data'!J238&lt;$B$1,'Test Sample Data'!J238&gt;0),'Test Sample Data'!J238,$B$1),"")</f>
        <v/>
      </c>
      <c r="K239" s="17" t="str">
        <f>IF(SUM('Test Sample Data'!K$3:K$98)&gt;10,IF(AND(ISNUMBER('Test Sample Data'!K238),'Test Sample Data'!K238&lt;$B$1,'Test Sample Data'!K238&gt;0),'Test Sample Data'!K238,$B$1),"")</f>
        <v/>
      </c>
      <c r="L239" s="17" t="str">
        <f>IF(SUM('Test Sample Data'!L$3:L$98)&gt;10,IF(AND(ISNUMBER('Test Sample Data'!L238),'Test Sample Data'!L238&lt;$B$1,'Test Sample Data'!L238&gt;0),'Test Sample Data'!L238,$B$1),"")</f>
        <v/>
      </c>
      <c r="M239" s="17" t="str">
        <f>IF(SUM('Test Sample Data'!M$3:M$98)&gt;10,IF(AND(ISNUMBER('Test Sample Data'!M238),'Test Sample Data'!M238&lt;$B$1,'Test Sample Data'!M238&gt;0),'Test Sample Data'!M238,$B$1),"")</f>
        <v/>
      </c>
      <c r="N239" s="17" t="str">
        <f>'Gene Table'!D238</f>
        <v>NM_033274</v>
      </c>
      <c r="O239" s="16" t="s">
        <v>181</v>
      </c>
      <c r="P239" s="17" t="str">
        <f>IF(SUM('Control Sample Data'!D$3:D$98)&gt;10,IF(AND(ISNUMBER('Control Sample Data'!D238),'Control Sample Data'!D238&lt;$B$1,'Control Sample Data'!D238&gt;0),'Control Sample Data'!D238,$B$1),"")</f>
        <v/>
      </c>
      <c r="Q239" s="17" t="str">
        <f>IF(SUM('Control Sample Data'!E$3:E$98)&gt;10,IF(AND(ISNUMBER('Control Sample Data'!E238),'Control Sample Data'!E238&lt;$B$1,'Control Sample Data'!E238&gt;0),'Control Sample Data'!E238,$B$1),"")</f>
        <v/>
      </c>
      <c r="R239" s="17" t="str">
        <f>IF(SUM('Control Sample Data'!F$3:F$98)&gt;10,IF(AND(ISNUMBER('Control Sample Data'!F238),'Control Sample Data'!F238&lt;$B$1,'Control Sample Data'!F238&gt;0),'Control Sample Data'!F238,$B$1),"")</f>
        <v/>
      </c>
      <c r="S239" s="17" t="str">
        <f>IF(SUM('Control Sample Data'!G$3:G$98)&gt;10,IF(AND(ISNUMBER('Control Sample Data'!G238),'Control Sample Data'!G238&lt;$B$1,'Control Sample Data'!G238&gt;0),'Control Sample Data'!G238,$B$1),"")</f>
        <v/>
      </c>
      <c r="T239" s="17" t="str">
        <f>IF(SUM('Control Sample Data'!H$3:H$98)&gt;10,IF(AND(ISNUMBER('Control Sample Data'!H238),'Control Sample Data'!H238&lt;$B$1,'Control Sample Data'!H238&gt;0),'Control Sample Data'!H238,$B$1),"")</f>
        <v/>
      </c>
      <c r="U239" s="17" t="str">
        <f>IF(SUM('Control Sample Data'!I$3:I$98)&gt;10,IF(AND(ISNUMBER('Control Sample Data'!I238),'Control Sample Data'!I238&lt;$B$1,'Control Sample Data'!I238&gt;0),'Control Sample Data'!I238,$B$1),"")</f>
        <v/>
      </c>
      <c r="V239" s="17" t="str">
        <f>IF(SUM('Control Sample Data'!J$3:J$98)&gt;10,IF(AND(ISNUMBER('Control Sample Data'!J238),'Control Sample Data'!J238&lt;$B$1,'Control Sample Data'!J238&gt;0),'Control Sample Data'!J238,$B$1),"")</f>
        <v/>
      </c>
      <c r="W239" s="17" t="str">
        <f>IF(SUM('Control Sample Data'!K$3:K$98)&gt;10,IF(AND(ISNUMBER('Control Sample Data'!K238),'Control Sample Data'!K238&lt;$B$1,'Control Sample Data'!K238&gt;0),'Control Sample Data'!K238,$B$1),"")</f>
        <v/>
      </c>
      <c r="X239" s="17" t="str">
        <f>IF(SUM('Control Sample Data'!L$3:L$98)&gt;10,IF(AND(ISNUMBER('Control Sample Data'!L238),'Control Sample Data'!L238&lt;$B$1,'Control Sample Data'!L238&gt;0),'Control Sample Data'!L238,$B$1),"")</f>
        <v/>
      </c>
      <c r="Y239" s="17" t="str">
        <f>IF(SUM('Control Sample Data'!M$3:M$98)&gt;10,IF(AND(ISNUMBER('Control Sample Data'!M238),'Control Sample Data'!M238&lt;$B$1,'Control Sample Data'!M238&gt;0),'Control Sample Data'!M238,$B$1),"")</f>
        <v/>
      </c>
      <c r="AT239" s="36" t="str">
        <f t="shared" si="224"/>
        <v/>
      </c>
      <c r="AU239" s="36" t="str">
        <f t="shared" si="225"/>
        <v/>
      </c>
      <c r="AV239" s="36" t="str">
        <f t="shared" si="226"/>
        <v/>
      </c>
      <c r="AW239" s="36" t="str">
        <f t="shared" si="227"/>
        <v/>
      </c>
      <c r="AX239" s="36" t="str">
        <f t="shared" si="228"/>
        <v/>
      </c>
      <c r="AY239" s="36" t="str">
        <f t="shared" si="229"/>
        <v/>
      </c>
      <c r="AZ239" s="36" t="str">
        <f t="shared" si="230"/>
        <v/>
      </c>
      <c r="BA239" s="36" t="str">
        <f t="shared" si="231"/>
        <v/>
      </c>
      <c r="BB239" s="36" t="str">
        <f t="shared" si="232"/>
        <v/>
      </c>
      <c r="BC239" s="36" t="str">
        <f t="shared" si="233"/>
        <v/>
      </c>
      <c r="BD239" s="36" t="str">
        <f t="shared" si="193"/>
        <v/>
      </c>
      <c r="BE239" s="36" t="str">
        <f t="shared" si="194"/>
        <v/>
      </c>
      <c r="BF239" s="36" t="str">
        <f t="shared" si="195"/>
        <v/>
      </c>
      <c r="BG239" s="36" t="str">
        <f t="shared" si="196"/>
        <v/>
      </c>
      <c r="BH239" s="36" t="str">
        <f t="shared" si="197"/>
        <v/>
      </c>
      <c r="BI239" s="36" t="str">
        <f t="shared" si="198"/>
        <v/>
      </c>
      <c r="BJ239" s="36" t="str">
        <f t="shared" si="199"/>
        <v/>
      </c>
      <c r="BK239" s="36" t="str">
        <f t="shared" si="200"/>
        <v/>
      </c>
      <c r="BL239" s="36" t="str">
        <f t="shared" si="201"/>
        <v/>
      </c>
      <c r="BM239" s="36" t="str">
        <f t="shared" si="202"/>
        <v/>
      </c>
      <c r="BN239" s="38" t="e">
        <f t="shared" si="234"/>
        <v>#DIV/0!</v>
      </c>
      <c r="BO239" s="38" t="e">
        <f t="shared" si="235"/>
        <v>#DIV/0!</v>
      </c>
      <c r="BP239" s="39" t="str">
        <f t="shared" si="203"/>
        <v/>
      </c>
      <c r="BQ239" s="39" t="str">
        <f t="shared" si="204"/>
        <v/>
      </c>
      <c r="BR239" s="39" t="str">
        <f t="shared" si="205"/>
        <v/>
      </c>
      <c r="BS239" s="39" t="str">
        <f t="shared" si="206"/>
        <v/>
      </c>
      <c r="BT239" s="39" t="str">
        <f t="shared" si="207"/>
        <v/>
      </c>
      <c r="BU239" s="39" t="str">
        <f t="shared" si="208"/>
        <v/>
      </c>
      <c r="BV239" s="39" t="str">
        <f t="shared" si="209"/>
        <v/>
      </c>
      <c r="BW239" s="39" t="str">
        <f t="shared" si="210"/>
        <v/>
      </c>
      <c r="BX239" s="39" t="str">
        <f t="shared" si="211"/>
        <v/>
      </c>
      <c r="BY239" s="39" t="str">
        <f t="shared" si="212"/>
        <v/>
      </c>
      <c r="BZ239" s="39" t="str">
        <f t="shared" si="213"/>
        <v/>
      </c>
      <c r="CA239" s="39" t="str">
        <f t="shared" si="214"/>
        <v/>
      </c>
      <c r="CB239" s="39" t="str">
        <f t="shared" si="215"/>
        <v/>
      </c>
      <c r="CC239" s="39" t="str">
        <f t="shared" si="216"/>
        <v/>
      </c>
      <c r="CD239" s="39" t="str">
        <f t="shared" si="217"/>
        <v/>
      </c>
      <c r="CE239" s="39" t="str">
        <f t="shared" si="218"/>
        <v/>
      </c>
      <c r="CF239" s="39" t="str">
        <f t="shared" si="219"/>
        <v/>
      </c>
      <c r="CG239" s="39" t="str">
        <f t="shared" si="220"/>
        <v/>
      </c>
      <c r="CH239" s="39" t="str">
        <f t="shared" si="221"/>
        <v/>
      </c>
      <c r="CI239" s="39" t="str">
        <f t="shared" si="222"/>
        <v/>
      </c>
    </row>
    <row r="240" spans="1:87" ht="12.75">
      <c r="A240" s="18"/>
      <c r="B240" s="16" t="str">
        <f>'Gene Table'!D239</f>
        <v>NM_003789</v>
      </c>
      <c r="C240" s="16" t="s">
        <v>185</v>
      </c>
      <c r="D240" s="17" t="str">
        <f>IF(SUM('Test Sample Data'!D$3:D$98)&gt;10,IF(AND(ISNUMBER('Test Sample Data'!D239),'Test Sample Data'!D239&lt;$B$1,'Test Sample Data'!D239&gt;0),'Test Sample Data'!D239,$B$1),"")</f>
        <v/>
      </c>
      <c r="E240" s="17" t="str">
        <f>IF(SUM('Test Sample Data'!E$3:E$98)&gt;10,IF(AND(ISNUMBER('Test Sample Data'!E239),'Test Sample Data'!E239&lt;$B$1,'Test Sample Data'!E239&gt;0),'Test Sample Data'!E239,$B$1),"")</f>
        <v/>
      </c>
      <c r="F240" s="17" t="str">
        <f>IF(SUM('Test Sample Data'!F$3:F$98)&gt;10,IF(AND(ISNUMBER('Test Sample Data'!F239),'Test Sample Data'!F239&lt;$B$1,'Test Sample Data'!F239&gt;0),'Test Sample Data'!F239,$B$1),"")</f>
        <v/>
      </c>
      <c r="G240" s="17" t="str">
        <f>IF(SUM('Test Sample Data'!G$3:G$98)&gt;10,IF(AND(ISNUMBER('Test Sample Data'!G239),'Test Sample Data'!G239&lt;$B$1,'Test Sample Data'!G239&gt;0),'Test Sample Data'!G239,$B$1),"")</f>
        <v/>
      </c>
      <c r="H240" s="17" t="str">
        <f>IF(SUM('Test Sample Data'!H$3:H$98)&gt;10,IF(AND(ISNUMBER('Test Sample Data'!H239),'Test Sample Data'!H239&lt;$B$1,'Test Sample Data'!H239&gt;0),'Test Sample Data'!H239,$B$1),"")</f>
        <v/>
      </c>
      <c r="I240" s="17" t="str">
        <f>IF(SUM('Test Sample Data'!I$3:I$98)&gt;10,IF(AND(ISNUMBER('Test Sample Data'!I239),'Test Sample Data'!I239&lt;$B$1,'Test Sample Data'!I239&gt;0),'Test Sample Data'!I239,$B$1),"")</f>
        <v/>
      </c>
      <c r="J240" s="17" t="str">
        <f>IF(SUM('Test Sample Data'!J$3:J$98)&gt;10,IF(AND(ISNUMBER('Test Sample Data'!J239),'Test Sample Data'!J239&lt;$B$1,'Test Sample Data'!J239&gt;0),'Test Sample Data'!J239,$B$1),"")</f>
        <v/>
      </c>
      <c r="K240" s="17" t="str">
        <f>IF(SUM('Test Sample Data'!K$3:K$98)&gt;10,IF(AND(ISNUMBER('Test Sample Data'!K239),'Test Sample Data'!K239&lt;$B$1,'Test Sample Data'!K239&gt;0),'Test Sample Data'!K239,$B$1),"")</f>
        <v/>
      </c>
      <c r="L240" s="17" t="str">
        <f>IF(SUM('Test Sample Data'!L$3:L$98)&gt;10,IF(AND(ISNUMBER('Test Sample Data'!L239),'Test Sample Data'!L239&lt;$B$1,'Test Sample Data'!L239&gt;0),'Test Sample Data'!L239,$B$1),"")</f>
        <v/>
      </c>
      <c r="M240" s="17" t="str">
        <f>IF(SUM('Test Sample Data'!M$3:M$98)&gt;10,IF(AND(ISNUMBER('Test Sample Data'!M239),'Test Sample Data'!M239&lt;$B$1,'Test Sample Data'!M239&gt;0),'Test Sample Data'!M239,$B$1),"")</f>
        <v/>
      </c>
      <c r="N240" s="17" t="str">
        <f>'Gene Table'!D239</f>
        <v>NM_003789</v>
      </c>
      <c r="O240" s="16" t="s">
        <v>185</v>
      </c>
      <c r="P240" s="17" t="str">
        <f>IF(SUM('Control Sample Data'!D$3:D$98)&gt;10,IF(AND(ISNUMBER('Control Sample Data'!D239),'Control Sample Data'!D239&lt;$B$1,'Control Sample Data'!D239&gt;0),'Control Sample Data'!D239,$B$1),"")</f>
        <v/>
      </c>
      <c r="Q240" s="17" t="str">
        <f>IF(SUM('Control Sample Data'!E$3:E$98)&gt;10,IF(AND(ISNUMBER('Control Sample Data'!E239),'Control Sample Data'!E239&lt;$B$1,'Control Sample Data'!E239&gt;0),'Control Sample Data'!E239,$B$1),"")</f>
        <v/>
      </c>
      <c r="R240" s="17" t="str">
        <f>IF(SUM('Control Sample Data'!F$3:F$98)&gt;10,IF(AND(ISNUMBER('Control Sample Data'!F239),'Control Sample Data'!F239&lt;$B$1,'Control Sample Data'!F239&gt;0),'Control Sample Data'!F239,$B$1),"")</f>
        <v/>
      </c>
      <c r="S240" s="17" t="str">
        <f>IF(SUM('Control Sample Data'!G$3:G$98)&gt;10,IF(AND(ISNUMBER('Control Sample Data'!G239),'Control Sample Data'!G239&lt;$B$1,'Control Sample Data'!G239&gt;0),'Control Sample Data'!G239,$B$1),"")</f>
        <v/>
      </c>
      <c r="T240" s="17" t="str">
        <f>IF(SUM('Control Sample Data'!H$3:H$98)&gt;10,IF(AND(ISNUMBER('Control Sample Data'!H239),'Control Sample Data'!H239&lt;$B$1,'Control Sample Data'!H239&gt;0),'Control Sample Data'!H239,$B$1),"")</f>
        <v/>
      </c>
      <c r="U240" s="17" t="str">
        <f>IF(SUM('Control Sample Data'!I$3:I$98)&gt;10,IF(AND(ISNUMBER('Control Sample Data'!I239),'Control Sample Data'!I239&lt;$B$1,'Control Sample Data'!I239&gt;0),'Control Sample Data'!I239,$B$1),"")</f>
        <v/>
      </c>
      <c r="V240" s="17" t="str">
        <f>IF(SUM('Control Sample Data'!J$3:J$98)&gt;10,IF(AND(ISNUMBER('Control Sample Data'!J239),'Control Sample Data'!J239&lt;$B$1,'Control Sample Data'!J239&gt;0),'Control Sample Data'!J239,$B$1),"")</f>
        <v/>
      </c>
      <c r="W240" s="17" t="str">
        <f>IF(SUM('Control Sample Data'!K$3:K$98)&gt;10,IF(AND(ISNUMBER('Control Sample Data'!K239),'Control Sample Data'!K239&lt;$B$1,'Control Sample Data'!K239&gt;0),'Control Sample Data'!K239,$B$1),"")</f>
        <v/>
      </c>
      <c r="X240" s="17" t="str">
        <f>IF(SUM('Control Sample Data'!L$3:L$98)&gt;10,IF(AND(ISNUMBER('Control Sample Data'!L239),'Control Sample Data'!L239&lt;$B$1,'Control Sample Data'!L239&gt;0),'Control Sample Data'!L239,$B$1),"")</f>
        <v/>
      </c>
      <c r="Y240" s="17" t="str">
        <f>IF(SUM('Control Sample Data'!M$3:M$98)&gt;10,IF(AND(ISNUMBER('Control Sample Data'!M239),'Control Sample Data'!M239&lt;$B$1,'Control Sample Data'!M239&gt;0),'Control Sample Data'!M239,$B$1),"")</f>
        <v/>
      </c>
      <c r="AT240" s="36" t="str">
        <f t="shared" si="224"/>
        <v/>
      </c>
      <c r="AU240" s="36" t="str">
        <f t="shared" si="225"/>
        <v/>
      </c>
      <c r="AV240" s="36" t="str">
        <f t="shared" si="226"/>
        <v/>
      </c>
      <c r="AW240" s="36" t="str">
        <f t="shared" si="227"/>
        <v/>
      </c>
      <c r="AX240" s="36" t="str">
        <f t="shared" si="228"/>
        <v/>
      </c>
      <c r="AY240" s="36" t="str">
        <f t="shared" si="229"/>
        <v/>
      </c>
      <c r="AZ240" s="36" t="str">
        <f t="shared" si="230"/>
        <v/>
      </c>
      <c r="BA240" s="36" t="str">
        <f t="shared" si="231"/>
        <v/>
      </c>
      <c r="BB240" s="36" t="str">
        <f t="shared" si="232"/>
        <v/>
      </c>
      <c r="BC240" s="36" t="str">
        <f t="shared" si="233"/>
        <v/>
      </c>
      <c r="BD240" s="36" t="str">
        <f t="shared" si="193"/>
        <v/>
      </c>
      <c r="BE240" s="36" t="str">
        <f t="shared" si="194"/>
        <v/>
      </c>
      <c r="BF240" s="36" t="str">
        <f t="shared" si="195"/>
        <v/>
      </c>
      <c r="BG240" s="36" t="str">
        <f t="shared" si="196"/>
        <v/>
      </c>
      <c r="BH240" s="36" t="str">
        <f t="shared" si="197"/>
        <v/>
      </c>
      <c r="BI240" s="36" t="str">
        <f t="shared" si="198"/>
        <v/>
      </c>
      <c r="BJ240" s="36" t="str">
        <f t="shared" si="199"/>
        <v/>
      </c>
      <c r="BK240" s="36" t="str">
        <f t="shared" si="200"/>
        <v/>
      </c>
      <c r="BL240" s="36" t="str">
        <f t="shared" si="201"/>
        <v/>
      </c>
      <c r="BM240" s="36" t="str">
        <f t="shared" si="202"/>
        <v/>
      </c>
      <c r="BN240" s="38" t="e">
        <f t="shared" si="234"/>
        <v>#DIV/0!</v>
      </c>
      <c r="BO240" s="38" t="e">
        <f t="shared" si="235"/>
        <v>#DIV/0!</v>
      </c>
      <c r="BP240" s="39" t="str">
        <f t="shared" si="203"/>
        <v/>
      </c>
      <c r="BQ240" s="39" t="str">
        <f t="shared" si="204"/>
        <v/>
      </c>
      <c r="BR240" s="39" t="str">
        <f t="shared" si="205"/>
        <v/>
      </c>
      <c r="BS240" s="39" t="str">
        <f t="shared" si="206"/>
        <v/>
      </c>
      <c r="BT240" s="39" t="str">
        <f t="shared" si="207"/>
        <v/>
      </c>
      <c r="BU240" s="39" t="str">
        <f t="shared" si="208"/>
        <v/>
      </c>
      <c r="BV240" s="39" t="str">
        <f t="shared" si="209"/>
        <v/>
      </c>
      <c r="BW240" s="39" t="str">
        <f t="shared" si="210"/>
        <v/>
      </c>
      <c r="BX240" s="39" t="str">
        <f t="shared" si="211"/>
        <v/>
      </c>
      <c r="BY240" s="39" t="str">
        <f t="shared" si="212"/>
        <v/>
      </c>
      <c r="BZ240" s="39" t="str">
        <f t="shared" si="213"/>
        <v/>
      </c>
      <c r="CA240" s="39" t="str">
        <f t="shared" si="214"/>
        <v/>
      </c>
      <c r="CB240" s="39" t="str">
        <f t="shared" si="215"/>
        <v/>
      </c>
      <c r="CC240" s="39" t="str">
        <f t="shared" si="216"/>
        <v/>
      </c>
      <c r="CD240" s="39" t="str">
        <f t="shared" si="217"/>
        <v/>
      </c>
      <c r="CE240" s="39" t="str">
        <f t="shared" si="218"/>
        <v/>
      </c>
      <c r="CF240" s="39" t="str">
        <f t="shared" si="219"/>
        <v/>
      </c>
      <c r="CG240" s="39" t="str">
        <f t="shared" si="220"/>
        <v/>
      </c>
      <c r="CH240" s="39" t="str">
        <f t="shared" si="221"/>
        <v/>
      </c>
      <c r="CI240" s="39" t="str">
        <f t="shared" si="222"/>
        <v/>
      </c>
    </row>
    <row r="241" spans="1:87" ht="12.75">
      <c r="A241" s="18"/>
      <c r="B241" s="16" t="str">
        <f>'Gene Table'!D240</f>
        <v>NM_001756</v>
      </c>
      <c r="C241" s="16" t="s">
        <v>189</v>
      </c>
      <c r="D241" s="17" t="str">
        <f>IF(SUM('Test Sample Data'!D$3:D$98)&gt;10,IF(AND(ISNUMBER('Test Sample Data'!D240),'Test Sample Data'!D240&lt;$B$1,'Test Sample Data'!D240&gt;0),'Test Sample Data'!D240,$B$1),"")</f>
        <v/>
      </c>
      <c r="E241" s="17" t="str">
        <f>IF(SUM('Test Sample Data'!E$3:E$98)&gt;10,IF(AND(ISNUMBER('Test Sample Data'!E240),'Test Sample Data'!E240&lt;$B$1,'Test Sample Data'!E240&gt;0),'Test Sample Data'!E240,$B$1),"")</f>
        <v/>
      </c>
      <c r="F241" s="17" t="str">
        <f>IF(SUM('Test Sample Data'!F$3:F$98)&gt;10,IF(AND(ISNUMBER('Test Sample Data'!F240),'Test Sample Data'!F240&lt;$B$1,'Test Sample Data'!F240&gt;0),'Test Sample Data'!F240,$B$1),"")</f>
        <v/>
      </c>
      <c r="G241" s="17" t="str">
        <f>IF(SUM('Test Sample Data'!G$3:G$98)&gt;10,IF(AND(ISNUMBER('Test Sample Data'!G240),'Test Sample Data'!G240&lt;$B$1,'Test Sample Data'!G240&gt;0),'Test Sample Data'!G240,$B$1),"")</f>
        <v/>
      </c>
      <c r="H241" s="17" t="str">
        <f>IF(SUM('Test Sample Data'!H$3:H$98)&gt;10,IF(AND(ISNUMBER('Test Sample Data'!H240),'Test Sample Data'!H240&lt;$B$1,'Test Sample Data'!H240&gt;0),'Test Sample Data'!H240,$B$1),"")</f>
        <v/>
      </c>
      <c r="I241" s="17" t="str">
        <f>IF(SUM('Test Sample Data'!I$3:I$98)&gt;10,IF(AND(ISNUMBER('Test Sample Data'!I240),'Test Sample Data'!I240&lt;$B$1,'Test Sample Data'!I240&gt;0),'Test Sample Data'!I240,$B$1),"")</f>
        <v/>
      </c>
      <c r="J241" s="17" t="str">
        <f>IF(SUM('Test Sample Data'!J$3:J$98)&gt;10,IF(AND(ISNUMBER('Test Sample Data'!J240),'Test Sample Data'!J240&lt;$B$1,'Test Sample Data'!J240&gt;0),'Test Sample Data'!J240,$B$1),"")</f>
        <v/>
      </c>
      <c r="K241" s="17" t="str">
        <f>IF(SUM('Test Sample Data'!K$3:K$98)&gt;10,IF(AND(ISNUMBER('Test Sample Data'!K240),'Test Sample Data'!K240&lt;$B$1,'Test Sample Data'!K240&gt;0),'Test Sample Data'!K240,$B$1),"")</f>
        <v/>
      </c>
      <c r="L241" s="17" t="str">
        <f>IF(SUM('Test Sample Data'!L$3:L$98)&gt;10,IF(AND(ISNUMBER('Test Sample Data'!L240),'Test Sample Data'!L240&lt;$B$1,'Test Sample Data'!L240&gt;0),'Test Sample Data'!L240,$B$1),"")</f>
        <v/>
      </c>
      <c r="M241" s="17" t="str">
        <f>IF(SUM('Test Sample Data'!M$3:M$98)&gt;10,IF(AND(ISNUMBER('Test Sample Data'!M240),'Test Sample Data'!M240&lt;$B$1,'Test Sample Data'!M240&gt;0),'Test Sample Data'!M240,$B$1),"")</f>
        <v/>
      </c>
      <c r="N241" s="17" t="str">
        <f>'Gene Table'!D240</f>
        <v>NM_001756</v>
      </c>
      <c r="O241" s="16" t="s">
        <v>189</v>
      </c>
      <c r="P241" s="17" t="str">
        <f>IF(SUM('Control Sample Data'!D$3:D$98)&gt;10,IF(AND(ISNUMBER('Control Sample Data'!D240),'Control Sample Data'!D240&lt;$B$1,'Control Sample Data'!D240&gt;0),'Control Sample Data'!D240,$B$1),"")</f>
        <v/>
      </c>
      <c r="Q241" s="17" t="str">
        <f>IF(SUM('Control Sample Data'!E$3:E$98)&gt;10,IF(AND(ISNUMBER('Control Sample Data'!E240),'Control Sample Data'!E240&lt;$B$1,'Control Sample Data'!E240&gt;0),'Control Sample Data'!E240,$B$1),"")</f>
        <v/>
      </c>
      <c r="R241" s="17" t="str">
        <f>IF(SUM('Control Sample Data'!F$3:F$98)&gt;10,IF(AND(ISNUMBER('Control Sample Data'!F240),'Control Sample Data'!F240&lt;$B$1,'Control Sample Data'!F240&gt;0),'Control Sample Data'!F240,$B$1),"")</f>
        <v/>
      </c>
      <c r="S241" s="17" t="str">
        <f>IF(SUM('Control Sample Data'!G$3:G$98)&gt;10,IF(AND(ISNUMBER('Control Sample Data'!G240),'Control Sample Data'!G240&lt;$B$1,'Control Sample Data'!G240&gt;0),'Control Sample Data'!G240,$B$1),"")</f>
        <v/>
      </c>
      <c r="T241" s="17" t="str">
        <f>IF(SUM('Control Sample Data'!H$3:H$98)&gt;10,IF(AND(ISNUMBER('Control Sample Data'!H240),'Control Sample Data'!H240&lt;$B$1,'Control Sample Data'!H240&gt;0),'Control Sample Data'!H240,$B$1),"")</f>
        <v/>
      </c>
      <c r="U241" s="17" t="str">
        <f>IF(SUM('Control Sample Data'!I$3:I$98)&gt;10,IF(AND(ISNUMBER('Control Sample Data'!I240),'Control Sample Data'!I240&lt;$B$1,'Control Sample Data'!I240&gt;0),'Control Sample Data'!I240,$B$1),"")</f>
        <v/>
      </c>
      <c r="V241" s="17" t="str">
        <f>IF(SUM('Control Sample Data'!J$3:J$98)&gt;10,IF(AND(ISNUMBER('Control Sample Data'!J240),'Control Sample Data'!J240&lt;$B$1,'Control Sample Data'!J240&gt;0),'Control Sample Data'!J240,$B$1),"")</f>
        <v/>
      </c>
      <c r="W241" s="17" t="str">
        <f>IF(SUM('Control Sample Data'!K$3:K$98)&gt;10,IF(AND(ISNUMBER('Control Sample Data'!K240),'Control Sample Data'!K240&lt;$B$1,'Control Sample Data'!K240&gt;0),'Control Sample Data'!K240,$B$1),"")</f>
        <v/>
      </c>
      <c r="X241" s="17" t="str">
        <f>IF(SUM('Control Sample Data'!L$3:L$98)&gt;10,IF(AND(ISNUMBER('Control Sample Data'!L240),'Control Sample Data'!L240&lt;$B$1,'Control Sample Data'!L240&gt;0),'Control Sample Data'!L240,$B$1),"")</f>
        <v/>
      </c>
      <c r="Y241" s="17" t="str">
        <f>IF(SUM('Control Sample Data'!M$3:M$98)&gt;10,IF(AND(ISNUMBER('Control Sample Data'!M240),'Control Sample Data'!M240&lt;$B$1,'Control Sample Data'!M240&gt;0),'Control Sample Data'!M240,$B$1),"")</f>
        <v/>
      </c>
      <c r="AT241" s="36" t="str">
        <f t="shared" si="224"/>
        <v/>
      </c>
      <c r="AU241" s="36" t="str">
        <f t="shared" si="225"/>
        <v/>
      </c>
      <c r="AV241" s="36" t="str">
        <f t="shared" si="226"/>
        <v/>
      </c>
      <c r="AW241" s="36" t="str">
        <f t="shared" si="227"/>
        <v/>
      </c>
      <c r="AX241" s="36" t="str">
        <f t="shared" si="228"/>
        <v/>
      </c>
      <c r="AY241" s="36" t="str">
        <f t="shared" si="229"/>
        <v/>
      </c>
      <c r="AZ241" s="36" t="str">
        <f t="shared" si="230"/>
        <v/>
      </c>
      <c r="BA241" s="36" t="str">
        <f t="shared" si="231"/>
        <v/>
      </c>
      <c r="BB241" s="36" t="str">
        <f t="shared" si="232"/>
        <v/>
      </c>
      <c r="BC241" s="36" t="str">
        <f t="shared" si="233"/>
        <v/>
      </c>
      <c r="BD241" s="36" t="str">
        <f t="shared" si="193"/>
        <v/>
      </c>
      <c r="BE241" s="36" t="str">
        <f t="shared" si="194"/>
        <v/>
      </c>
      <c r="BF241" s="36" t="str">
        <f t="shared" si="195"/>
        <v/>
      </c>
      <c r="BG241" s="36" t="str">
        <f t="shared" si="196"/>
        <v/>
      </c>
      <c r="BH241" s="36" t="str">
        <f t="shared" si="197"/>
        <v/>
      </c>
      <c r="BI241" s="36" t="str">
        <f t="shared" si="198"/>
        <v/>
      </c>
      <c r="BJ241" s="36" t="str">
        <f t="shared" si="199"/>
        <v/>
      </c>
      <c r="BK241" s="36" t="str">
        <f t="shared" si="200"/>
        <v/>
      </c>
      <c r="BL241" s="36" t="str">
        <f t="shared" si="201"/>
        <v/>
      </c>
      <c r="BM241" s="36" t="str">
        <f t="shared" si="202"/>
        <v/>
      </c>
      <c r="BN241" s="38" t="e">
        <f t="shared" si="234"/>
        <v>#DIV/0!</v>
      </c>
      <c r="BO241" s="38" t="e">
        <f t="shared" si="235"/>
        <v>#DIV/0!</v>
      </c>
      <c r="BP241" s="39" t="str">
        <f t="shared" si="203"/>
        <v/>
      </c>
      <c r="BQ241" s="39" t="str">
        <f t="shared" si="204"/>
        <v/>
      </c>
      <c r="BR241" s="39" t="str">
        <f t="shared" si="205"/>
        <v/>
      </c>
      <c r="BS241" s="39" t="str">
        <f t="shared" si="206"/>
        <v/>
      </c>
      <c r="BT241" s="39" t="str">
        <f t="shared" si="207"/>
        <v/>
      </c>
      <c r="BU241" s="39" t="str">
        <f t="shared" si="208"/>
        <v/>
      </c>
      <c r="BV241" s="39" t="str">
        <f t="shared" si="209"/>
        <v/>
      </c>
      <c r="BW241" s="39" t="str">
        <f t="shared" si="210"/>
        <v/>
      </c>
      <c r="BX241" s="39" t="str">
        <f t="shared" si="211"/>
        <v/>
      </c>
      <c r="BY241" s="39" t="str">
        <f t="shared" si="212"/>
        <v/>
      </c>
      <c r="BZ241" s="39" t="str">
        <f t="shared" si="213"/>
        <v/>
      </c>
      <c r="CA241" s="39" t="str">
        <f t="shared" si="214"/>
        <v/>
      </c>
      <c r="CB241" s="39" t="str">
        <f t="shared" si="215"/>
        <v/>
      </c>
      <c r="CC241" s="39" t="str">
        <f t="shared" si="216"/>
        <v/>
      </c>
      <c r="CD241" s="39" t="str">
        <f t="shared" si="217"/>
        <v/>
      </c>
      <c r="CE241" s="39" t="str">
        <f t="shared" si="218"/>
        <v/>
      </c>
      <c r="CF241" s="39" t="str">
        <f t="shared" si="219"/>
        <v/>
      </c>
      <c r="CG241" s="39" t="str">
        <f t="shared" si="220"/>
        <v/>
      </c>
      <c r="CH241" s="39" t="str">
        <f t="shared" si="221"/>
        <v/>
      </c>
      <c r="CI241" s="39" t="str">
        <f t="shared" si="222"/>
        <v/>
      </c>
    </row>
    <row r="242" spans="1:87" ht="12.75">
      <c r="A242" s="18"/>
      <c r="B242" s="16" t="str">
        <f>'Gene Table'!D241</f>
        <v>NM_003745</v>
      </c>
      <c r="C242" s="16" t="s">
        <v>193</v>
      </c>
      <c r="D242" s="17" t="str">
        <f>IF(SUM('Test Sample Data'!D$3:D$98)&gt;10,IF(AND(ISNUMBER('Test Sample Data'!D241),'Test Sample Data'!D241&lt;$B$1,'Test Sample Data'!D241&gt;0),'Test Sample Data'!D241,$B$1),"")</f>
        <v/>
      </c>
      <c r="E242" s="17" t="str">
        <f>IF(SUM('Test Sample Data'!E$3:E$98)&gt;10,IF(AND(ISNUMBER('Test Sample Data'!E241),'Test Sample Data'!E241&lt;$B$1,'Test Sample Data'!E241&gt;0),'Test Sample Data'!E241,$B$1),"")</f>
        <v/>
      </c>
      <c r="F242" s="17" t="str">
        <f>IF(SUM('Test Sample Data'!F$3:F$98)&gt;10,IF(AND(ISNUMBER('Test Sample Data'!F241),'Test Sample Data'!F241&lt;$B$1,'Test Sample Data'!F241&gt;0),'Test Sample Data'!F241,$B$1),"")</f>
        <v/>
      </c>
      <c r="G242" s="17" t="str">
        <f>IF(SUM('Test Sample Data'!G$3:G$98)&gt;10,IF(AND(ISNUMBER('Test Sample Data'!G241),'Test Sample Data'!G241&lt;$B$1,'Test Sample Data'!G241&gt;0),'Test Sample Data'!G241,$B$1),"")</f>
        <v/>
      </c>
      <c r="H242" s="17" t="str">
        <f>IF(SUM('Test Sample Data'!H$3:H$98)&gt;10,IF(AND(ISNUMBER('Test Sample Data'!H241),'Test Sample Data'!H241&lt;$B$1,'Test Sample Data'!H241&gt;0),'Test Sample Data'!H241,$B$1),"")</f>
        <v/>
      </c>
      <c r="I242" s="17" t="str">
        <f>IF(SUM('Test Sample Data'!I$3:I$98)&gt;10,IF(AND(ISNUMBER('Test Sample Data'!I241),'Test Sample Data'!I241&lt;$B$1,'Test Sample Data'!I241&gt;0),'Test Sample Data'!I241,$B$1),"")</f>
        <v/>
      </c>
      <c r="J242" s="17" t="str">
        <f>IF(SUM('Test Sample Data'!J$3:J$98)&gt;10,IF(AND(ISNUMBER('Test Sample Data'!J241),'Test Sample Data'!J241&lt;$B$1,'Test Sample Data'!J241&gt;0),'Test Sample Data'!J241,$B$1),"")</f>
        <v/>
      </c>
      <c r="K242" s="17" t="str">
        <f>IF(SUM('Test Sample Data'!K$3:K$98)&gt;10,IF(AND(ISNUMBER('Test Sample Data'!K241),'Test Sample Data'!K241&lt;$B$1,'Test Sample Data'!K241&gt;0),'Test Sample Data'!K241,$B$1),"")</f>
        <v/>
      </c>
      <c r="L242" s="17" t="str">
        <f>IF(SUM('Test Sample Data'!L$3:L$98)&gt;10,IF(AND(ISNUMBER('Test Sample Data'!L241),'Test Sample Data'!L241&lt;$B$1,'Test Sample Data'!L241&gt;0),'Test Sample Data'!L241,$B$1),"")</f>
        <v/>
      </c>
      <c r="M242" s="17" t="str">
        <f>IF(SUM('Test Sample Data'!M$3:M$98)&gt;10,IF(AND(ISNUMBER('Test Sample Data'!M241),'Test Sample Data'!M241&lt;$B$1,'Test Sample Data'!M241&gt;0),'Test Sample Data'!M241,$B$1),"")</f>
        <v/>
      </c>
      <c r="N242" s="17" t="str">
        <f>'Gene Table'!D241</f>
        <v>NM_003745</v>
      </c>
      <c r="O242" s="16" t="s">
        <v>193</v>
      </c>
      <c r="P242" s="17" t="str">
        <f>IF(SUM('Control Sample Data'!D$3:D$98)&gt;10,IF(AND(ISNUMBER('Control Sample Data'!D241),'Control Sample Data'!D241&lt;$B$1,'Control Sample Data'!D241&gt;0),'Control Sample Data'!D241,$B$1),"")</f>
        <v/>
      </c>
      <c r="Q242" s="17" t="str">
        <f>IF(SUM('Control Sample Data'!E$3:E$98)&gt;10,IF(AND(ISNUMBER('Control Sample Data'!E241),'Control Sample Data'!E241&lt;$B$1,'Control Sample Data'!E241&gt;0),'Control Sample Data'!E241,$B$1),"")</f>
        <v/>
      </c>
      <c r="R242" s="17" t="str">
        <f>IF(SUM('Control Sample Data'!F$3:F$98)&gt;10,IF(AND(ISNUMBER('Control Sample Data'!F241),'Control Sample Data'!F241&lt;$B$1,'Control Sample Data'!F241&gt;0),'Control Sample Data'!F241,$B$1),"")</f>
        <v/>
      </c>
      <c r="S242" s="17" t="str">
        <f>IF(SUM('Control Sample Data'!G$3:G$98)&gt;10,IF(AND(ISNUMBER('Control Sample Data'!G241),'Control Sample Data'!G241&lt;$B$1,'Control Sample Data'!G241&gt;0),'Control Sample Data'!G241,$B$1),"")</f>
        <v/>
      </c>
      <c r="T242" s="17" t="str">
        <f>IF(SUM('Control Sample Data'!H$3:H$98)&gt;10,IF(AND(ISNUMBER('Control Sample Data'!H241),'Control Sample Data'!H241&lt;$B$1,'Control Sample Data'!H241&gt;0),'Control Sample Data'!H241,$B$1),"")</f>
        <v/>
      </c>
      <c r="U242" s="17" t="str">
        <f>IF(SUM('Control Sample Data'!I$3:I$98)&gt;10,IF(AND(ISNUMBER('Control Sample Data'!I241),'Control Sample Data'!I241&lt;$B$1,'Control Sample Data'!I241&gt;0),'Control Sample Data'!I241,$B$1),"")</f>
        <v/>
      </c>
      <c r="V242" s="17" t="str">
        <f>IF(SUM('Control Sample Data'!J$3:J$98)&gt;10,IF(AND(ISNUMBER('Control Sample Data'!J241),'Control Sample Data'!J241&lt;$B$1,'Control Sample Data'!J241&gt;0),'Control Sample Data'!J241,$B$1),"")</f>
        <v/>
      </c>
      <c r="W242" s="17" t="str">
        <f>IF(SUM('Control Sample Data'!K$3:K$98)&gt;10,IF(AND(ISNUMBER('Control Sample Data'!K241),'Control Sample Data'!K241&lt;$B$1,'Control Sample Data'!K241&gt;0),'Control Sample Data'!K241,$B$1),"")</f>
        <v/>
      </c>
      <c r="X242" s="17" t="str">
        <f>IF(SUM('Control Sample Data'!L$3:L$98)&gt;10,IF(AND(ISNUMBER('Control Sample Data'!L241),'Control Sample Data'!L241&lt;$B$1,'Control Sample Data'!L241&gt;0),'Control Sample Data'!L241,$B$1),"")</f>
        <v/>
      </c>
      <c r="Y242" s="17" t="str">
        <f>IF(SUM('Control Sample Data'!M$3:M$98)&gt;10,IF(AND(ISNUMBER('Control Sample Data'!M241),'Control Sample Data'!M241&lt;$B$1,'Control Sample Data'!M241&gt;0),'Control Sample Data'!M241,$B$1),"")</f>
        <v/>
      </c>
      <c r="AT242" s="36" t="str">
        <f t="shared" si="224"/>
        <v/>
      </c>
      <c r="AU242" s="36" t="str">
        <f t="shared" si="225"/>
        <v/>
      </c>
      <c r="AV242" s="36" t="str">
        <f t="shared" si="226"/>
        <v/>
      </c>
      <c r="AW242" s="36" t="str">
        <f t="shared" si="227"/>
        <v/>
      </c>
      <c r="AX242" s="36" t="str">
        <f t="shared" si="228"/>
        <v/>
      </c>
      <c r="AY242" s="36" t="str">
        <f t="shared" si="229"/>
        <v/>
      </c>
      <c r="AZ242" s="36" t="str">
        <f t="shared" si="230"/>
        <v/>
      </c>
      <c r="BA242" s="36" t="str">
        <f t="shared" si="231"/>
        <v/>
      </c>
      <c r="BB242" s="36" t="str">
        <f t="shared" si="232"/>
        <v/>
      </c>
      <c r="BC242" s="36" t="str">
        <f t="shared" si="233"/>
        <v/>
      </c>
      <c r="BD242" s="36" t="str">
        <f t="shared" si="193"/>
        <v/>
      </c>
      <c r="BE242" s="36" t="str">
        <f t="shared" si="194"/>
        <v/>
      </c>
      <c r="BF242" s="36" t="str">
        <f t="shared" si="195"/>
        <v/>
      </c>
      <c r="BG242" s="36" t="str">
        <f t="shared" si="196"/>
        <v/>
      </c>
      <c r="BH242" s="36" t="str">
        <f t="shared" si="197"/>
        <v/>
      </c>
      <c r="BI242" s="36" t="str">
        <f t="shared" si="198"/>
        <v/>
      </c>
      <c r="BJ242" s="36" t="str">
        <f t="shared" si="199"/>
        <v/>
      </c>
      <c r="BK242" s="36" t="str">
        <f t="shared" si="200"/>
        <v/>
      </c>
      <c r="BL242" s="36" t="str">
        <f t="shared" si="201"/>
        <v/>
      </c>
      <c r="BM242" s="36" t="str">
        <f t="shared" si="202"/>
        <v/>
      </c>
      <c r="BN242" s="38" t="e">
        <f t="shared" si="234"/>
        <v>#DIV/0!</v>
      </c>
      <c r="BO242" s="38" t="e">
        <f t="shared" si="235"/>
        <v>#DIV/0!</v>
      </c>
      <c r="BP242" s="39" t="str">
        <f t="shared" si="203"/>
        <v/>
      </c>
      <c r="BQ242" s="39" t="str">
        <f t="shared" si="204"/>
        <v/>
      </c>
      <c r="BR242" s="39" t="str">
        <f t="shared" si="205"/>
        <v/>
      </c>
      <c r="BS242" s="39" t="str">
        <f t="shared" si="206"/>
        <v/>
      </c>
      <c r="BT242" s="39" t="str">
        <f t="shared" si="207"/>
        <v/>
      </c>
      <c r="BU242" s="39" t="str">
        <f t="shared" si="208"/>
        <v/>
      </c>
      <c r="BV242" s="39" t="str">
        <f t="shared" si="209"/>
        <v/>
      </c>
      <c r="BW242" s="39" t="str">
        <f t="shared" si="210"/>
        <v/>
      </c>
      <c r="BX242" s="39" t="str">
        <f t="shared" si="211"/>
        <v/>
      </c>
      <c r="BY242" s="39" t="str">
        <f t="shared" si="212"/>
        <v/>
      </c>
      <c r="BZ242" s="39" t="str">
        <f t="shared" si="213"/>
        <v/>
      </c>
      <c r="CA242" s="39" t="str">
        <f t="shared" si="214"/>
        <v/>
      </c>
      <c r="CB242" s="39" t="str">
        <f t="shared" si="215"/>
        <v/>
      </c>
      <c r="CC242" s="39" t="str">
        <f t="shared" si="216"/>
        <v/>
      </c>
      <c r="CD242" s="39" t="str">
        <f t="shared" si="217"/>
        <v/>
      </c>
      <c r="CE242" s="39" t="str">
        <f t="shared" si="218"/>
        <v/>
      </c>
      <c r="CF242" s="39" t="str">
        <f t="shared" si="219"/>
        <v/>
      </c>
      <c r="CG242" s="39" t="str">
        <f t="shared" si="220"/>
        <v/>
      </c>
      <c r="CH242" s="39" t="str">
        <f t="shared" si="221"/>
        <v/>
      </c>
      <c r="CI242" s="39" t="str">
        <f t="shared" si="222"/>
        <v/>
      </c>
    </row>
    <row r="243" spans="1:87" ht="12.75">
      <c r="A243" s="18"/>
      <c r="B243" s="16" t="str">
        <f>'Gene Table'!D242</f>
        <v>NM_001754</v>
      </c>
      <c r="C243" s="16" t="s">
        <v>197</v>
      </c>
      <c r="D243" s="17" t="str">
        <f>IF(SUM('Test Sample Data'!D$3:D$98)&gt;10,IF(AND(ISNUMBER('Test Sample Data'!D242),'Test Sample Data'!D242&lt;$B$1,'Test Sample Data'!D242&gt;0),'Test Sample Data'!D242,$B$1),"")</f>
        <v/>
      </c>
      <c r="E243" s="17" t="str">
        <f>IF(SUM('Test Sample Data'!E$3:E$98)&gt;10,IF(AND(ISNUMBER('Test Sample Data'!E242),'Test Sample Data'!E242&lt;$B$1,'Test Sample Data'!E242&gt;0),'Test Sample Data'!E242,$B$1),"")</f>
        <v/>
      </c>
      <c r="F243" s="17" t="str">
        <f>IF(SUM('Test Sample Data'!F$3:F$98)&gt;10,IF(AND(ISNUMBER('Test Sample Data'!F242),'Test Sample Data'!F242&lt;$B$1,'Test Sample Data'!F242&gt;0),'Test Sample Data'!F242,$B$1),"")</f>
        <v/>
      </c>
      <c r="G243" s="17" t="str">
        <f>IF(SUM('Test Sample Data'!G$3:G$98)&gt;10,IF(AND(ISNUMBER('Test Sample Data'!G242),'Test Sample Data'!G242&lt;$B$1,'Test Sample Data'!G242&gt;0),'Test Sample Data'!G242,$B$1),"")</f>
        <v/>
      </c>
      <c r="H243" s="17" t="str">
        <f>IF(SUM('Test Sample Data'!H$3:H$98)&gt;10,IF(AND(ISNUMBER('Test Sample Data'!H242),'Test Sample Data'!H242&lt;$B$1,'Test Sample Data'!H242&gt;0),'Test Sample Data'!H242,$B$1),"")</f>
        <v/>
      </c>
      <c r="I243" s="17" t="str">
        <f>IF(SUM('Test Sample Data'!I$3:I$98)&gt;10,IF(AND(ISNUMBER('Test Sample Data'!I242),'Test Sample Data'!I242&lt;$B$1,'Test Sample Data'!I242&gt;0),'Test Sample Data'!I242,$B$1),"")</f>
        <v/>
      </c>
      <c r="J243" s="17" t="str">
        <f>IF(SUM('Test Sample Data'!J$3:J$98)&gt;10,IF(AND(ISNUMBER('Test Sample Data'!J242),'Test Sample Data'!J242&lt;$B$1,'Test Sample Data'!J242&gt;0),'Test Sample Data'!J242,$B$1),"")</f>
        <v/>
      </c>
      <c r="K243" s="17" t="str">
        <f>IF(SUM('Test Sample Data'!K$3:K$98)&gt;10,IF(AND(ISNUMBER('Test Sample Data'!K242),'Test Sample Data'!K242&lt;$B$1,'Test Sample Data'!K242&gt;0),'Test Sample Data'!K242,$B$1),"")</f>
        <v/>
      </c>
      <c r="L243" s="17" t="str">
        <f>IF(SUM('Test Sample Data'!L$3:L$98)&gt;10,IF(AND(ISNUMBER('Test Sample Data'!L242),'Test Sample Data'!L242&lt;$B$1,'Test Sample Data'!L242&gt;0),'Test Sample Data'!L242,$B$1),"")</f>
        <v/>
      </c>
      <c r="M243" s="17" t="str">
        <f>IF(SUM('Test Sample Data'!M$3:M$98)&gt;10,IF(AND(ISNUMBER('Test Sample Data'!M242),'Test Sample Data'!M242&lt;$B$1,'Test Sample Data'!M242&gt;0),'Test Sample Data'!M242,$B$1),"")</f>
        <v/>
      </c>
      <c r="N243" s="17" t="str">
        <f>'Gene Table'!D242</f>
        <v>NM_001754</v>
      </c>
      <c r="O243" s="16" t="s">
        <v>197</v>
      </c>
      <c r="P243" s="17" t="str">
        <f>IF(SUM('Control Sample Data'!D$3:D$98)&gt;10,IF(AND(ISNUMBER('Control Sample Data'!D242),'Control Sample Data'!D242&lt;$B$1,'Control Sample Data'!D242&gt;0),'Control Sample Data'!D242,$B$1),"")</f>
        <v/>
      </c>
      <c r="Q243" s="17" t="str">
        <f>IF(SUM('Control Sample Data'!E$3:E$98)&gt;10,IF(AND(ISNUMBER('Control Sample Data'!E242),'Control Sample Data'!E242&lt;$B$1,'Control Sample Data'!E242&gt;0),'Control Sample Data'!E242,$B$1),"")</f>
        <v/>
      </c>
      <c r="R243" s="17" t="str">
        <f>IF(SUM('Control Sample Data'!F$3:F$98)&gt;10,IF(AND(ISNUMBER('Control Sample Data'!F242),'Control Sample Data'!F242&lt;$B$1,'Control Sample Data'!F242&gt;0),'Control Sample Data'!F242,$B$1),"")</f>
        <v/>
      </c>
      <c r="S243" s="17" t="str">
        <f>IF(SUM('Control Sample Data'!G$3:G$98)&gt;10,IF(AND(ISNUMBER('Control Sample Data'!G242),'Control Sample Data'!G242&lt;$B$1,'Control Sample Data'!G242&gt;0),'Control Sample Data'!G242,$B$1),"")</f>
        <v/>
      </c>
      <c r="T243" s="17" t="str">
        <f>IF(SUM('Control Sample Data'!H$3:H$98)&gt;10,IF(AND(ISNUMBER('Control Sample Data'!H242),'Control Sample Data'!H242&lt;$B$1,'Control Sample Data'!H242&gt;0),'Control Sample Data'!H242,$B$1),"")</f>
        <v/>
      </c>
      <c r="U243" s="17" t="str">
        <f>IF(SUM('Control Sample Data'!I$3:I$98)&gt;10,IF(AND(ISNUMBER('Control Sample Data'!I242),'Control Sample Data'!I242&lt;$B$1,'Control Sample Data'!I242&gt;0),'Control Sample Data'!I242,$B$1),"")</f>
        <v/>
      </c>
      <c r="V243" s="17" t="str">
        <f>IF(SUM('Control Sample Data'!J$3:J$98)&gt;10,IF(AND(ISNUMBER('Control Sample Data'!J242),'Control Sample Data'!J242&lt;$B$1,'Control Sample Data'!J242&gt;0),'Control Sample Data'!J242,$B$1),"")</f>
        <v/>
      </c>
      <c r="W243" s="17" t="str">
        <f>IF(SUM('Control Sample Data'!K$3:K$98)&gt;10,IF(AND(ISNUMBER('Control Sample Data'!K242),'Control Sample Data'!K242&lt;$B$1,'Control Sample Data'!K242&gt;0),'Control Sample Data'!K242,$B$1),"")</f>
        <v/>
      </c>
      <c r="X243" s="17" t="str">
        <f>IF(SUM('Control Sample Data'!L$3:L$98)&gt;10,IF(AND(ISNUMBER('Control Sample Data'!L242),'Control Sample Data'!L242&lt;$B$1,'Control Sample Data'!L242&gt;0),'Control Sample Data'!L242,$B$1),"")</f>
        <v/>
      </c>
      <c r="Y243" s="17" t="str">
        <f>IF(SUM('Control Sample Data'!M$3:M$98)&gt;10,IF(AND(ISNUMBER('Control Sample Data'!M242),'Control Sample Data'!M242&lt;$B$1,'Control Sample Data'!M242&gt;0),'Control Sample Data'!M242,$B$1),"")</f>
        <v/>
      </c>
      <c r="AT243" s="36" t="str">
        <f t="shared" si="224"/>
        <v/>
      </c>
      <c r="AU243" s="36" t="str">
        <f t="shared" si="225"/>
        <v/>
      </c>
      <c r="AV243" s="36" t="str">
        <f t="shared" si="226"/>
        <v/>
      </c>
      <c r="AW243" s="36" t="str">
        <f t="shared" si="227"/>
        <v/>
      </c>
      <c r="AX243" s="36" t="str">
        <f t="shared" si="228"/>
        <v/>
      </c>
      <c r="AY243" s="36" t="str">
        <f t="shared" si="229"/>
        <v/>
      </c>
      <c r="AZ243" s="36" t="str">
        <f t="shared" si="230"/>
        <v/>
      </c>
      <c r="BA243" s="36" t="str">
        <f t="shared" si="231"/>
        <v/>
      </c>
      <c r="BB243" s="36" t="str">
        <f t="shared" si="232"/>
        <v/>
      </c>
      <c r="BC243" s="36" t="str">
        <f t="shared" si="233"/>
        <v/>
      </c>
      <c r="BD243" s="36" t="str">
        <f t="shared" si="193"/>
        <v/>
      </c>
      <c r="BE243" s="36" t="str">
        <f t="shared" si="194"/>
        <v/>
      </c>
      <c r="BF243" s="36" t="str">
        <f t="shared" si="195"/>
        <v/>
      </c>
      <c r="BG243" s="36" t="str">
        <f t="shared" si="196"/>
        <v/>
      </c>
      <c r="BH243" s="36" t="str">
        <f t="shared" si="197"/>
        <v/>
      </c>
      <c r="BI243" s="36" t="str">
        <f t="shared" si="198"/>
        <v/>
      </c>
      <c r="BJ243" s="36" t="str">
        <f t="shared" si="199"/>
        <v/>
      </c>
      <c r="BK243" s="36" t="str">
        <f t="shared" si="200"/>
        <v/>
      </c>
      <c r="BL243" s="36" t="str">
        <f t="shared" si="201"/>
        <v/>
      </c>
      <c r="BM243" s="36" t="str">
        <f t="shared" si="202"/>
        <v/>
      </c>
      <c r="BN243" s="38" t="e">
        <f t="shared" si="234"/>
        <v>#DIV/0!</v>
      </c>
      <c r="BO243" s="38" t="e">
        <f t="shared" si="235"/>
        <v>#DIV/0!</v>
      </c>
      <c r="BP243" s="39" t="str">
        <f t="shared" si="203"/>
        <v/>
      </c>
      <c r="BQ243" s="39" t="str">
        <f t="shared" si="204"/>
        <v/>
      </c>
      <c r="BR243" s="39" t="str">
        <f t="shared" si="205"/>
        <v/>
      </c>
      <c r="BS243" s="39" t="str">
        <f t="shared" si="206"/>
        <v/>
      </c>
      <c r="BT243" s="39" t="str">
        <f t="shared" si="207"/>
        <v/>
      </c>
      <c r="BU243" s="39" t="str">
        <f t="shared" si="208"/>
        <v/>
      </c>
      <c r="BV243" s="39" t="str">
        <f t="shared" si="209"/>
        <v/>
      </c>
      <c r="BW243" s="39" t="str">
        <f t="shared" si="210"/>
        <v/>
      </c>
      <c r="BX243" s="39" t="str">
        <f t="shared" si="211"/>
        <v/>
      </c>
      <c r="BY243" s="39" t="str">
        <f t="shared" si="212"/>
        <v/>
      </c>
      <c r="BZ243" s="39" t="str">
        <f t="shared" si="213"/>
        <v/>
      </c>
      <c r="CA243" s="39" t="str">
        <f t="shared" si="214"/>
        <v/>
      </c>
      <c r="CB243" s="39" t="str">
        <f t="shared" si="215"/>
        <v/>
      </c>
      <c r="CC243" s="39" t="str">
        <f t="shared" si="216"/>
        <v/>
      </c>
      <c r="CD243" s="39" t="str">
        <f t="shared" si="217"/>
        <v/>
      </c>
      <c r="CE243" s="39" t="str">
        <f t="shared" si="218"/>
        <v/>
      </c>
      <c r="CF243" s="39" t="str">
        <f t="shared" si="219"/>
        <v/>
      </c>
      <c r="CG243" s="39" t="str">
        <f t="shared" si="220"/>
        <v/>
      </c>
      <c r="CH243" s="39" t="str">
        <f t="shared" si="221"/>
        <v/>
      </c>
      <c r="CI243" s="39" t="str">
        <f t="shared" si="222"/>
        <v/>
      </c>
    </row>
    <row r="244" spans="1:87" ht="12.75">
      <c r="A244" s="18"/>
      <c r="B244" s="16" t="str">
        <f>'Gene Table'!D243</f>
        <v>NM_033035</v>
      </c>
      <c r="C244" s="16" t="s">
        <v>201</v>
      </c>
      <c r="D244" s="17" t="str">
        <f>IF(SUM('Test Sample Data'!D$3:D$98)&gt;10,IF(AND(ISNUMBER('Test Sample Data'!D243),'Test Sample Data'!D243&lt;$B$1,'Test Sample Data'!D243&gt;0),'Test Sample Data'!D243,$B$1),"")</f>
        <v/>
      </c>
      <c r="E244" s="17" t="str">
        <f>IF(SUM('Test Sample Data'!E$3:E$98)&gt;10,IF(AND(ISNUMBER('Test Sample Data'!E243),'Test Sample Data'!E243&lt;$B$1,'Test Sample Data'!E243&gt;0),'Test Sample Data'!E243,$B$1),"")</f>
        <v/>
      </c>
      <c r="F244" s="17" t="str">
        <f>IF(SUM('Test Sample Data'!F$3:F$98)&gt;10,IF(AND(ISNUMBER('Test Sample Data'!F243),'Test Sample Data'!F243&lt;$B$1,'Test Sample Data'!F243&gt;0),'Test Sample Data'!F243,$B$1),"")</f>
        <v/>
      </c>
      <c r="G244" s="17" t="str">
        <f>IF(SUM('Test Sample Data'!G$3:G$98)&gt;10,IF(AND(ISNUMBER('Test Sample Data'!G243),'Test Sample Data'!G243&lt;$B$1,'Test Sample Data'!G243&gt;0),'Test Sample Data'!G243,$B$1),"")</f>
        <v/>
      </c>
      <c r="H244" s="17" t="str">
        <f>IF(SUM('Test Sample Data'!H$3:H$98)&gt;10,IF(AND(ISNUMBER('Test Sample Data'!H243),'Test Sample Data'!H243&lt;$B$1,'Test Sample Data'!H243&gt;0),'Test Sample Data'!H243,$B$1),"")</f>
        <v/>
      </c>
      <c r="I244" s="17" t="str">
        <f>IF(SUM('Test Sample Data'!I$3:I$98)&gt;10,IF(AND(ISNUMBER('Test Sample Data'!I243),'Test Sample Data'!I243&lt;$B$1,'Test Sample Data'!I243&gt;0),'Test Sample Data'!I243,$B$1),"")</f>
        <v/>
      </c>
      <c r="J244" s="17" t="str">
        <f>IF(SUM('Test Sample Data'!J$3:J$98)&gt;10,IF(AND(ISNUMBER('Test Sample Data'!J243),'Test Sample Data'!J243&lt;$B$1,'Test Sample Data'!J243&gt;0),'Test Sample Data'!J243,$B$1),"")</f>
        <v/>
      </c>
      <c r="K244" s="17" t="str">
        <f>IF(SUM('Test Sample Data'!K$3:K$98)&gt;10,IF(AND(ISNUMBER('Test Sample Data'!K243),'Test Sample Data'!K243&lt;$B$1,'Test Sample Data'!K243&gt;0),'Test Sample Data'!K243,$B$1),"")</f>
        <v/>
      </c>
      <c r="L244" s="17" t="str">
        <f>IF(SUM('Test Sample Data'!L$3:L$98)&gt;10,IF(AND(ISNUMBER('Test Sample Data'!L243),'Test Sample Data'!L243&lt;$B$1,'Test Sample Data'!L243&gt;0),'Test Sample Data'!L243,$B$1),"")</f>
        <v/>
      </c>
      <c r="M244" s="17" t="str">
        <f>IF(SUM('Test Sample Data'!M$3:M$98)&gt;10,IF(AND(ISNUMBER('Test Sample Data'!M243),'Test Sample Data'!M243&lt;$B$1,'Test Sample Data'!M243&gt;0),'Test Sample Data'!M243,$B$1),"")</f>
        <v/>
      </c>
      <c r="N244" s="17" t="str">
        <f>'Gene Table'!D243</f>
        <v>NM_033035</v>
      </c>
      <c r="O244" s="16" t="s">
        <v>201</v>
      </c>
      <c r="P244" s="17" t="str">
        <f>IF(SUM('Control Sample Data'!D$3:D$98)&gt;10,IF(AND(ISNUMBER('Control Sample Data'!D243),'Control Sample Data'!D243&lt;$B$1,'Control Sample Data'!D243&gt;0),'Control Sample Data'!D243,$B$1),"")</f>
        <v/>
      </c>
      <c r="Q244" s="17" t="str">
        <f>IF(SUM('Control Sample Data'!E$3:E$98)&gt;10,IF(AND(ISNUMBER('Control Sample Data'!E243),'Control Sample Data'!E243&lt;$B$1,'Control Sample Data'!E243&gt;0),'Control Sample Data'!E243,$B$1),"")</f>
        <v/>
      </c>
      <c r="R244" s="17" t="str">
        <f>IF(SUM('Control Sample Data'!F$3:F$98)&gt;10,IF(AND(ISNUMBER('Control Sample Data'!F243),'Control Sample Data'!F243&lt;$B$1,'Control Sample Data'!F243&gt;0),'Control Sample Data'!F243,$B$1),"")</f>
        <v/>
      </c>
      <c r="S244" s="17" t="str">
        <f>IF(SUM('Control Sample Data'!G$3:G$98)&gt;10,IF(AND(ISNUMBER('Control Sample Data'!G243),'Control Sample Data'!G243&lt;$B$1,'Control Sample Data'!G243&gt;0),'Control Sample Data'!G243,$B$1),"")</f>
        <v/>
      </c>
      <c r="T244" s="17" t="str">
        <f>IF(SUM('Control Sample Data'!H$3:H$98)&gt;10,IF(AND(ISNUMBER('Control Sample Data'!H243),'Control Sample Data'!H243&lt;$B$1,'Control Sample Data'!H243&gt;0),'Control Sample Data'!H243,$B$1),"")</f>
        <v/>
      </c>
      <c r="U244" s="17" t="str">
        <f>IF(SUM('Control Sample Data'!I$3:I$98)&gt;10,IF(AND(ISNUMBER('Control Sample Data'!I243),'Control Sample Data'!I243&lt;$B$1,'Control Sample Data'!I243&gt;0),'Control Sample Data'!I243,$B$1),"")</f>
        <v/>
      </c>
      <c r="V244" s="17" t="str">
        <f>IF(SUM('Control Sample Data'!J$3:J$98)&gt;10,IF(AND(ISNUMBER('Control Sample Data'!J243),'Control Sample Data'!J243&lt;$B$1,'Control Sample Data'!J243&gt;0),'Control Sample Data'!J243,$B$1),"")</f>
        <v/>
      </c>
      <c r="W244" s="17" t="str">
        <f>IF(SUM('Control Sample Data'!K$3:K$98)&gt;10,IF(AND(ISNUMBER('Control Sample Data'!K243),'Control Sample Data'!K243&lt;$B$1,'Control Sample Data'!K243&gt;0),'Control Sample Data'!K243,$B$1),"")</f>
        <v/>
      </c>
      <c r="X244" s="17" t="str">
        <f>IF(SUM('Control Sample Data'!L$3:L$98)&gt;10,IF(AND(ISNUMBER('Control Sample Data'!L243),'Control Sample Data'!L243&lt;$B$1,'Control Sample Data'!L243&gt;0),'Control Sample Data'!L243,$B$1),"")</f>
        <v/>
      </c>
      <c r="Y244" s="17" t="str">
        <f>IF(SUM('Control Sample Data'!M$3:M$98)&gt;10,IF(AND(ISNUMBER('Control Sample Data'!M243),'Control Sample Data'!M243&lt;$B$1,'Control Sample Data'!M243&gt;0),'Control Sample Data'!M243,$B$1),"")</f>
        <v/>
      </c>
      <c r="AT244" s="36" t="str">
        <f t="shared" si="224"/>
        <v/>
      </c>
      <c r="AU244" s="36" t="str">
        <f t="shared" si="225"/>
        <v/>
      </c>
      <c r="AV244" s="36" t="str">
        <f t="shared" si="226"/>
        <v/>
      </c>
      <c r="AW244" s="36" t="str">
        <f t="shared" si="227"/>
        <v/>
      </c>
      <c r="AX244" s="36" t="str">
        <f t="shared" si="228"/>
        <v/>
      </c>
      <c r="AY244" s="36" t="str">
        <f t="shared" si="229"/>
        <v/>
      </c>
      <c r="AZ244" s="36" t="str">
        <f t="shared" si="230"/>
        <v/>
      </c>
      <c r="BA244" s="36" t="str">
        <f t="shared" si="231"/>
        <v/>
      </c>
      <c r="BB244" s="36" t="str">
        <f t="shared" si="232"/>
        <v/>
      </c>
      <c r="BC244" s="36" t="str">
        <f t="shared" si="233"/>
        <v/>
      </c>
      <c r="BD244" s="36" t="str">
        <f t="shared" si="193"/>
        <v/>
      </c>
      <c r="BE244" s="36" t="str">
        <f t="shared" si="194"/>
        <v/>
      </c>
      <c r="BF244" s="36" t="str">
        <f t="shared" si="195"/>
        <v/>
      </c>
      <c r="BG244" s="36" t="str">
        <f t="shared" si="196"/>
        <v/>
      </c>
      <c r="BH244" s="36" t="str">
        <f t="shared" si="197"/>
        <v/>
      </c>
      <c r="BI244" s="36" t="str">
        <f t="shared" si="198"/>
        <v/>
      </c>
      <c r="BJ244" s="36" t="str">
        <f t="shared" si="199"/>
        <v/>
      </c>
      <c r="BK244" s="36" t="str">
        <f t="shared" si="200"/>
        <v/>
      </c>
      <c r="BL244" s="36" t="str">
        <f t="shared" si="201"/>
        <v/>
      </c>
      <c r="BM244" s="36" t="str">
        <f t="shared" si="202"/>
        <v/>
      </c>
      <c r="BN244" s="38" t="e">
        <f t="shared" si="234"/>
        <v>#DIV/0!</v>
      </c>
      <c r="BO244" s="38" t="e">
        <f t="shared" si="235"/>
        <v>#DIV/0!</v>
      </c>
      <c r="BP244" s="39" t="str">
        <f t="shared" si="203"/>
        <v/>
      </c>
      <c r="BQ244" s="39" t="str">
        <f t="shared" si="204"/>
        <v/>
      </c>
      <c r="BR244" s="39" t="str">
        <f t="shared" si="205"/>
        <v/>
      </c>
      <c r="BS244" s="39" t="str">
        <f t="shared" si="206"/>
        <v/>
      </c>
      <c r="BT244" s="39" t="str">
        <f t="shared" si="207"/>
        <v/>
      </c>
      <c r="BU244" s="39" t="str">
        <f t="shared" si="208"/>
        <v/>
      </c>
      <c r="BV244" s="39" t="str">
        <f t="shared" si="209"/>
        <v/>
      </c>
      <c r="BW244" s="39" t="str">
        <f t="shared" si="210"/>
        <v/>
      </c>
      <c r="BX244" s="39" t="str">
        <f t="shared" si="211"/>
        <v/>
      </c>
      <c r="BY244" s="39" t="str">
        <f t="shared" si="212"/>
        <v/>
      </c>
      <c r="BZ244" s="39" t="str">
        <f t="shared" si="213"/>
        <v/>
      </c>
      <c r="CA244" s="39" t="str">
        <f t="shared" si="214"/>
        <v/>
      </c>
      <c r="CB244" s="39" t="str">
        <f t="shared" si="215"/>
        <v/>
      </c>
      <c r="CC244" s="39" t="str">
        <f t="shared" si="216"/>
        <v/>
      </c>
      <c r="CD244" s="39" t="str">
        <f t="shared" si="217"/>
        <v/>
      </c>
      <c r="CE244" s="39" t="str">
        <f t="shared" si="218"/>
        <v/>
      </c>
      <c r="CF244" s="39" t="str">
        <f t="shared" si="219"/>
        <v/>
      </c>
      <c r="CG244" s="39" t="str">
        <f t="shared" si="220"/>
        <v/>
      </c>
      <c r="CH244" s="39" t="str">
        <f t="shared" si="221"/>
        <v/>
      </c>
      <c r="CI244" s="39" t="str">
        <f t="shared" si="222"/>
        <v/>
      </c>
    </row>
    <row r="245" spans="1:87" ht="12.75">
      <c r="A245" s="18"/>
      <c r="B245" s="16" t="str">
        <f>'Gene Table'!D244</f>
        <v>NM_003632</v>
      </c>
      <c r="C245" s="16" t="s">
        <v>205</v>
      </c>
      <c r="D245" s="17" t="str">
        <f>IF(SUM('Test Sample Data'!D$3:D$98)&gt;10,IF(AND(ISNUMBER('Test Sample Data'!D244),'Test Sample Data'!D244&lt;$B$1,'Test Sample Data'!D244&gt;0),'Test Sample Data'!D244,$B$1),"")</f>
        <v/>
      </c>
      <c r="E245" s="17" t="str">
        <f>IF(SUM('Test Sample Data'!E$3:E$98)&gt;10,IF(AND(ISNUMBER('Test Sample Data'!E244),'Test Sample Data'!E244&lt;$B$1,'Test Sample Data'!E244&gt;0),'Test Sample Data'!E244,$B$1),"")</f>
        <v/>
      </c>
      <c r="F245" s="17" t="str">
        <f>IF(SUM('Test Sample Data'!F$3:F$98)&gt;10,IF(AND(ISNUMBER('Test Sample Data'!F244),'Test Sample Data'!F244&lt;$B$1,'Test Sample Data'!F244&gt;0),'Test Sample Data'!F244,$B$1),"")</f>
        <v/>
      </c>
      <c r="G245" s="17" t="str">
        <f>IF(SUM('Test Sample Data'!G$3:G$98)&gt;10,IF(AND(ISNUMBER('Test Sample Data'!G244),'Test Sample Data'!G244&lt;$B$1,'Test Sample Data'!G244&gt;0),'Test Sample Data'!G244,$B$1),"")</f>
        <v/>
      </c>
      <c r="H245" s="17" t="str">
        <f>IF(SUM('Test Sample Data'!H$3:H$98)&gt;10,IF(AND(ISNUMBER('Test Sample Data'!H244),'Test Sample Data'!H244&lt;$B$1,'Test Sample Data'!H244&gt;0),'Test Sample Data'!H244,$B$1),"")</f>
        <v/>
      </c>
      <c r="I245" s="17" t="str">
        <f>IF(SUM('Test Sample Data'!I$3:I$98)&gt;10,IF(AND(ISNUMBER('Test Sample Data'!I244),'Test Sample Data'!I244&lt;$B$1,'Test Sample Data'!I244&gt;0),'Test Sample Data'!I244,$B$1),"")</f>
        <v/>
      </c>
      <c r="J245" s="17" t="str">
        <f>IF(SUM('Test Sample Data'!J$3:J$98)&gt;10,IF(AND(ISNUMBER('Test Sample Data'!J244),'Test Sample Data'!J244&lt;$B$1,'Test Sample Data'!J244&gt;0),'Test Sample Data'!J244,$B$1),"")</f>
        <v/>
      </c>
      <c r="K245" s="17" t="str">
        <f>IF(SUM('Test Sample Data'!K$3:K$98)&gt;10,IF(AND(ISNUMBER('Test Sample Data'!K244),'Test Sample Data'!K244&lt;$B$1,'Test Sample Data'!K244&gt;0),'Test Sample Data'!K244,$B$1),"")</f>
        <v/>
      </c>
      <c r="L245" s="17" t="str">
        <f>IF(SUM('Test Sample Data'!L$3:L$98)&gt;10,IF(AND(ISNUMBER('Test Sample Data'!L244),'Test Sample Data'!L244&lt;$B$1,'Test Sample Data'!L244&gt;0),'Test Sample Data'!L244,$B$1),"")</f>
        <v/>
      </c>
      <c r="M245" s="17" t="str">
        <f>IF(SUM('Test Sample Data'!M$3:M$98)&gt;10,IF(AND(ISNUMBER('Test Sample Data'!M244),'Test Sample Data'!M244&lt;$B$1,'Test Sample Data'!M244&gt;0),'Test Sample Data'!M244,$B$1),"")</f>
        <v/>
      </c>
      <c r="N245" s="17" t="str">
        <f>'Gene Table'!D244</f>
        <v>NM_003632</v>
      </c>
      <c r="O245" s="16" t="s">
        <v>205</v>
      </c>
      <c r="P245" s="17" t="str">
        <f>IF(SUM('Control Sample Data'!D$3:D$98)&gt;10,IF(AND(ISNUMBER('Control Sample Data'!D244),'Control Sample Data'!D244&lt;$B$1,'Control Sample Data'!D244&gt;0),'Control Sample Data'!D244,$B$1),"")</f>
        <v/>
      </c>
      <c r="Q245" s="17" t="str">
        <f>IF(SUM('Control Sample Data'!E$3:E$98)&gt;10,IF(AND(ISNUMBER('Control Sample Data'!E244),'Control Sample Data'!E244&lt;$B$1,'Control Sample Data'!E244&gt;0),'Control Sample Data'!E244,$B$1),"")</f>
        <v/>
      </c>
      <c r="R245" s="17" t="str">
        <f>IF(SUM('Control Sample Data'!F$3:F$98)&gt;10,IF(AND(ISNUMBER('Control Sample Data'!F244),'Control Sample Data'!F244&lt;$B$1,'Control Sample Data'!F244&gt;0),'Control Sample Data'!F244,$B$1),"")</f>
        <v/>
      </c>
      <c r="S245" s="17" t="str">
        <f>IF(SUM('Control Sample Data'!G$3:G$98)&gt;10,IF(AND(ISNUMBER('Control Sample Data'!G244),'Control Sample Data'!G244&lt;$B$1,'Control Sample Data'!G244&gt;0),'Control Sample Data'!G244,$B$1),"")</f>
        <v/>
      </c>
      <c r="T245" s="17" t="str">
        <f>IF(SUM('Control Sample Data'!H$3:H$98)&gt;10,IF(AND(ISNUMBER('Control Sample Data'!H244),'Control Sample Data'!H244&lt;$B$1,'Control Sample Data'!H244&gt;0),'Control Sample Data'!H244,$B$1),"")</f>
        <v/>
      </c>
      <c r="U245" s="17" t="str">
        <f>IF(SUM('Control Sample Data'!I$3:I$98)&gt;10,IF(AND(ISNUMBER('Control Sample Data'!I244),'Control Sample Data'!I244&lt;$B$1,'Control Sample Data'!I244&gt;0),'Control Sample Data'!I244,$B$1),"")</f>
        <v/>
      </c>
      <c r="V245" s="17" t="str">
        <f>IF(SUM('Control Sample Data'!J$3:J$98)&gt;10,IF(AND(ISNUMBER('Control Sample Data'!J244),'Control Sample Data'!J244&lt;$B$1,'Control Sample Data'!J244&gt;0),'Control Sample Data'!J244,$B$1),"")</f>
        <v/>
      </c>
      <c r="W245" s="17" t="str">
        <f>IF(SUM('Control Sample Data'!K$3:K$98)&gt;10,IF(AND(ISNUMBER('Control Sample Data'!K244),'Control Sample Data'!K244&lt;$B$1,'Control Sample Data'!K244&gt;0),'Control Sample Data'!K244,$B$1),"")</f>
        <v/>
      </c>
      <c r="X245" s="17" t="str">
        <f>IF(SUM('Control Sample Data'!L$3:L$98)&gt;10,IF(AND(ISNUMBER('Control Sample Data'!L244),'Control Sample Data'!L244&lt;$B$1,'Control Sample Data'!L244&gt;0),'Control Sample Data'!L244,$B$1),"")</f>
        <v/>
      </c>
      <c r="Y245" s="17" t="str">
        <f>IF(SUM('Control Sample Data'!M$3:M$98)&gt;10,IF(AND(ISNUMBER('Control Sample Data'!M244),'Control Sample Data'!M244&lt;$B$1,'Control Sample Data'!M244&gt;0),'Control Sample Data'!M244,$B$1),"")</f>
        <v/>
      </c>
      <c r="AT245" s="36" t="str">
        <f t="shared" si="224"/>
        <v/>
      </c>
      <c r="AU245" s="36" t="str">
        <f t="shared" si="225"/>
        <v/>
      </c>
      <c r="AV245" s="36" t="str">
        <f t="shared" si="226"/>
        <v/>
      </c>
      <c r="AW245" s="36" t="str">
        <f t="shared" si="227"/>
        <v/>
      </c>
      <c r="AX245" s="36" t="str">
        <f t="shared" si="228"/>
        <v/>
      </c>
      <c r="AY245" s="36" t="str">
        <f t="shared" si="229"/>
        <v/>
      </c>
      <c r="AZ245" s="36" t="str">
        <f t="shared" si="230"/>
        <v/>
      </c>
      <c r="BA245" s="36" t="str">
        <f t="shared" si="231"/>
        <v/>
      </c>
      <c r="BB245" s="36" t="str">
        <f t="shared" si="232"/>
        <v/>
      </c>
      <c r="BC245" s="36" t="str">
        <f t="shared" si="233"/>
        <v/>
      </c>
      <c r="BD245" s="36" t="str">
        <f t="shared" si="193"/>
        <v/>
      </c>
      <c r="BE245" s="36" t="str">
        <f t="shared" si="194"/>
        <v/>
      </c>
      <c r="BF245" s="36" t="str">
        <f t="shared" si="195"/>
        <v/>
      </c>
      <c r="BG245" s="36" t="str">
        <f t="shared" si="196"/>
        <v/>
      </c>
      <c r="BH245" s="36" t="str">
        <f t="shared" si="197"/>
        <v/>
      </c>
      <c r="BI245" s="36" t="str">
        <f t="shared" si="198"/>
        <v/>
      </c>
      <c r="BJ245" s="36" t="str">
        <f t="shared" si="199"/>
        <v/>
      </c>
      <c r="BK245" s="36" t="str">
        <f t="shared" si="200"/>
        <v/>
      </c>
      <c r="BL245" s="36" t="str">
        <f t="shared" si="201"/>
        <v/>
      </c>
      <c r="BM245" s="36" t="str">
        <f t="shared" si="202"/>
        <v/>
      </c>
      <c r="BN245" s="38" t="e">
        <f t="shared" si="234"/>
        <v>#DIV/0!</v>
      </c>
      <c r="BO245" s="38" t="e">
        <f t="shared" si="235"/>
        <v>#DIV/0!</v>
      </c>
      <c r="BP245" s="39" t="str">
        <f t="shared" si="203"/>
        <v/>
      </c>
      <c r="BQ245" s="39" t="str">
        <f t="shared" si="204"/>
        <v/>
      </c>
      <c r="BR245" s="39" t="str">
        <f t="shared" si="205"/>
        <v/>
      </c>
      <c r="BS245" s="39" t="str">
        <f t="shared" si="206"/>
        <v/>
      </c>
      <c r="BT245" s="39" t="str">
        <f t="shared" si="207"/>
        <v/>
      </c>
      <c r="BU245" s="39" t="str">
        <f t="shared" si="208"/>
        <v/>
      </c>
      <c r="BV245" s="39" t="str">
        <f t="shared" si="209"/>
        <v/>
      </c>
      <c r="BW245" s="39" t="str">
        <f t="shared" si="210"/>
        <v/>
      </c>
      <c r="BX245" s="39" t="str">
        <f t="shared" si="211"/>
        <v/>
      </c>
      <c r="BY245" s="39" t="str">
        <f t="shared" si="212"/>
        <v/>
      </c>
      <c r="BZ245" s="39" t="str">
        <f t="shared" si="213"/>
        <v/>
      </c>
      <c r="CA245" s="39" t="str">
        <f t="shared" si="214"/>
        <v/>
      </c>
      <c r="CB245" s="39" t="str">
        <f t="shared" si="215"/>
        <v/>
      </c>
      <c r="CC245" s="39" t="str">
        <f t="shared" si="216"/>
        <v/>
      </c>
      <c r="CD245" s="39" t="str">
        <f t="shared" si="217"/>
        <v/>
      </c>
      <c r="CE245" s="39" t="str">
        <f t="shared" si="218"/>
        <v/>
      </c>
      <c r="CF245" s="39" t="str">
        <f t="shared" si="219"/>
        <v/>
      </c>
      <c r="CG245" s="39" t="str">
        <f t="shared" si="220"/>
        <v/>
      </c>
      <c r="CH245" s="39" t="str">
        <f t="shared" si="221"/>
        <v/>
      </c>
      <c r="CI245" s="39" t="str">
        <f t="shared" si="222"/>
        <v/>
      </c>
    </row>
    <row r="246" spans="1:87" ht="12.75">
      <c r="A246" s="18"/>
      <c r="B246" s="16" t="str">
        <f>'Gene Table'!D245</f>
        <v>NM_003631</v>
      </c>
      <c r="C246" s="16" t="s">
        <v>209</v>
      </c>
      <c r="D246" s="17" t="str">
        <f>IF(SUM('Test Sample Data'!D$3:D$98)&gt;10,IF(AND(ISNUMBER('Test Sample Data'!D245),'Test Sample Data'!D245&lt;$B$1,'Test Sample Data'!D245&gt;0),'Test Sample Data'!D245,$B$1),"")</f>
        <v/>
      </c>
      <c r="E246" s="17" t="str">
        <f>IF(SUM('Test Sample Data'!E$3:E$98)&gt;10,IF(AND(ISNUMBER('Test Sample Data'!E245),'Test Sample Data'!E245&lt;$B$1,'Test Sample Data'!E245&gt;0),'Test Sample Data'!E245,$B$1),"")</f>
        <v/>
      </c>
      <c r="F246" s="17" t="str">
        <f>IF(SUM('Test Sample Data'!F$3:F$98)&gt;10,IF(AND(ISNUMBER('Test Sample Data'!F245),'Test Sample Data'!F245&lt;$B$1,'Test Sample Data'!F245&gt;0),'Test Sample Data'!F245,$B$1),"")</f>
        <v/>
      </c>
      <c r="G246" s="17" t="str">
        <f>IF(SUM('Test Sample Data'!G$3:G$98)&gt;10,IF(AND(ISNUMBER('Test Sample Data'!G245),'Test Sample Data'!G245&lt;$B$1,'Test Sample Data'!G245&gt;0),'Test Sample Data'!G245,$B$1),"")</f>
        <v/>
      </c>
      <c r="H246" s="17" t="str">
        <f>IF(SUM('Test Sample Data'!H$3:H$98)&gt;10,IF(AND(ISNUMBER('Test Sample Data'!H245),'Test Sample Data'!H245&lt;$B$1,'Test Sample Data'!H245&gt;0),'Test Sample Data'!H245,$B$1),"")</f>
        <v/>
      </c>
      <c r="I246" s="17" t="str">
        <f>IF(SUM('Test Sample Data'!I$3:I$98)&gt;10,IF(AND(ISNUMBER('Test Sample Data'!I245),'Test Sample Data'!I245&lt;$B$1,'Test Sample Data'!I245&gt;0),'Test Sample Data'!I245,$B$1),"")</f>
        <v/>
      </c>
      <c r="J246" s="17" t="str">
        <f>IF(SUM('Test Sample Data'!J$3:J$98)&gt;10,IF(AND(ISNUMBER('Test Sample Data'!J245),'Test Sample Data'!J245&lt;$B$1,'Test Sample Data'!J245&gt;0),'Test Sample Data'!J245,$B$1),"")</f>
        <v/>
      </c>
      <c r="K246" s="17" t="str">
        <f>IF(SUM('Test Sample Data'!K$3:K$98)&gt;10,IF(AND(ISNUMBER('Test Sample Data'!K245),'Test Sample Data'!K245&lt;$B$1,'Test Sample Data'!K245&gt;0),'Test Sample Data'!K245,$B$1),"")</f>
        <v/>
      </c>
      <c r="L246" s="17" t="str">
        <f>IF(SUM('Test Sample Data'!L$3:L$98)&gt;10,IF(AND(ISNUMBER('Test Sample Data'!L245),'Test Sample Data'!L245&lt;$B$1,'Test Sample Data'!L245&gt;0),'Test Sample Data'!L245,$B$1),"")</f>
        <v/>
      </c>
      <c r="M246" s="17" t="str">
        <f>IF(SUM('Test Sample Data'!M$3:M$98)&gt;10,IF(AND(ISNUMBER('Test Sample Data'!M245),'Test Sample Data'!M245&lt;$B$1,'Test Sample Data'!M245&gt;0),'Test Sample Data'!M245,$B$1),"")</f>
        <v/>
      </c>
      <c r="N246" s="17" t="str">
        <f>'Gene Table'!D245</f>
        <v>NM_003631</v>
      </c>
      <c r="O246" s="16" t="s">
        <v>209</v>
      </c>
      <c r="P246" s="17" t="str">
        <f>IF(SUM('Control Sample Data'!D$3:D$98)&gt;10,IF(AND(ISNUMBER('Control Sample Data'!D245),'Control Sample Data'!D245&lt;$B$1,'Control Sample Data'!D245&gt;0),'Control Sample Data'!D245,$B$1),"")</f>
        <v/>
      </c>
      <c r="Q246" s="17" t="str">
        <f>IF(SUM('Control Sample Data'!E$3:E$98)&gt;10,IF(AND(ISNUMBER('Control Sample Data'!E245),'Control Sample Data'!E245&lt;$B$1,'Control Sample Data'!E245&gt;0),'Control Sample Data'!E245,$B$1),"")</f>
        <v/>
      </c>
      <c r="R246" s="17" t="str">
        <f>IF(SUM('Control Sample Data'!F$3:F$98)&gt;10,IF(AND(ISNUMBER('Control Sample Data'!F245),'Control Sample Data'!F245&lt;$B$1,'Control Sample Data'!F245&gt;0),'Control Sample Data'!F245,$B$1),"")</f>
        <v/>
      </c>
      <c r="S246" s="17" t="str">
        <f>IF(SUM('Control Sample Data'!G$3:G$98)&gt;10,IF(AND(ISNUMBER('Control Sample Data'!G245),'Control Sample Data'!G245&lt;$B$1,'Control Sample Data'!G245&gt;0),'Control Sample Data'!G245,$B$1),"")</f>
        <v/>
      </c>
      <c r="T246" s="17" t="str">
        <f>IF(SUM('Control Sample Data'!H$3:H$98)&gt;10,IF(AND(ISNUMBER('Control Sample Data'!H245),'Control Sample Data'!H245&lt;$B$1,'Control Sample Data'!H245&gt;0),'Control Sample Data'!H245,$B$1),"")</f>
        <v/>
      </c>
      <c r="U246" s="17" t="str">
        <f>IF(SUM('Control Sample Data'!I$3:I$98)&gt;10,IF(AND(ISNUMBER('Control Sample Data'!I245),'Control Sample Data'!I245&lt;$B$1,'Control Sample Data'!I245&gt;0),'Control Sample Data'!I245,$B$1),"")</f>
        <v/>
      </c>
      <c r="V246" s="17" t="str">
        <f>IF(SUM('Control Sample Data'!J$3:J$98)&gt;10,IF(AND(ISNUMBER('Control Sample Data'!J245),'Control Sample Data'!J245&lt;$B$1,'Control Sample Data'!J245&gt;0),'Control Sample Data'!J245,$B$1),"")</f>
        <v/>
      </c>
      <c r="W246" s="17" t="str">
        <f>IF(SUM('Control Sample Data'!K$3:K$98)&gt;10,IF(AND(ISNUMBER('Control Sample Data'!K245),'Control Sample Data'!K245&lt;$B$1,'Control Sample Data'!K245&gt;0),'Control Sample Data'!K245,$B$1),"")</f>
        <v/>
      </c>
      <c r="X246" s="17" t="str">
        <f>IF(SUM('Control Sample Data'!L$3:L$98)&gt;10,IF(AND(ISNUMBER('Control Sample Data'!L245),'Control Sample Data'!L245&lt;$B$1,'Control Sample Data'!L245&gt;0),'Control Sample Data'!L245,$B$1),"")</f>
        <v/>
      </c>
      <c r="Y246" s="17" t="str">
        <f>IF(SUM('Control Sample Data'!M$3:M$98)&gt;10,IF(AND(ISNUMBER('Control Sample Data'!M245),'Control Sample Data'!M245&lt;$B$1,'Control Sample Data'!M245&gt;0),'Control Sample Data'!M245,$B$1),"")</f>
        <v/>
      </c>
      <c r="AT246" s="36" t="str">
        <f t="shared" si="224"/>
        <v/>
      </c>
      <c r="AU246" s="36" t="str">
        <f t="shared" si="225"/>
        <v/>
      </c>
      <c r="AV246" s="36" t="str">
        <f t="shared" si="226"/>
        <v/>
      </c>
      <c r="AW246" s="36" t="str">
        <f t="shared" si="227"/>
        <v/>
      </c>
      <c r="AX246" s="36" t="str">
        <f t="shared" si="228"/>
        <v/>
      </c>
      <c r="AY246" s="36" t="str">
        <f t="shared" si="229"/>
        <v/>
      </c>
      <c r="AZ246" s="36" t="str">
        <f t="shared" si="230"/>
        <v/>
      </c>
      <c r="BA246" s="36" t="str">
        <f t="shared" si="231"/>
        <v/>
      </c>
      <c r="BB246" s="36" t="str">
        <f t="shared" si="232"/>
        <v/>
      </c>
      <c r="BC246" s="36" t="str">
        <f t="shared" si="233"/>
        <v/>
      </c>
      <c r="BD246" s="36" t="str">
        <f t="shared" si="193"/>
        <v/>
      </c>
      <c r="BE246" s="36" t="str">
        <f t="shared" si="194"/>
        <v/>
      </c>
      <c r="BF246" s="36" t="str">
        <f t="shared" si="195"/>
        <v/>
      </c>
      <c r="BG246" s="36" t="str">
        <f t="shared" si="196"/>
        <v/>
      </c>
      <c r="BH246" s="36" t="str">
        <f t="shared" si="197"/>
        <v/>
      </c>
      <c r="BI246" s="36" t="str">
        <f t="shared" si="198"/>
        <v/>
      </c>
      <c r="BJ246" s="36" t="str">
        <f t="shared" si="199"/>
        <v/>
      </c>
      <c r="BK246" s="36" t="str">
        <f t="shared" si="200"/>
        <v/>
      </c>
      <c r="BL246" s="36" t="str">
        <f t="shared" si="201"/>
        <v/>
      </c>
      <c r="BM246" s="36" t="str">
        <f t="shared" si="202"/>
        <v/>
      </c>
      <c r="BN246" s="38" t="e">
        <f t="shared" si="234"/>
        <v>#DIV/0!</v>
      </c>
      <c r="BO246" s="38" t="e">
        <f t="shared" si="235"/>
        <v>#DIV/0!</v>
      </c>
      <c r="BP246" s="39" t="str">
        <f t="shared" si="203"/>
        <v/>
      </c>
      <c r="BQ246" s="39" t="str">
        <f t="shared" si="204"/>
        <v/>
      </c>
      <c r="BR246" s="39" t="str">
        <f t="shared" si="205"/>
        <v/>
      </c>
      <c r="BS246" s="39" t="str">
        <f t="shared" si="206"/>
        <v/>
      </c>
      <c r="BT246" s="39" t="str">
        <f t="shared" si="207"/>
        <v/>
      </c>
      <c r="BU246" s="39" t="str">
        <f t="shared" si="208"/>
        <v/>
      </c>
      <c r="BV246" s="39" t="str">
        <f t="shared" si="209"/>
        <v/>
      </c>
      <c r="BW246" s="39" t="str">
        <f t="shared" si="210"/>
        <v/>
      </c>
      <c r="BX246" s="39" t="str">
        <f t="shared" si="211"/>
        <v/>
      </c>
      <c r="BY246" s="39" t="str">
        <f t="shared" si="212"/>
        <v/>
      </c>
      <c r="BZ246" s="39" t="str">
        <f t="shared" si="213"/>
        <v/>
      </c>
      <c r="CA246" s="39" t="str">
        <f t="shared" si="214"/>
        <v/>
      </c>
      <c r="CB246" s="39" t="str">
        <f t="shared" si="215"/>
        <v/>
      </c>
      <c r="CC246" s="39" t="str">
        <f t="shared" si="216"/>
        <v/>
      </c>
      <c r="CD246" s="39" t="str">
        <f t="shared" si="217"/>
        <v/>
      </c>
      <c r="CE246" s="39" t="str">
        <f t="shared" si="218"/>
        <v/>
      </c>
      <c r="CF246" s="39" t="str">
        <f t="shared" si="219"/>
        <v/>
      </c>
      <c r="CG246" s="39" t="str">
        <f t="shared" si="220"/>
        <v/>
      </c>
      <c r="CH246" s="39" t="str">
        <f t="shared" si="221"/>
        <v/>
      </c>
      <c r="CI246" s="39" t="str">
        <f t="shared" si="222"/>
        <v/>
      </c>
    </row>
    <row r="247" spans="1:87" ht="12.75">
      <c r="A247" s="18"/>
      <c r="B247" s="16" t="str">
        <f>'Gene Table'!D246</f>
        <v>NM_003593</v>
      </c>
      <c r="C247" s="16" t="s">
        <v>213</v>
      </c>
      <c r="D247" s="17" t="str">
        <f>IF(SUM('Test Sample Data'!D$3:D$98)&gt;10,IF(AND(ISNUMBER('Test Sample Data'!D246),'Test Sample Data'!D246&lt;$B$1,'Test Sample Data'!D246&gt;0),'Test Sample Data'!D246,$B$1),"")</f>
        <v/>
      </c>
      <c r="E247" s="17" t="str">
        <f>IF(SUM('Test Sample Data'!E$3:E$98)&gt;10,IF(AND(ISNUMBER('Test Sample Data'!E246),'Test Sample Data'!E246&lt;$B$1,'Test Sample Data'!E246&gt;0),'Test Sample Data'!E246,$B$1),"")</f>
        <v/>
      </c>
      <c r="F247" s="17" t="str">
        <f>IF(SUM('Test Sample Data'!F$3:F$98)&gt;10,IF(AND(ISNUMBER('Test Sample Data'!F246),'Test Sample Data'!F246&lt;$B$1,'Test Sample Data'!F246&gt;0),'Test Sample Data'!F246,$B$1),"")</f>
        <v/>
      </c>
      <c r="G247" s="17" t="str">
        <f>IF(SUM('Test Sample Data'!G$3:G$98)&gt;10,IF(AND(ISNUMBER('Test Sample Data'!G246),'Test Sample Data'!G246&lt;$B$1,'Test Sample Data'!G246&gt;0),'Test Sample Data'!G246,$B$1),"")</f>
        <v/>
      </c>
      <c r="H247" s="17" t="str">
        <f>IF(SUM('Test Sample Data'!H$3:H$98)&gt;10,IF(AND(ISNUMBER('Test Sample Data'!H246),'Test Sample Data'!H246&lt;$B$1,'Test Sample Data'!H246&gt;0),'Test Sample Data'!H246,$B$1),"")</f>
        <v/>
      </c>
      <c r="I247" s="17" t="str">
        <f>IF(SUM('Test Sample Data'!I$3:I$98)&gt;10,IF(AND(ISNUMBER('Test Sample Data'!I246),'Test Sample Data'!I246&lt;$B$1,'Test Sample Data'!I246&gt;0),'Test Sample Data'!I246,$B$1),"")</f>
        <v/>
      </c>
      <c r="J247" s="17" t="str">
        <f>IF(SUM('Test Sample Data'!J$3:J$98)&gt;10,IF(AND(ISNUMBER('Test Sample Data'!J246),'Test Sample Data'!J246&lt;$B$1,'Test Sample Data'!J246&gt;0),'Test Sample Data'!J246,$B$1),"")</f>
        <v/>
      </c>
      <c r="K247" s="17" t="str">
        <f>IF(SUM('Test Sample Data'!K$3:K$98)&gt;10,IF(AND(ISNUMBER('Test Sample Data'!K246),'Test Sample Data'!K246&lt;$B$1,'Test Sample Data'!K246&gt;0),'Test Sample Data'!K246,$B$1),"")</f>
        <v/>
      </c>
      <c r="L247" s="17" t="str">
        <f>IF(SUM('Test Sample Data'!L$3:L$98)&gt;10,IF(AND(ISNUMBER('Test Sample Data'!L246),'Test Sample Data'!L246&lt;$B$1,'Test Sample Data'!L246&gt;0),'Test Sample Data'!L246,$B$1),"")</f>
        <v/>
      </c>
      <c r="M247" s="17" t="str">
        <f>IF(SUM('Test Sample Data'!M$3:M$98)&gt;10,IF(AND(ISNUMBER('Test Sample Data'!M246),'Test Sample Data'!M246&lt;$B$1,'Test Sample Data'!M246&gt;0),'Test Sample Data'!M246,$B$1),"")</f>
        <v/>
      </c>
      <c r="N247" s="17" t="str">
        <f>'Gene Table'!D246</f>
        <v>NM_003593</v>
      </c>
      <c r="O247" s="16" t="s">
        <v>213</v>
      </c>
      <c r="P247" s="17" t="str">
        <f>IF(SUM('Control Sample Data'!D$3:D$98)&gt;10,IF(AND(ISNUMBER('Control Sample Data'!D246),'Control Sample Data'!D246&lt;$B$1,'Control Sample Data'!D246&gt;0),'Control Sample Data'!D246,$B$1),"")</f>
        <v/>
      </c>
      <c r="Q247" s="17" t="str">
        <f>IF(SUM('Control Sample Data'!E$3:E$98)&gt;10,IF(AND(ISNUMBER('Control Sample Data'!E246),'Control Sample Data'!E246&lt;$B$1,'Control Sample Data'!E246&gt;0),'Control Sample Data'!E246,$B$1),"")</f>
        <v/>
      </c>
      <c r="R247" s="17" t="str">
        <f>IF(SUM('Control Sample Data'!F$3:F$98)&gt;10,IF(AND(ISNUMBER('Control Sample Data'!F246),'Control Sample Data'!F246&lt;$B$1,'Control Sample Data'!F246&gt;0),'Control Sample Data'!F246,$B$1),"")</f>
        <v/>
      </c>
      <c r="S247" s="17" t="str">
        <f>IF(SUM('Control Sample Data'!G$3:G$98)&gt;10,IF(AND(ISNUMBER('Control Sample Data'!G246),'Control Sample Data'!G246&lt;$B$1,'Control Sample Data'!G246&gt;0),'Control Sample Data'!G246,$B$1),"")</f>
        <v/>
      </c>
      <c r="T247" s="17" t="str">
        <f>IF(SUM('Control Sample Data'!H$3:H$98)&gt;10,IF(AND(ISNUMBER('Control Sample Data'!H246),'Control Sample Data'!H246&lt;$B$1,'Control Sample Data'!H246&gt;0),'Control Sample Data'!H246,$B$1),"")</f>
        <v/>
      </c>
      <c r="U247" s="17" t="str">
        <f>IF(SUM('Control Sample Data'!I$3:I$98)&gt;10,IF(AND(ISNUMBER('Control Sample Data'!I246),'Control Sample Data'!I246&lt;$B$1,'Control Sample Data'!I246&gt;0),'Control Sample Data'!I246,$B$1),"")</f>
        <v/>
      </c>
      <c r="V247" s="17" t="str">
        <f>IF(SUM('Control Sample Data'!J$3:J$98)&gt;10,IF(AND(ISNUMBER('Control Sample Data'!J246),'Control Sample Data'!J246&lt;$B$1,'Control Sample Data'!J246&gt;0),'Control Sample Data'!J246,$B$1),"")</f>
        <v/>
      </c>
      <c r="W247" s="17" t="str">
        <f>IF(SUM('Control Sample Data'!K$3:K$98)&gt;10,IF(AND(ISNUMBER('Control Sample Data'!K246),'Control Sample Data'!K246&lt;$B$1,'Control Sample Data'!K246&gt;0),'Control Sample Data'!K246,$B$1),"")</f>
        <v/>
      </c>
      <c r="X247" s="17" t="str">
        <f>IF(SUM('Control Sample Data'!L$3:L$98)&gt;10,IF(AND(ISNUMBER('Control Sample Data'!L246),'Control Sample Data'!L246&lt;$B$1,'Control Sample Data'!L246&gt;0),'Control Sample Data'!L246,$B$1),"")</f>
        <v/>
      </c>
      <c r="Y247" s="17" t="str">
        <f>IF(SUM('Control Sample Data'!M$3:M$98)&gt;10,IF(AND(ISNUMBER('Control Sample Data'!M246),'Control Sample Data'!M246&lt;$B$1,'Control Sample Data'!M246&gt;0),'Control Sample Data'!M246,$B$1),"")</f>
        <v/>
      </c>
      <c r="AT247" s="36" t="str">
        <f t="shared" si="224"/>
        <v/>
      </c>
      <c r="AU247" s="36" t="str">
        <f t="shared" si="225"/>
        <v/>
      </c>
      <c r="AV247" s="36" t="str">
        <f t="shared" si="226"/>
        <v/>
      </c>
      <c r="AW247" s="36" t="str">
        <f t="shared" si="227"/>
        <v/>
      </c>
      <c r="AX247" s="36" t="str">
        <f t="shared" si="228"/>
        <v/>
      </c>
      <c r="AY247" s="36" t="str">
        <f t="shared" si="229"/>
        <v/>
      </c>
      <c r="AZ247" s="36" t="str">
        <f t="shared" si="230"/>
        <v/>
      </c>
      <c r="BA247" s="36" t="str">
        <f t="shared" si="231"/>
        <v/>
      </c>
      <c r="BB247" s="36" t="str">
        <f t="shared" si="232"/>
        <v/>
      </c>
      <c r="BC247" s="36" t="str">
        <f t="shared" si="233"/>
        <v/>
      </c>
      <c r="BD247" s="36" t="str">
        <f t="shared" si="193"/>
        <v/>
      </c>
      <c r="BE247" s="36" t="str">
        <f t="shared" si="194"/>
        <v/>
      </c>
      <c r="BF247" s="36" t="str">
        <f t="shared" si="195"/>
        <v/>
      </c>
      <c r="BG247" s="36" t="str">
        <f t="shared" si="196"/>
        <v/>
      </c>
      <c r="BH247" s="36" t="str">
        <f t="shared" si="197"/>
        <v/>
      </c>
      <c r="BI247" s="36" t="str">
        <f t="shared" si="198"/>
        <v/>
      </c>
      <c r="BJ247" s="36" t="str">
        <f t="shared" si="199"/>
        <v/>
      </c>
      <c r="BK247" s="36" t="str">
        <f t="shared" si="200"/>
        <v/>
      </c>
      <c r="BL247" s="36" t="str">
        <f t="shared" si="201"/>
        <v/>
      </c>
      <c r="BM247" s="36" t="str">
        <f t="shared" si="202"/>
        <v/>
      </c>
      <c r="BN247" s="38" t="e">
        <f t="shared" si="234"/>
        <v>#DIV/0!</v>
      </c>
      <c r="BO247" s="38" t="e">
        <f t="shared" si="235"/>
        <v>#DIV/0!</v>
      </c>
      <c r="BP247" s="39" t="str">
        <f t="shared" si="203"/>
        <v/>
      </c>
      <c r="BQ247" s="39" t="str">
        <f t="shared" si="204"/>
        <v/>
      </c>
      <c r="BR247" s="39" t="str">
        <f t="shared" si="205"/>
        <v/>
      </c>
      <c r="BS247" s="39" t="str">
        <f t="shared" si="206"/>
        <v/>
      </c>
      <c r="BT247" s="39" t="str">
        <f t="shared" si="207"/>
        <v/>
      </c>
      <c r="BU247" s="39" t="str">
        <f t="shared" si="208"/>
        <v/>
      </c>
      <c r="BV247" s="39" t="str">
        <f t="shared" si="209"/>
        <v/>
      </c>
      <c r="BW247" s="39" t="str">
        <f t="shared" si="210"/>
        <v/>
      </c>
      <c r="BX247" s="39" t="str">
        <f t="shared" si="211"/>
        <v/>
      </c>
      <c r="BY247" s="39" t="str">
        <f t="shared" si="212"/>
        <v/>
      </c>
      <c r="BZ247" s="39" t="str">
        <f t="shared" si="213"/>
        <v/>
      </c>
      <c r="CA247" s="39" t="str">
        <f t="shared" si="214"/>
        <v/>
      </c>
      <c r="CB247" s="39" t="str">
        <f t="shared" si="215"/>
        <v/>
      </c>
      <c r="CC247" s="39" t="str">
        <f t="shared" si="216"/>
        <v/>
      </c>
      <c r="CD247" s="39" t="str">
        <f t="shared" si="217"/>
        <v/>
      </c>
      <c r="CE247" s="39" t="str">
        <f t="shared" si="218"/>
        <v/>
      </c>
      <c r="CF247" s="39" t="str">
        <f t="shared" si="219"/>
        <v/>
      </c>
      <c r="CG247" s="39" t="str">
        <f t="shared" si="220"/>
        <v/>
      </c>
      <c r="CH247" s="39" t="str">
        <f t="shared" si="221"/>
        <v/>
      </c>
      <c r="CI247" s="39" t="str">
        <f t="shared" si="222"/>
        <v/>
      </c>
    </row>
    <row r="248" spans="1:87" ht="12.75">
      <c r="A248" s="18"/>
      <c r="B248" s="16" t="str">
        <f>'Gene Table'!D247</f>
        <v>NM_003579</v>
      </c>
      <c r="C248" s="16" t="s">
        <v>217</v>
      </c>
      <c r="D248" s="17" t="str">
        <f>IF(SUM('Test Sample Data'!D$3:D$98)&gt;10,IF(AND(ISNUMBER('Test Sample Data'!D247),'Test Sample Data'!D247&lt;$B$1,'Test Sample Data'!D247&gt;0),'Test Sample Data'!D247,$B$1),"")</f>
        <v/>
      </c>
      <c r="E248" s="17" t="str">
        <f>IF(SUM('Test Sample Data'!E$3:E$98)&gt;10,IF(AND(ISNUMBER('Test Sample Data'!E247),'Test Sample Data'!E247&lt;$B$1,'Test Sample Data'!E247&gt;0),'Test Sample Data'!E247,$B$1),"")</f>
        <v/>
      </c>
      <c r="F248" s="17" t="str">
        <f>IF(SUM('Test Sample Data'!F$3:F$98)&gt;10,IF(AND(ISNUMBER('Test Sample Data'!F247),'Test Sample Data'!F247&lt;$B$1,'Test Sample Data'!F247&gt;0),'Test Sample Data'!F247,$B$1),"")</f>
        <v/>
      </c>
      <c r="G248" s="17" t="str">
        <f>IF(SUM('Test Sample Data'!G$3:G$98)&gt;10,IF(AND(ISNUMBER('Test Sample Data'!G247),'Test Sample Data'!G247&lt;$B$1,'Test Sample Data'!G247&gt;0),'Test Sample Data'!G247,$B$1),"")</f>
        <v/>
      </c>
      <c r="H248" s="17" t="str">
        <f>IF(SUM('Test Sample Data'!H$3:H$98)&gt;10,IF(AND(ISNUMBER('Test Sample Data'!H247),'Test Sample Data'!H247&lt;$B$1,'Test Sample Data'!H247&gt;0),'Test Sample Data'!H247,$B$1),"")</f>
        <v/>
      </c>
      <c r="I248" s="17" t="str">
        <f>IF(SUM('Test Sample Data'!I$3:I$98)&gt;10,IF(AND(ISNUMBER('Test Sample Data'!I247),'Test Sample Data'!I247&lt;$B$1,'Test Sample Data'!I247&gt;0),'Test Sample Data'!I247,$B$1),"")</f>
        <v/>
      </c>
      <c r="J248" s="17" t="str">
        <f>IF(SUM('Test Sample Data'!J$3:J$98)&gt;10,IF(AND(ISNUMBER('Test Sample Data'!J247),'Test Sample Data'!J247&lt;$B$1,'Test Sample Data'!J247&gt;0),'Test Sample Data'!J247,$B$1),"")</f>
        <v/>
      </c>
      <c r="K248" s="17" t="str">
        <f>IF(SUM('Test Sample Data'!K$3:K$98)&gt;10,IF(AND(ISNUMBER('Test Sample Data'!K247),'Test Sample Data'!K247&lt;$B$1,'Test Sample Data'!K247&gt;0),'Test Sample Data'!K247,$B$1),"")</f>
        <v/>
      </c>
      <c r="L248" s="17" t="str">
        <f>IF(SUM('Test Sample Data'!L$3:L$98)&gt;10,IF(AND(ISNUMBER('Test Sample Data'!L247),'Test Sample Data'!L247&lt;$B$1,'Test Sample Data'!L247&gt;0),'Test Sample Data'!L247,$B$1),"")</f>
        <v/>
      </c>
      <c r="M248" s="17" t="str">
        <f>IF(SUM('Test Sample Data'!M$3:M$98)&gt;10,IF(AND(ISNUMBER('Test Sample Data'!M247),'Test Sample Data'!M247&lt;$B$1,'Test Sample Data'!M247&gt;0),'Test Sample Data'!M247,$B$1),"")</f>
        <v/>
      </c>
      <c r="N248" s="17" t="str">
        <f>'Gene Table'!D247</f>
        <v>NM_003579</v>
      </c>
      <c r="O248" s="16" t="s">
        <v>217</v>
      </c>
      <c r="P248" s="17" t="str">
        <f>IF(SUM('Control Sample Data'!D$3:D$98)&gt;10,IF(AND(ISNUMBER('Control Sample Data'!D247),'Control Sample Data'!D247&lt;$B$1,'Control Sample Data'!D247&gt;0),'Control Sample Data'!D247,$B$1),"")</f>
        <v/>
      </c>
      <c r="Q248" s="17" t="str">
        <f>IF(SUM('Control Sample Data'!E$3:E$98)&gt;10,IF(AND(ISNUMBER('Control Sample Data'!E247),'Control Sample Data'!E247&lt;$B$1,'Control Sample Data'!E247&gt;0),'Control Sample Data'!E247,$B$1),"")</f>
        <v/>
      </c>
      <c r="R248" s="17" t="str">
        <f>IF(SUM('Control Sample Data'!F$3:F$98)&gt;10,IF(AND(ISNUMBER('Control Sample Data'!F247),'Control Sample Data'!F247&lt;$B$1,'Control Sample Data'!F247&gt;0),'Control Sample Data'!F247,$B$1),"")</f>
        <v/>
      </c>
      <c r="S248" s="17" t="str">
        <f>IF(SUM('Control Sample Data'!G$3:G$98)&gt;10,IF(AND(ISNUMBER('Control Sample Data'!G247),'Control Sample Data'!G247&lt;$B$1,'Control Sample Data'!G247&gt;0),'Control Sample Data'!G247,$B$1),"")</f>
        <v/>
      </c>
      <c r="T248" s="17" t="str">
        <f>IF(SUM('Control Sample Data'!H$3:H$98)&gt;10,IF(AND(ISNUMBER('Control Sample Data'!H247),'Control Sample Data'!H247&lt;$B$1,'Control Sample Data'!H247&gt;0),'Control Sample Data'!H247,$B$1),"")</f>
        <v/>
      </c>
      <c r="U248" s="17" t="str">
        <f>IF(SUM('Control Sample Data'!I$3:I$98)&gt;10,IF(AND(ISNUMBER('Control Sample Data'!I247),'Control Sample Data'!I247&lt;$B$1,'Control Sample Data'!I247&gt;0),'Control Sample Data'!I247,$B$1),"")</f>
        <v/>
      </c>
      <c r="V248" s="17" t="str">
        <f>IF(SUM('Control Sample Data'!J$3:J$98)&gt;10,IF(AND(ISNUMBER('Control Sample Data'!J247),'Control Sample Data'!J247&lt;$B$1,'Control Sample Data'!J247&gt;0),'Control Sample Data'!J247,$B$1),"")</f>
        <v/>
      </c>
      <c r="W248" s="17" t="str">
        <f>IF(SUM('Control Sample Data'!K$3:K$98)&gt;10,IF(AND(ISNUMBER('Control Sample Data'!K247),'Control Sample Data'!K247&lt;$B$1,'Control Sample Data'!K247&gt;0),'Control Sample Data'!K247,$B$1),"")</f>
        <v/>
      </c>
      <c r="X248" s="17" t="str">
        <f>IF(SUM('Control Sample Data'!L$3:L$98)&gt;10,IF(AND(ISNUMBER('Control Sample Data'!L247),'Control Sample Data'!L247&lt;$B$1,'Control Sample Data'!L247&gt;0),'Control Sample Data'!L247,$B$1),"")</f>
        <v/>
      </c>
      <c r="Y248" s="17" t="str">
        <f>IF(SUM('Control Sample Data'!M$3:M$98)&gt;10,IF(AND(ISNUMBER('Control Sample Data'!M247),'Control Sample Data'!M247&lt;$B$1,'Control Sample Data'!M247&gt;0),'Control Sample Data'!M247,$B$1),"")</f>
        <v/>
      </c>
      <c r="AT248" s="36" t="str">
        <f t="shared" si="224"/>
        <v/>
      </c>
      <c r="AU248" s="36" t="str">
        <f t="shared" si="225"/>
        <v/>
      </c>
      <c r="AV248" s="36" t="str">
        <f t="shared" si="226"/>
        <v/>
      </c>
      <c r="AW248" s="36" t="str">
        <f t="shared" si="227"/>
        <v/>
      </c>
      <c r="AX248" s="36" t="str">
        <f t="shared" si="228"/>
        <v/>
      </c>
      <c r="AY248" s="36" t="str">
        <f t="shared" si="229"/>
        <v/>
      </c>
      <c r="AZ248" s="36" t="str">
        <f t="shared" si="230"/>
        <v/>
      </c>
      <c r="BA248" s="36" t="str">
        <f t="shared" si="231"/>
        <v/>
      </c>
      <c r="BB248" s="36" t="str">
        <f t="shared" si="232"/>
        <v/>
      </c>
      <c r="BC248" s="36" t="str">
        <f t="shared" si="233"/>
        <v/>
      </c>
      <c r="BD248" s="36" t="str">
        <f t="shared" si="193"/>
        <v/>
      </c>
      <c r="BE248" s="36" t="str">
        <f t="shared" si="194"/>
        <v/>
      </c>
      <c r="BF248" s="36" t="str">
        <f t="shared" si="195"/>
        <v/>
      </c>
      <c r="BG248" s="36" t="str">
        <f t="shared" si="196"/>
        <v/>
      </c>
      <c r="BH248" s="36" t="str">
        <f t="shared" si="197"/>
        <v/>
      </c>
      <c r="BI248" s="36" t="str">
        <f t="shared" si="198"/>
        <v/>
      </c>
      <c r="BJ248" s="36" t="str">
        <f t="shared" si="199"/>
        <v/>
      </c>
      <c r="BK248" s="36" t="str">
        <f t="shared" si="200"/>
        <v/>
      </c>
      <c r="BL248" s="36" t="str">
        <f t="shared" si="201"/>
        <v/>
      </c>
      <c r="BM248" s="36" t="str">
        <f t="shared" si="202"/>
        <v/>
      </c>
      <c r="BN248" s="38" t="e">
        <f t="shared" si="234"/>
        <v>#DIV/0!</v>
      </c>
      <c r="BO248" s="38" t="e">
        <f t="shared" si="235"/>
        <v>#DIV/0!</v>
      </c>
      <c r="BP248" s="39" t="str">
        <f t="shared" si="203"/>
        <v/>
      </c>
      <c r="BQ248" s="39" t="str">
        <f t="shared" si="204"/>
        <v/>
      </c>
      <c r="BR248" s="39" t="str">
        <f t="shared" si="205"/>
        <v/>
      </c>
      <c r="BS248" s="39" t="str">
        <f t="shared" si="206"/>
        <v/>
      </c>
      <c r="BT248" s="39" t="str">
        <f t="shared" si="207"/>
        <v/>
      </c>
      <c r="BU248" s="39" t="str">
        <f t="shared" si="208"/>
        <v/>
      </c>
      <c r="BV248" s="39" t="str">
        <f t="shared" si="209"/>
        <v/>
      </c>
      <c r="BW248" s="39" t="str">
        <f t="shared" si="210"/>
        <v/>
      </c>
      <c r="BX248" s="39" t="str">
        <f t="shared" si="211"/>
        <v/>
      </c>
      <c r="BY248" s="39" t="str">
        <f t="shared" si="212"/>
        <v/>
      </c>
      <c r="BZ248" s="39" t="str">
        <f t="shared" si="213"/>
        <v/>
      </c>
      <c r="CA248" s="39" t="str">
        <f t="shared" si="214"/>
        <v/>
      </c>
      <c r="CB248" s="39" t="str">
        <f t="shared" si="215"/>
        <v/>
      </c>
      <c r="CC248" s="39" t="str">
        <f t="shared" si="216"/>
        <v/>
      </c>
      <c r="CD248" s="39" t="str">
        <f t="shared" si="217"/>
        <v/>
      </c>
      <c r="CE248" s="39" t="str">
        <f t="shared" si="218"/>
        <v/>
      </c>
      <c r="CF248" s="39" t="str">
        <f t="shared" si="219"/>
        <v/>
      </c>
      <c r="CG248" s="39" t="str">
        <f t="shared" si="220"/>
        <v/>
      </c>
      <c r="CH248" s="39" t="str">
        <f t="shared" si="221"/>
        <v/>
      </c>
      <c r="CI248" s="39" t="str">
        <f t="shared" si="222"/>
        <v/>
      </c>
    </row>
    <row r="249" spans="1:87" ht="12.75">
      <c r="A249" s="18"/>
      <c r="B249" s="16" t="str">
        <f>'Gene Table'!D248</f>
        <v>NM_032169</v>
      </c>
      <c r="C249" s="16" t="s">
        <v>221</v>
      </c>
      <c r="D249" s="17" t="str">
        <f>IF(SUM('Test Sample Data'!D$3:D$98)&gt;10,IF(AND(ISNUMBER('Test Sample Data'!D248),'Test Sample Data'!D248&lt;$B$1,'Test Sample Data'!D248&gt;0),'Test Sample Data'!D248,$B$1),"")</f>
        <v/>
      </c>
      <c r="E249" s="17" t="str">
        <f>IF(SUM('Test Sample Data'!E$3:E$98)&gt;10,IF(AND(ISNUMBER('Test Sample Data'!E248),'Test Sample Data'!E248&lt;$B$1,'Test Sample Data'!E248&gt;0),'Test Sample Data'!E248,$B$1),"")</f>
        <v/>
      </c>
      <c r="F249" s="17" t="str">
        <f>IF(SUM('Test Sample Data'!F$3:F$98)&gt;10,IF(AND(ISNUMBER('Test Sample Data'!F248),'Test Sample Data'!F248&lt;$B$1,'Test Sample Data'!F248&gt;0),'Test Sample Data'!F248,$B$1),"")</f>
        <v/>
      </c>
      <c r="G249" s="17" t="str">
        <f>IF(SUM('Test Sample Data'!G$3:G$98)&gt;10,IF(AND(ISNUMBER('Test Sample Data'!G248),'Test Sample Data'!G248&lt;$B$1,'Test Sample Data'!G248&gt;0),'Test Sample Data'!G248,$B$1),"")</f>
        <v/>
      </c>
      <c r="H249" s="17" t="str">
        <f>IF(SUM('Test Sample Data'!H$3:H$98)&gt;10,IF(AND(ISNUMBER('Test Sample Data'!H248),'Test Sample Data'!H248&lt;$B$1,'Test Sample Data'!H248&gt;0),'Test Sample Data'!H248,$B$1),"")</f>
        <v/>
      </c>
      <c r="I249" s="17" t="str">
        <f>IF(SUM('Test Sample Data'!I$3:I$98)&gt;10,IF(AND(ISNUMBER('Test Sample Data'!I248),'Test Sample Data'!I248&lt;$B$1,'Test Sample Data'!I248&gt;0),'Test Sample Data'!I248,$B$1),"")</f>
        <v/>
      </c>
      <c r="J249" s="17" t="str">
        <f>IF(SUM('Test Sample Data'!J$3:J$98)&gt;10,IF(AND(ISNUMBER('Test Sample Data'!J248),'Test Sample Data'!J248&lt;$B$1,'Test Sample Data'!J248&gt;0),'Test Sample Data'!J248,$B$1),"")</f>
        <v/>
      </c>
      <c r="K249" s="17" t="str">
        <f>IF(SUM('Test Sample Data'!K$3:K$98)&gt;10,IF(AND(ISNUMBER('Test Sample Data'!K248),'Test Sample Data'!K248&lt;$B$1,'Test Sample Data'!K248&gt;0),'Test Sample Data'!K248,$B$1),"")</f>
        <v/>
      </c>
      <c r="L249" s="17" t="str">
        <f>IF(SUM('Test Sample Data'!L$3:L$98)&gt;10,IF(AND(ISNUMBER('Test Sample Data'!L248),'Test Sample Data'!L248&lt;$B$1,'Test Sample Data'!L248&gt;0),'Test Sample Data'!L248,$B$1),"")</f>
        <v/>
      </c>
      <c r="M249" s="17" t="str">
        <f>IF(SUM('Test Sample Data'!M$3:M$98)&gt;10,IF(AND(ISNUMBER('Test Sample Data'!M248),'Test Sample Data'!M248&lt;$B$1,'Test Sample Data'!M248&gt;0),'Test Sample Data'!M248,$B$1),"")</f>
        <v/>
      </c>
      <c r="N249" s="17" t="str">
        <f>'Gene Table'!D248</f>
        <v>NM_032169</v>
      </c>
      <c r="O249" s="16" t="s">
        <v>221</v>
      </c>
      <c r="P249" s="17" t="str">
        <f>IF(SUM('Control Sample Data'!D$3:D$98)&gt;10,IF(AND(ISNUMBER('Control Sample Data'!D248),'Control Sample Data'!D248&lt;$B$1,'Control Sample Data'!D248&gt;0),'Control Sample Data'!D248,$B$1),"")</f>
        <v/>
      </c>
      <c r="Q249" s="17" t="str">
        <f>IF(SUM('Control Sample Data'!E$3:E$98)&gt;10,IF(AND(ISNUMBER('Control Sample Data'!E248),'Control Sample Data'!E248&lt;$B$1,'Control Sample Data'!E248&gt;0),'Control Sample Data'!E248,$B$1),"")</f>
        <v/>
      </c>
      <c r="R249" s="17" t="str">
        <f>IF(SUM('Control Sample Data'!F$3:F$98)&gt;10,IF(AND(ISNUMBER('Control Sample Data'!F248),'Control Sample Data'!F248&lt;$B$1,'Control Sample Data'!F248&gt;0),'Control Sample Data'!F248,$B$1),"")</f>
        <v/>
      </c>
      <c r="S249" s="17" t="str">
        <f>IF(SUM('Control Sample Data'!G$3:G$98)&gt;10,IF(AND(ISNUMBER('Control Sample Data'!G248),'Control Sample Data'!G248&lt;$B$1,'Control Sample Data'!G248&gt;0),'Control Sample Data'!G248,$B$1),"")</f>
        <v/>
      </c>
      <c r="T249" s="17" t="str">
        <f>IF(SUM('Control Sample Data'!H$3:H$98)&gt;10,IF(AND(ISNUMBER('Control Sample Data'!H248),'Control Sample Data'!H248&lt;$B$1,'Control Sample Data'!H248&gt;0),'Control Sample Data'!H248,$B$1),"")</f>
        <v/>
      </c>
      <c r="U249" s="17" t="str">
        <f>IF(SUM('Control Sample Data'!I$3:I$98)&gt;10,IF(AND(ISNUMBER('Control Sample Data'!I248),'Control Sample Data'!I248&lt;$B$1,'Control Sample Data'!I248&gt;0),'Control Sample Data'!I248,$B$1),"")</f>
        <v/>
      </c>
      <c r="V249" s="17" t="str">
        <f>IF(SUM('Control Sample Data'!J$3:J$98)&gt;10,IF(AND(ISNUMBER('Control Sample Data'!J248),'Control Sample Data'!J248&lt;$B$1,'Control Sample Data'!J248&gt;0),'Control Sample Data'!J248,$B$1),"")</f>
        <v/>
      </c>
      <c r="W249" s="17" t="str">
        <f>IF(SUM('Control Sample Data'!K$3:K$98)&gt;10,IF(AND(ISNUMBER('Control Sample Data'!K248),'Control Sample Data'!K248&lt;$B$1,'Control Sample Data'!K248&gt;0),'Control Sample Data'!K248,$B$1),"")</f>
        <v/>
      </c>
      <c r="X249" s="17" t="str">
        <f>IF(SUM('Control Sample Data'!L$3:L$98)&gt;10,IF(AND(ISNUMBER('Control Sample Data'!L248),'Control Sample Data'!L248&lt;$B$1,'Control Sample Data'!L248&gt;0),'Control Sample Data'!L248,$B$1),"")</f>
        <v/>
      </c>
      <c r="Y249" s="17" t="str">
        <f>IF(SUM('Control Sample Data'!M$3:M$98)&gt;10,IF(AND(ISNUMBER('Control Sample Data'!M248),'Control Sample Data'!M248&lt;$B$1,'Control Sample Data'!M248&gt;0),'Control Sample Data'!M248,$B$1),"")</f>
        <v/>
      </c>
      <c r="AT249" s="36" t="str">
        <f t="shared" si="224"/>
        <v/>
      </c>
      <c r="AU249" s="36" t="str">
        <f t="shared" si="225"/>
        <v/>
      </c>
      <c r="AV249" s="36" t="str">
        <f t="shared" si="226"/>
        <v/>
      </c>
      <c r="AW249" s="36" t="str">
        <f t="shared" si="227"/>
        <v/>
      </c>
      <c r="AX249" s="36" t="str">
        <f t="shared" si="228"/>
        <v/>
      </c>
      <c r="AY249" s="36" t="str">
        <f t="shared" si="229"/>
        <v/>
      </c>
      <c r="AZ249" s="36" t="str">
        <f t="shared" si="230"/>
        <v/>
      </c>
      <c r="BA249" s="36" t="str">
        <f t="shared" si="231"/>
        <v/>
      </c>
      <c r="BB249" s="36" t="str">
        <f t="shared" si="232"/>
        <v/>
      </c>
      <c r="BC249" s="36" t="str">
        <f t="shared" si="233"/>
        <v/>
      </c>
      <c r="BD249" s="36" t="str">
        <f t="shared" si="193"/>
        <v/>
      </c>
      <c r="BE249" s="36" t="str">
        <f t="shared" si="194"/>
        <v/>
      </c>
      <c r="BF249" s="36" t="str">
        <f t="shared" si="195"/>
        <v/>
      </c>
      <c r="BG249" s="36" t="str">
        <f t="shared" si="196"/>
        <v/>
      </c>
      <c r="BH249" s="36" t="str">
        <f t="shared" si="197"/>
        <v/>
      </c>
      <c r="BI249" s="36" t="str">
        <f t="shared" si="198"/>
        <v/>
      </c>
      <c r="BJ249" s="36" t="str">
        <f t="shared" si="199"/>
        <v/>
      </c>
      <c r="BK249" s="36" t="str">
        <f t="shared" si="200"/>
        <v/>
      </c>
      <c r="BL249" s="36" t="str">
        <f t="shared" si="201"/>
        <v/>
      </c>
      <c r="BM249" s="36" t="str">
        <f t="shared" si="202"/>
        <v/>
      </c>
      <c r="BN249" s="38" t="e">
        <f t="shared" si="234"/>
        <v>#DIV/0!</v>
      </c>
      <c r="BO249" s="38" t="e">
        <f t="shared" si="235"/>
        <v>#DIV/0!</v>
      </c>
      <c r="BP249" s="39" t="str">
        <f t="shared" si="203"/>
        <v/>
      </c>
      <c r="BQ249" s="39" t="str">
        <f t="shared" si="204"/>
        <v/>
      </c>
      <c r="BR249" s="39" t="str">
        <f t="shared" si="205"/>
        <v/>
      </c>
      <c r="BS249" s="39" t="str">
        <f t="shared" si="206"/>
        <v/>
      </c>
      <c r="BT249" s="39" t="str">
        <f t="shared" si="207"/>
        <v/>
      </c>
      <c r="BU249" s="39" t="str">
        <f t="shared" si="208"/>
        <v/>
      </c>
      <c r="BV249" s="39" t="str">
        <f t="shared" si="209"/>
        <v/>
      </c>
      <c r="BW249" s="39" t="str">
        <f t="shared" si="210"/>
        <v/>
      </c>
      <c r="BX249" s="39" t="str">
        <f t="shared" si="211"/>
        <v/>
      </c>
      <c r="BY249" s="39" t="str">
        <f t="shared" si="212"/>
        <v/>
      </c>
      <c r="BZ249" s="39" t="str">
        <f t="shared" si="213"/>
        <v/>
      </c>
      <c r="CA249" s="39" t="str">
        <f t="shared" si="214"/>
        <v/>
      </c>
      <c r="CB249" s="39" t="str">
        <f t="shared" si="215"/>
        <v/>
      </c>
      <c r="CC249" s="39" t="str">
        <f t="shared" si="216"/>
        <v/>
      </c>
      <c r="CD249" s="39" t="str">
        <f t="shared" si="217"/>
        <v/>
      </c>
      <c r="CE249" s="39" t="str">
        <f t="shared" si="218"/>
        <v/>
      </c>
      <c r="CF249" s="39" t="str">
        <f t="shared" si="219"/>
        <v/>
      </c>
      <c r="CG249" s="39" t="str">
        <f t="shared" si="220"/>
        <v/>
      </c>
      <c r="CH249" s="39" t="str">
        <f t="shared" si="221"/>
        <v/>
      </c>
      <c r="CI249" s="39" t="str">
        <f t="shared" si="222"/>
        <v/>
      </c>
    </row>
    <row r="250" spans="1:87" ht="12.75">
      <c r="A250" s="18"/>
      <c r="B250" s="16" t="str">
        <f>'Gene Table'!D249</f>
        <v>NM_032016</v>
      </c>
      <c r="C250" s="16" t="s">
        <v>225</v>
      </c>
      <c r="D250" s="17" t="str">
        <f>IF(SUM('Test Sample Data'!D$3:D$98)&gt;10,IF(AND(ISNUMBER('Test Sample Data'!D249),'Test Sample Data'!D249&lt;$B$1,'Test Sample Data'!D249&gt;0),'Test Sample Data'!D249,$B$1),"")</f>
        <v/>
      </c>
      <c r="E250" s="17" t="str">
        <f>IF(SUM('Test Sample Data'!E$3:E$98)&gt;10,IF(AND(ISNUMBER('Test Sample Data'!E249),'Test Sample Data'!E249&lt;$B$1,'Test Sample Data'!E249&gt;0),'Test Sample Data'!E249,$B$1),"")</f>
        <v/>
      </c>
      <c r="F250" s="17" t="str">
        <f>IF(SUM('Test Sample Data'!F$3:F$98)&gt;10,IF(AND(ISNUMBER('Test Sample Data'!F249),'Test Sample Data'!F249&lt;$B$1,'Test Sample Data'!F249&gt;0),'Test Sample Data'!F249,$B$1),"")</f>
        <v/>
      </c>
      <c r="G250" s="17" t="str">
        <f>IF(SUM('Test Sample Data'!G$3:G$98)&gt;10,IF(AND(ISNUMBER('Test Sample Data'!G249),'Test Sample Data'!G249&lt;$B$1,'Test Sample Data'!G249&gt;0),'Test Sample Data'!G249,$B$1),"")</f>
        <v/>
      </c>
      <c r="H250" s="17" t="str">
        <f>IF(SUM('Test Sample Data'!H$3:H$98)&gt;10,IF(AND(ISNUMBER('Test Sample Data'!H249),'Test Sample Data'!H249&lt;$B$1,'Test Sample Data'!H249&gt;0),'Test Sample Data'!H249,$B$1),"")</f>
        <v/>
      </c>
      <c r="I250" s="17" t="str">
        <f>IF(SUM('Test Sample Data'!I$3:I$98)&gt;10,IF(AND(ISNUMBER('Test Sample Data'!I249),'Test Sample Data'!I249&lt;$B$1,'Test Sample Data'!I249&gt;0),'Test Sample Data'!I249,$B$1),"")</f>
        <v/>
      </c>
      <c r="J250" s="17" t="str">
        <f>IF(SUM('Test Sample Data'!J$3:J$98)&gt;10,IF(AND(ISNUMBER('Test Sample Data'!J249),'Test Sample Data'!J249&lt;$B$1,'Test Sample Data'!J249&gt;0),'Test Sample Data'!J249,$B$1),"")</f>
        <v/>
      </c>
      <c r="K250" s="17" t="str">
        <f>IF(SUM('Test Sample Data'!K$3:K$98)&gt;10,IF(AND(ISNUMBER('Test Sample Data'!K249),'Test Sample Data'!K249&lt;$B$1,'Test Sample Data'!K249&gt;0),'Test Sample Data'!K249,$B$1),"")</f>
        <v/>
      </c>
      <c r="L250" s="17" t="str">
        <f>IF(SUM('Test Sample Data'!L$3:L$98)&gt;10,IF(AND(ISNUMBER('Test Sample Data'!L249),'Test Sample Data'!L249&lt;$B$1,'Test Sample Data'!L249&gt;0),'Test Sample Data'!L249,$B$1),"")</f>
        <v/>
      </c>
      <c r="M250" s="17" t="str">
        <f>IF(SUM('Test Sample Data'!M$3:M$98)&gt;10,IF(AND(ISNUMBER('Test Sample Data'!M249),'Test Sample Data'!M249&lt;$B$1,'Test Sample Data'!M249&gt;0),'Test Sample Data'!M249,$B$1),"")</f>
        <v/>
      </c>
      <c r="N250" s="17" t="str">
        <f>'Gene Table'!D249</f>
        <v>NM_032016</v>
      </c>
      <c r="O250" s="16" t="s">
        <v>225</v>
      </c>
      <c r="P250" s="17" t="str">
        <f>IF(SUM('Control Sample Data'!D$3:D$98)&gt;10,IF(AND(ISNUMBER('Control Sample Data'!D249),'Control Sample Data'!D249&lt;$B$1,'Control Sample Data'!D249&gt;0),'Control Sample Data'!D249,$B$1),"")</f>
        <v/>
      </c>
      <c r="Q250" s="17" t="str">
        <f>IF(SUM('Control Sample Data'!E$3:E$98)&gt;10,IF(AND(ISNUMBER('Control Sample Data'!E249),'Control Sample Data'!E249&lt;$B$1,'Control Sample Data'!E249&gt;0),'Control Sample Data'!E249,$B$1),"")</f>
        <v/>
      </c>
      <c r="R250" s="17" t="str">
        <f>IF(SUM('Control Sample Data'!F$3:F$98)&gt;10,IF(AND(ISNUMBER('Control Sample Data'!F249),'Control Sample Data'!F249&lt;$B$1,'Control Sample Data'!F249&gt;0),'Control Sample Data'!F249,$B$1),"")</f>
        <v/>
      </c>
      <c r="S250" s="17" t="str">
        <f>IF(SUM('Control Sample Data'!G$3:G$98)&gt;10,IF(AND(ISNUMBER('Control Sample Data'!G249),'Control Sample Data'!G249&lt;$B$1,'Control Sample Data'!G249&gt;0),'Control Sample Data'!G249,$B$1),"")</f>
        <v/>
      </c>
      <c r="T250" s="17" t="str">
        <f>IF(SUM('Control Sample Data'!H$3:H$98)&gt;10,IF(AND(ISNUMBER('Control Sample Data'!H249),'Control Sample Data'!H249&lt;$B$1,'Control Sample Data'!H249&gt;0),'Control Sample Data'!H249,$B$1),"")</f>
        <v/>
      </c>
      <c r="U250" s="17" t="str">
        <f>IF(SUM('Control Sample Data'!I$3:I$98)&gt;10,IF(AND(ISNUMBER('Control Sample Data'!I249),'Control Sample Data'!I249&lt;$B$1,'Control Sample Data'!I249&gt;0),'Control Sample Data'!I249,$B$1),"")</f>
        <v/>
      </c>
      <c r="V250" s="17" t="str">
        <f>IF(SUM('Control Sample Data'!J$3:J$98)&gt;10,IF(AND(ISNUMBER('Control Sample Data'!J249),'Control Sample Data'!J249&lt;$B$1,'Control Sample Data'!J249&gt;0),'Control Sample Data'!J249,$B$1),"")</f>
        <v/>
      </c>
      <c r="W250" s="17" t="str">
        <f>IF(SUM('Control Sample Data'!K$3:K$98)&gt;10,IF(AND(ISNUMBER('Control Sample Data'!K249),'Control Sample Data'!K249&lt;$B$1,'Control Sample Data'!K249&gt;0),'Control Sample Data'!K249,$B$1),"")</f>
        <v/>
      </c>
      <c r="X250" s="17" t="str">
        <f>IF(SUM('Control Sample Data'!L$3:L$98)&gt;10,IF(AND(ISNUMBER('Control Sample Data'!L249),'Control Sample Data'!L249&lt;$B$1,'Control Sample Data'!L249&gt;0),'Control Sample Data'!L249,$B$1),"")</f>
        <v/>
      </c>
      <c r="Y250" s="17" t="str">
        <f>IF(SUM('Control Sample Data'!M$3:M$98)&gt;10,IF(AND(ISNUMBER('Control Sample Data'!M249),'Control Sample Data'!M249&lt;$B$1,'Control Sample Data'!M249&gt;0),'Control Sample Data'!M249,$B$1),"")</f>
        <v/>
      </c>
      <c r="AT250" s="36" t="str">
        <f t="shared" si="224"/>
        <v/>
      </c>
      <c r="AU250" s="36" t="str">
        <f t="shared" si="225"/>
        <v/>
      </c>
      <c r="AV250" s="36" t="str">
        <f t="shared" si="226"/>
        <v/>
      </c>
      <c r="AW250" s="36" t="str">
        <f t="shared" si="227"/>
        <v/>
      </c>
      <c r="AX250" s="36" t="str">
        <f t="shared" si="228"/>
        <v/>
      </c>
      <c r="AY250" s="36" t="str">
        <f t="shared" si="229"/>
        <v/>
      </c>
      <c r="AZ250" s="36" t="str">
        <f t="shared" si="230"/>
        <v/>
      </c>
      <c r="BA250" s="36" t="str">
        <f t="shared" si="231"/>
        <v/>
      </c>
      <c r="BB250" s="36" t="str">
        <f t="shared" si="232"/>
        <v/>
      </c>
      <c r="BC250" s="36" t="str">
        <f t="shared" si="233"/>
        <v/>
      </c>
      <c r="BD250" s="36" t="str">
        <f t="shared" si="193"/>
        <v/>
      </c>
      <c r="BE250" s="36" t="str">
        <f t="shared" si="194"/>
        <v/>
      </c>
      <c r="BF250" s="36" t="str">
        <f t="shared" si="195"/>
        <v/>
      </c>
      <c r="BG250" s="36" t="str">
        <f t="shared" si="196"/>
        <v/>
      </c>
      <c r="BH250" s="36" t="str">
        <f t="shared" si="197"/>
        <v/>
      </c>
      <c r="BI250" s="36" t="str">
        <f t="shared" si="198"/>
        <v/>
      </c>
      <c r="BJ250" s="36" t="str">
        <f t="shared" si="199"/>
        <v/>
      </c>
      <c r="BK250" s="36" t="str">
        <f t="shared" si="200"/>
        <v/>
      </c>
      <c r="BL250" s="36" t="str">
        <f t="shared" si="201"/>
        <v/>
      </c>
      <c r="BM250" s="36" t="str">
        <f t="shared" si="202"/>
        <v/>
      </c>
      <c r="BN250" s="38" t="e">
        <f t="shared" si="234"/>
        <v>#DIV/0!</v>
      </c>
      <c r="BO250" s="38" t="e">
        <f t="shared" si="235"/>
        <v>#DIV/0!</v>
      </c>
      <c r="BP250" s="39" t="str">
        <f t="shared" si="203"/>
        <v/>
      </c>
      <c r="BQ250" s="39" t="str">
        <f t="shared" si="204"/>
        <v/>
      </c>
      <c r="BR250" s="39" t="str">
        <f t="shared" si="205"/>
        <v/>
      </c>
      <c r="BS250" s="39" t="str">
        <f t="shared" si="206"/>
        <v/>
      </c>
      <c r="BT250" s="39" t="str">
        <f t="shared" si="207"/>
        <v/>
      </c>
      <c r="BU250" s="39" t="str">
        <f t="shared" si="208"/>
        <v/>
      </c>
      <c r="BV250" s="39" t="str">
        <f t="shared" si="209"/>
        <v/>
      </c>
      <c r="BW250" s="39" t="str">
        <f t="shared" si="210"/>
        <v/>
      </c>
      <c r="BX250" s="39" t="str">
        <f t="shared" si="211"/>
        <v/>
      </c>
      <c r="BY250" s="39" t="str">
        <f t="shared" si="212"/>
        <v/>
      </c>
      <c r="BZ250" s="39" t="str">
        <f t="shared" si="213"/>
        <v/>
      </c>
      <c r="CA250" s="39" t="str">
        <f t="shared" si="214"/>
        <v/>
      </c>
      <c r="CB250" s="39" t="str">
        <f t="shared" si="215"/>
        <v/>
      </c>
      <c r="CC250" s="39" t="str">
        <f t="shared" si="216"/>
        <v/>
      </c>
      <c r="CD250" s="39" t="str">
        <f t="shared" si="217"/>
        <v/>
      </c>
      <c r="CE250" s="39" t="str">
        <f t="shared" si="218"/>
        <v/>
      </c>
      <c r="CF250" s="39" t="str">
        <f t="shared" si="219"/>
        <v/>
      </c>
      <c r="CG250" s="39" t="str">
        <f t="shared" si="220"/>
        <v/>
      </c>
      <c r="CH250" s="39" t="str">
        <f t="shared" si="221"/>
        <v/>
      </c>
      <c r="CI250" s="39" t="str">
        <f t="shared" si="222"/>
        <v/>
      </c>
    </row>
    <row r="251" spans="1:87" ht="12.75">
      <c r="A251" s="18"/>
      <c r="B251" s="16" t="str">
        <f>'Gene Table'!D250</f>
        <v>NM_001040668</v>
      </c>
      <c r="C251" s="16" t="s">
        <v>229</v>
      </c>
      <c r="D251" s="17" t="str">
        <f>IF(SUM('Test Sample Data'!D$3:D$98)&gt;10,IF(AND(ISNUMBER('Test Sample Data'!D250),'Test Sample Data'!D250&lt;$B$1,'Test Sample Data'!D250&gt;0),'Test Sample Data'!D250,$B$1),"")</f>
        <v/>
      </c>
      <c r="E251" s="17" t="str">
        <f>IF(SUM('Test Sample Data'!E$3:E$98)&gt;10,IF(AND(ISNUMBER('Test Sample Data'!E250),'Test Sample Data'!E250&lt;$B$1,'Test Sample Data'!E250&gt;0),'Test Sample Data'!E250,$B$1),"")</f>
        <v/>
      </c>
      <c r="F251" s="17" t="str">
        <f>IF(SUM('Test Sample Data'!F$3:F$98)&gt;10,IF(AND(ISNUMBER('Test Sample Data'!F250),'Test Sample Data'!F250&lt;$B$1,'Test Sample Data'!F250&gt;0),'Test Sample Data'!F250,$B$1),"")</f>
        <v/>
      </c>
      <c r="G251" s="17" t="str">
        <f>IF(SUM('Test Sample Data'!G$3:G$98)&gt;10,IF(AND(ISNUMBER('Test Sample Data'!G250),'Test Sample Data'!G250&lt;$B$1,'Test Sample Data'!G250&gt;0),'Test Sample Data'!G250,$B$1),"")</f>
        <v/>
      </c>
      <c r="H251" s="17" t="str">
        <f>IF(SUM('Test Sample Data'!H$3:H$98)&gt;10,IF(AND(ISNUMBER('Test Sample Data'!H250),'Test Sample Data'!H250&lt;$B$1,'Test Sample Data'!H250&gt;0),'Test Sample Data'!H250,$B$1),"")</f>
        <v/>
      </c>
      <c r="I251" s="17" t="str">
        <f>IF(SUM('Test Sample Data'!I$3:I$98)&gt;10,IF(AND(ISNUMBER('Test Sample Data'!I250),'Test Sample Data'!I250&lt;$B$1,'Test Sample Data'!I250&gt;0),'Test Sample Data'!I250,$B$1),"")</f>
        <v/>
      </c>
      <c r="J251" s="17" t="str">
        <f>IF(SUM('Test Sample Data'!J$3:J$98)&gt;10,IF(AND(ISNUMBER('Test Sample Data'!J250),'Test Sample Data'!J250&lt;$B$1,'Test Sample Data'!J250&gt;0),'Test Sample Data'!J250,$B$1),"")</f>
        <v/>
      </c>
      <c r="K251" s="17" t="str">
        <f>IF(SUM('Test Sample Data'!K$3:K$98)&gt;10,IF(AND(ISNUMBER('Test Sample Data'!K250),'Test Sample Data'!K250&lt;$B$1,'Test Sample Data'!K250&gt;0),'Test Sample Data'!K250,$B$1),"")</f>
        <v/>
      </c>
      <c r="L251" s="17" t="str">
        <f>IF(SUM('Test Sample Data'!L$3:L$98)&gt;10,IF(AND(ISNUMBER('Test Sample Data'!L250),'Test Sample Data'!L250&lt;$B$1,'Test Sample Data'!L250&gt;0),'Test Sample Data'!L250,$B$1),"")</f>
        <v/>
      </c>
      <c r="M251" s="17" t="str">
        <f>IF(SUM('Test Sample Data'!M$3:M$98)&gt;10,IF(AND(ISNUMBER('Test Sample Data'!M250),'Test Sample Data'!M250&lt;$B$1,'Test Sample Data'!M250&gt;0),'Test Sample Data'!M250,$B$1),"")</f>
        <v/>
      </c>
      <c r="N251" s="17" t="str">
        <f>'Gene Table'!D250</f>
        <v>NM_001040668</v>
      </c>
      <c r="O251" s="16" t="s">
        <v>229</v>
      </c>
      <c r="P251" s="17" t="str">
        <f>IF(SUM('Control Sample Data'!D$3:D$98)&gt;10,IF(AND(ISNUMBER('Control Sample Data'!D250),'Control Sample Data'!D250&lt;$B$1,'Control Sample Data'!D250&gt;0),'Control Sample Data'!D250,$B$1),"")</f>
        <v/>
      </c>
      <c r="Q251" s="17" t="str">
        <f>IF(SUM('Control Sample Data'!E$3:E$98)&gt;10,IF(AND(ISNUMBER('Control Sample Data'!E250),'Control Sample Data'!E250&lt;$B$1,'Control Sample Data'!E250&gt;0),'Control Sample Data'!E250,$B$1),"")</f>
        <v/>
      </c>
      <c r="R251" s="17" t="str">
        <f>IF(SUM('Control Sample Data'!F$3:F$98)&gt;10,IF(AND(ISNUMBER('Control Sample Data'!F250),'Control Sample Data'!F250&lt;$B$1,'Control Sample Data'!F250&gt;0),'Control Sample Data'!F250,$B$1),"")</f>
        <v/>
      </c>
      <c r="S251" s="17" t="str">
        <f>IF(SUM('Control Sample Data'!G$3:G$98)&gt;10,IF(AND(ISNUMBER('Control Sample Data'!G250),'Control Sample Data'!G250&lt;$B$1,'Control Sample Data'!G250&gt;0),'Control Sample Data'!G250,$B$1),"")</f>
        <v/>
      </c>
      <c r="T251" s="17" t="str">
        <f>IF(SUM('Control Sample Data'!H$3:H$98)&gt;10,IF(AND(ISNUMBER('Control Sample Data'!H250),'Control Sample Data'!H250&lt;$B$1,'Control Sample Data'!H250&gt;0),'Control Sample Data'!H250,$B$1),"")</f>
        <v/>
      </c>
      <c r="U251" s="17" t="str">
        <f>IF(SUM('Control Sample Data'!I$3:I$98)&gt;10,IF(AND(ISNUMBER('Control Sample Data'!I250),'Control Sample Data'!I250&lt;$B$1,'Control Sample Data'!I250&gt;0),'Control Sample Data'!I250,$B$1),"")</f>
        <v/>
      </c>
      <c r="V251" s="17" t="str">
        <f>IF(SUM('Control Sample Data'!J$3:J$98)&gt;10,IF(AND(ISNUMBER('Control Sample Data'!J250),'Control Sample Data'!J250&lt;$B$1,'Control Sample Data'!J250&gt;0),'Control Sample Data'!J250,$B$1),"")</f>
        <v/>
      </c>
      <c r="W251" s="17" t="str">
        <f>IF(SUM('Control Sample Data'!K$3:K$98)&gt;10,IF(AND(ISNUMBER('Control Sample Data'!K250),'Control Sample Data'!K250&lt;$B$1,'Control Sample Data'!K250&gt;0),'Control Sample Data'!K250,$B$1),"")</f>
        <v/>
      </c>
      <c r="X251" s="17" t="str">
        <f>IF(SUM('Control Sample Data'!L$3:L$98)&gt;10,IF(AND(ISNUMBER('Control Sample Data'!L250),'Control Sample Data'!L250&lt;$B$1,'Control Sample Data'!L250&gt;0),'Control Sample Data'!L250,$B$1),"")</f>
        <v/>
      </c>
      <c r="Y251" s="17" t="str">
        <f>IF(SUM('Control Sample Data'!M$3:M$98)&gt;10,IF(AND(ISNUMBER('Control Sample Data'!M250),'Control Sample Data'!M250&lt;$B$1,'Control Sample Data'!M250&gt;0),'Control Sample Data'!M250,$B$1),"")</f>
        <v/>
      </c>
      <c r="AT251" s="36" t="str">
        <f t="shared" si="224"/>
        <v/>
      </c>
      <c r="AU251" s="36" t="str">
        <f t="shared" si="225"/>
        <v/>
      </c>
      <c r="AV251" s="36" t="str">
        <f t="shared" si="226"/>
        <v/>
      </c>
      <c r="AW251" s="36" t="str">
        <f t="shared" si="227"/>
        <v/>
      </c>
      <c r="AX251" s="36" t="str">
        <f t="shared" si="228"/>
        <v/>
      </c>
      <c r="AY251" s="36" t="str">
        <f t="shared" si="229"/>
        <v/>
      </c>
      <c r="AZ251" s="36" t="str">
        <f t="shared" si="230"/>
        <v/>
      </c>
      <c r="BA251" s="36" t="str">
        <f t="shared" si="231"/>
        <v/>
      </c>
      <c r="BB251" s="36" t="str">
        <f t="shared" si="232"/>
        <v/>
      </c>
      <c r="BC251" s="36" t="str">
        <f t="shared" si="233"/>
        <v/>
      </c>
      <c r="BD251" s="36" t="str">
        <f t="shared" si="193"/>
        <v/>
      </c>
      <c r="BE251" s="36" t="str">
        <f t="shared" si="194"/>
        <v/>
      </c>
      <c r="BF251" s="36" t="str">
        <f t="shared" si="195"/>
        <v/>
      </c>
      <c r="BG251" s="36" t="str">
        <f t="shared" si="196"/>
        <v/>
      </c>
      <c r="BH251" s="36" t="str">
        <f t="shared" si="197"/>
        <v/>
      </c>
      <c r="BI251" s="36" t="str">
        <f t="shared" si="198"/>
        <v/>
      </c>
      <c r="BJ251" s="36" t="str">
        <f t="shared" si="199"/>
        <v/>
      </c>
      <c r="BK251" s="36" t="str">
        <f t="shared" si="200"/>
        <v/>
      </c>
      <c r="BL251" s="36" t="str">
        <f t="shared" si="201"/>
        <v/>
      </c>
      <c r="BM251" s="36" t="str">
        <f t="shared" si="202"/>
        <v/>
      </c>
      <c r="BN251" s="38" t="e">
        <f t="shared" si="234"/>
        <v>#DIV/0!</v>
      </c>
      <c r="BO251" s="38" t="e">
        <f t="shared" si="235"/>
        <v>#DIV/0!</v>
      </c>
      <c r="BP251" s="39" t="str">
        <f t="shared" si="203"/>
        <v/>
      </c>
      <c r="BQ251" s="39" t="str">
        <f t="shared" si="204"/>
        <v/>
      </c>
      <c r="BR251" s="39" t="str">
        <f t="shared" si="205"/>
        <v/>
      </c>
      <c r="BS251" s="39" t="str">
        <f t="shared" si="206"/>
        <v/>
      </c>
      <c r="BT251" s="39" t="str">
        <f t="shared" si="207"/>
        <v/>
      </c>
      <c r="BU251" s="39" t="str">
        <f t="shared" si="208"/>
        <v/>
      </c>
      <c r="BV251" s="39" t="str">
        <f t="shared" si="209"/>
        <v/>
      </c>
      <c r="BW251" s="39" t="str">
        <f t="shared" si="210"/>
        <v/>
      </c>
      <c r="BX251" s="39" t="str">
        <f t="shared" si="211"/>
        <v/>
      </c>
      <c r="BY251" s="39" t="str">
        <f t="shared" si="212"/>
        <v/>
      </c>
      <c r="BZ251" s="39" t="str">
        <f t="shared" si="213"/>
        <v/>
      </c>
      <c r="CA251" s="39" t="str">
        <f t="shared" si="214"/>
        <v/>
      </c>
      <c r="CB251" s="39" t="str">
        <f t="shared" si="215"/>
        <v/>
      </c>
      <c r="CC251" s="39" t="str">
        <f t="shared" si="216"/>
        <v/>
      </c>
      <c r="CD251" s="39" t="str">
        <f t="shared" si="217"/>
        <v/>
      </c>
      <c r="CE251" s="39" t="str">
        <f t="shared" si="218"/>
        <v/>
      </c>
      <c r="CF251" s="39" t="str">
        <f t="shared" si="219"/>
        <v/>
      </c>
      <c r="CG251" s="39" t="str">
        <f t="shared" si="220"/>
        <v/>
      </c>
      <c r="CH251" s="39" t="str">
        <f t="shared" si="221"/>
        <v/>
      </c>
      <c r="CI251" s="39" t="str">
        <f t="shared" si="222"/>
        <v/>
      </c>
    </row>
    <row r="252" spans="1:87" ht="12.75">
      <c r="A252" s="18"/>
      <c r="B252" s="16" t="str">
        <f>'Gene Table'!D251</f>
        <v>NM_006534</v>
      </c>
      <c r="C252" s="16" t="s">
        <v>233</v>
      </c>
      <c r="D252" s="17" t="str">
        <f>IF(SUM('Test Sample Data'!D$3:D$98)&gt;10,IF(AND(ISNUMBER('Test Sample Data'!D251),'Test Sample Data'!D251&lt;$B$1,'Test Sample Data'!D251&gt;0),'Test Sample Data'!D251,$B$1),"")</f>
        <v/>
      </c>
      <c r="E252" s="17" t="str">
        <f>IF(SUM('Test Sample Data'!E$3:E$98)&gt;10,IF(AND(ISNUMBER('Test Sample Data'!E251),'Test Sample Data'!E251&lt;$B$1,'Test Sample Data'!E251&gt;0),'Test Sample Data'!E251,$B$1),"")</f>
        <v/>
      </c>
      <c r="F252" s="17" t="str">
        <f>IF(SUM('Test Sample Data'!F$3:F$98)&gt;10,IF(AND(ISNUMBER('Test Sample Data'!F251),'Test Sample Data'!F251&lt;$B$1,'Test Sample Data'!F251&gt;0),'Test Sample Data'!F251,$B$1),"")</f>
        <v/>
      </c>
      <c r="G252" s="17" t="str">
        <f>IF(SUM('Test Sample Data'!G$3:G$98)&gt;10,IF(AND(ISNUMBER('Test Sample Data'!G251),'Test Sample Data'!G251&lt;$B$1,'Test Sample Data'!G251&gt;0),'Test Sample Data'!G251,$B$1),"")</f>
        <v/>
      </c>
      <c r="H252" s="17" t="str">
        <f>IF(SUM('Test Sample Data'!H$3:H$98)&gt;10,IF(AND(ISNUMBER('Test Sample Data'!H251),'Test Sample Data'!H251&lt;$B$1,'Test Sample Data'!H251&gt;0),'Test Sample Data'!H251,$B$1),"")</f>
        <v/>
      </c>
      <c r="I252" s="17" t="str">
        <f>IF(SUM('Test Sample Data'!I$3:I$98)&gt;10,IF(AND(ISNUMBER('Test Sample Data'!I251),'Test Sample Data'!I251&lt;$B$1,'Test Sample Data'!I251&gt;0),'Test Sample Data'!I251,$B$1),"")</f>
        <v/>
      </c>
      <c r="J252" s="17" t="str">
        <f>IF(SUM('Test Sample Data'!J$3:J$98)&gt;10,IF(AND(ISNUMBER('Test Sample Data'!J251),'Test Sample Data'!J251&lt;$B$1,'Test Sample Data'!J251&gt;0),'Test Sample Data'!J251,$B$1),"")</f>
        <v/>
      </c>
      <c r="K252" s="17" t="str">
        <f>IF(SUM('Test Sample Data'!K$3:K$98)&gt;10,IF(AND(ISNUMBER('Test Sample Data'!K251),'Test Sample Data'!K251&lt;$B$1,'Test Sample Data'!K251&gt;0),'Test Sample Data'!K251,$B$1),"")</f>
        <v/>
      </c>
      <c r="L252" s="17" t="str">
        <f>IF(SUM('Test Sample Data'!L$3:L$98)&gt;10,IF(AND(ISNUMBER('Test Sample Data'!L251),'Test Sample Data'!L251&lt;$B$1,'Test Sample Data'!L251&gt;0),'Test Sample Data'!L251,$B$1),"")</f>
        <v/>
      </c>
      <c r="M252" s="17" t="str">
        <f>IF(SUM('Test Sample Data'!M$3:M$98)&gt;10,IF(AND(ISNUMBER('Test Sample Data'!M251),'Test Sample Data'!M251&lt;$B$1,'Test Sample Data'!M251&gt;0),'Test Sample Data'!M251,$B$1),"")</f>
        <v/>
      </c>
      <c r="N252" s="17" t="str">
        <f>'Gene Table'!D251</f>
        <v>NM_006534</v>
      </c>
      <c r="O252" s="16" t="s">
        <v>233</v>
      </c>
      <c r="P252" s="17" t="str">
        <f>IF(SUM('Control Sample Data'!D$3:D$98)&gt;10,IF(AND(ISNUMBER('Control Sample Data'!D251),'Control Sample Data'!D251&lt;$B$1,'Control Sample Data'!D251&gt;0),'Control Sample Data'!D251,$B$1),"")</f>
        <v/>
      </c>
      <c r="Q252" s="17" t="str">
        <f>IF(SUM('Control Sample Data'!E$3:E$98)&gt;10,IF(AND(ISNUMBER('Control Sample Data'!E251),'Control Sample Data'!E251&lt;$B$1,'Control Sample Data'!E251&gt;0),'Control Sample Data'!E251,$B$1),"")</f>
        <v/>
      </c>
      <c r="R252" s="17" t="str">
        <f>IF(SUM('Control Sample Data'!F$3:F$98)&gt;10,IF(AND(ISNUMBER('Control Sample Data'!F251),'Control Sample Data'!F251&lt;$B$1,'Control Sample Data'!F251&gt;0),'Control Sample Data'!F251,$B$1),"")</f>
        <v/>
      </c>
      <c r="S252" s="17" t="str">
        <f>IF(SUM('Control Sample Data'!G$3:G$98)&gt;10,IF(AND(ISNUMBER('Control Sample Data'!G251),'Control Sample Data'!G251&lt;$B$1,'Control Sample Data'!G251&gt;0),'Control Sample Data'!G251,$B$1),"")</f>
        <v/>
      </c>
      <c r="T252" s="17" t="str">
        <f>IF(SUM('Control Sample Data'!H$3:H$98)&gt;10,IF(AND(ISNUMBER('Control Sample Data'!H251),'Control Sample Data'!H251&lt;$B$1,'Control Sample Data'!H251&gt;0),'Control Sample Data'!H251,$B$1),"")</f>
        <v/>
      </c>
      <c r="U252" s="17" t="str">
        <f>IF(SUM('Control Sample Data'!I$3:I$98)&gt;10,IF(AND(ISNUMBER('Control Sample Data'!I251),'Control Sample Data'!I251&lt;$B$1,'Control Sample Data'!I251&gt;0),'Control Sample Data'!I251,$B$1),"")</f>
        <v/>
      </c>
      <c r="V252" s="17" t="str">
        <f>IF(SUM('Control Sample Data'!J$3:J$98)&gt;10,IF(AND(ISNUMBER('Control Sample Data'!J251),'Control Sample Data'!J251&lt;$B$1,'Control Sample Data'!J251&gt;0),'Control Sample Data'!J251,$B$1),"")</f>
        <v/>
      </c>
      <c r="W252" s="17" t="str">
        <f>IF(SUM('Control Sample Data'!K$3:K$98)&gt;10,IF(AND(ISNUMBER('Control Sample Data'!K251),'Control Sample Data'!K251&lt;$B$1,'Control Sample Data'!K251&gt;0),'Control Sample Data'!K251,$B$1),"")</f>
        <v/>
      </c>
      <c r="X252" s="17" t="str">
        <f>IF(SUM('Control Sample Data'!L$3:L$98)&gt;10,IF(AND(ISNUMBER('Control Sample Data'!L251),'Control Sample Data'!L251&lt;$B$1,'Control Sample Data'!L251&gt;0),'Control Sample Data'!L251,$B$1),"")</f>
        <v/>
      </c>
      <c r="Y252" s="17" t="str">
        <f>IF(SUM('Control Sample Data'!M$3:M$98)&gt;10,IF(AND(ISNUMBER('Control Sample Data'!M251),'Control Sample Data'!M251&lt;$B$1,'Control Sample Data'!M251&gt;0),'Control Sample Data'!M251,$B$1),"")</f>
        <v/>
      </c>
      <c r="AT252" s="36" t="str">
        <f t="shared" si="224"/>
        <v/>
      </c>
      <c r="AU252" s="36" t="str">
        <f t="shared" si="225"/>
        <v/>
      </c>
      <c r="AV252" s="36" t="str">
        <f t="shared" si="226"/>
        <v/>
      </c>
      <c r="AW252" s="36" t="str">
        <f t="shared" si="227"/>
        <v/>
      </c>
      <c r="AX252" s="36" t="str">
        <f t="shared" si="228"/>
        <v/>
      </c>
      <c r="AY252" s="36" t="str">
        <f t="shared" si="229"/>
        <v/>
      </c>
      <c r="AZ252" s="36" t="str">
        <f t="shared" si="230"/>
        <v/>
      </c>
      <c r="BA252" s="36" t="str">
        <f t="shared" si="231"/>
        <v/>
      </c>
      <c r="BB252" s="36" t="str">
        <f t="shared" si="232"/>
        <v/>
      </c>
      <c r="BC252" s="36" t="str">
        <f t="shared" si="233"/>
        <v/>
      </c>
      <c r="BD252" s="36" t="str">
        <f t="shared" si="193"/>
        <v/>
      </c>
      <c r="BE252" s="36" t="str">
        <f t="shared" si="194"/>
        <v/>
      </c>
      <c r="BF252" s="36" t="str">
        <f t="shared" si="195"/>
        <v/>
      </c>
      <c r="BG252" s="36" t="str">
        <f t="shared" si="196"/>
        <v/>
      </c>
      <c r="BH252" s="36" t="str">
        <f t="shared" si="197"/>
        <v/>
      </c>
      <c r="BI252" s="36" t="str">
        <f t="shared" si="198"/>
        <v/>
      </c>
      <c r="BJ252" s="36" t="str">
        <f t="shared" si="199"/>
        <v/>
      </c>
      <c r="BK252" s="36" t="str">
        <f t="shared" si="200"/>
        <v/>
      </c>
      <c r="BL252" s="36" t="str">
        <f t="shared" si="201"/>
        <v/>
      </c>
      <c r="BM252" s="36" t="str">
        <f t="shared" si="202"/>
        <v/>
      </c>
      <c r="BN252" s="38" t="e">
        <f t="shared" si="234"/>
        <v>#DIV/0!</v>
      </c>
      <c r="BO252" s="38" t="e">
        <f t="shared" si="235"/>
        <v>#DIV/0!</v>
      </c>
      <c r="BP252" s="39" t="str">
        <f t="shared" si="203"/>
        <v/>
      </c>
      <c r="BQ252" s="39" t="str">
        <f t="shared" si="204"/>
        <v/>
      </c>
      <c r="BR252" s="39" t="str">
        <f t="shared" si="205"/>
        <v/>
      </c>
      <c r="BS252" s="39" t="str">
        <f t="shared" si="206"/>
        <v/>
      </c>
      <c r="BT252" s="39" t="str">
        <f t="shared" si="207"/>
        <v/>
      </c>
      <c r="BU252" s="39" t="str">
        <f t="shared" si="208"/>
        <v/>
      </c>
      <c r="BV252" s="39" t="str">
        <f t="shared" si="209"/>
        <v/>
      </c>
      <c r="BW252" s="39" t="str">
        <f t="shared" si="210"/>
        <v/>
      </c>
      <c r="BX252" s="39" t="str">
        <f t="shared" si="211"/>
        <v/>
      </c>
      <c r="BY252" s="39" t="str">
        <f t="shared" si="212"/>
        <v/>
      </c>
      <c r="BZ252" s="39" t="str">
        <f t="shared" si="213"/>
        <v/>
      </c>
      <c r="CA252" s="39" t="str">
        <f t="shared" si="214"/>
        <v/>
      </c>
      <c r="CB252" s="39" t="str">
        <f t="shared" si="215"/>
        <v/>
      </c>
      <c r="CC252" s="39" t="str">
        <f t="shared" si="216"/>
        <v/>
      </c>
      <c r="CD252" s="39" t="str">
        <f t="shared" si="217"/>
        <v/>
      </c>
      <c r="CE252" s="39" t="str">
        <f t="shared" si="218"/>
        <v/>
      </c>
      <c r="CF252" s="39" t="str">
        <f t="shared" si="219"/>
        <v/>
      </c>
      <c r="CG252" s="39" t="str">
        <f t="shared" si="220"/>
        <v/>
      </c>
      <c r="CH252" s="39" t="str">
        <f t="shared" si="221"/>
        <v/>
      </c>
      <c r="CI252" s="39" t="str">
        <f t="shared" si="222"/>
        <v/>
      </c>
    </row>
    <row r="253" spans="1:87" ht="12.75">
      <c r="A253" s="18"/>
      <c r="B253" s="16" t="str">
        <f>'Gene Table'!D252</f>
        <v>NM_030931</v>
      </c>
      <c r="C253" s="16" t="s">
        <v>237</v>
      </c>
      <c r="D253" s="17" t="str">
        <f>IF(SUM('Test Sample Data'!D$3:D$98)&gt;10,IF(AND(ISNUMBER('Test Sample Data'!D252),'Test Sample Data'!D252&lt;$B$1,'Test Sample Data'!D252&gt;0),'Test Sample Data'!D252,$B$1),"")</f>
        <v/>
      </c>
      <c r="E253" s="17" t="str">
        <f>IF(SUM('Test Sample Data'!E$3:E$98)&gt;10,IF(AND(ISNUMBER('Test Sample Data'!E252),'Test Sample Data'!E252&lt;$B$1,'Test Sample Data'!E252&gt;0),'Test Sample Data'!E252,$B$1),"")</f>
        <v/>
      </c>
      <c r="F253" s="17" t="str">
        <f>IF(SUM('Test Sample Data'!F$3:F$98)&gt;10,IF(AND(ISNUMBER('Test Sample Data'!F252),'Test Sample Data'!F252&lt;$B$1,'Test Sample Data'!F252&gt;0),'Test Sample Data'!F252,$B$1),"")</f>
        <v/>
      </c>
      <c r="G253" s="17" t="str">
        <f>IF(SUM('Test Sample Data'!G$3:G$98)&gt;10,IF(AND(ISNUMBER('Test Sample Data'!G252),'Test Sample Data'!G252&lt;$B$1,'Test Sample Data'!G252&gt;0),'Test Sample Data'!G252,$B$1),"")</f>
        <v/>
      </c>
      <c r="H253" s="17" t="str">
        <f>IF(SUM('Test Sample Data'!H$3:H$98)&gt;10,IF(AND(ISNUMBER('Test Sample Data'!H252),'Test Sample Data'!H252&lt;$B$1,'Test Sample Data'!H252&gt;0),'Test Sample Data'!H252,$B$1),"")</f>
        <v/>
      </c>
      <c r="I253" s="17" t="str">
        <f>IF(SUM('Test Sample Data'!I$3:I$98)&gt;10,IF(AND(ISNUMBER('Test Sample Data'!I252),'Test Sample Data'!I252&lt;$B$1,'Test Sample Data'!I252&gt;0),'Test Sample Data'!I252,$B$1),"")</f>
        <v/>
      </c>
      <c r="J253" s="17" t="str">
        <f>IF(SUM('Test Sample Data'!J$3:J$98)&gt;10,IF(AND(ISNUMBER('Test Sample Data'!J252),'Test Sample Data'!J252&lt;$B$1,'Test Sample Data'!J252&gt;0),'Test Sample Data'!J252,$B$1),"")</f>
        <v/>
      </c>
      <c r="K253" s="17" t="str">
        <f>IF(SUM('Test Sample Data'!K$3:K$98)&gt;10,IF(AND(ISNUMBER('Test Sample Data'!K252),'Test Sample Data'!K252&lt;$B$1,'Test Sample Data'!K252&gt;0),'Test Sample Data'!K252,$B$1),"")</f>
        <v/>
      </c>
      <c r="L253" s="17" t="str">
        <f>IF(SUM('Test Sample Data'!L$3:L$98)&gt;10,IF(AND(ISNUMBER('Test Sample Data'!L252),'Test Sample Data'!L252&lt;$B$1,'Test Sample Data'!L252&gt;0),'Test Sample Data'!L252,$B$1),"")</f>
        <v/>
      </c>
      <c r="M253" s="17" t="str">
        <f>IF(SUM('Test Sample Data'!M$3:M$98)&gt;10,IF(AND(ISNUMBER('Test Sample Data'!M252),'Test Sample Data'!M252&lt;$B$1,'Test Sample Data'!M252&gt;0),'Test Sample Data'!M252,$B$1),"")</f>
        <v/>
      </c>
      <c r="N253" s="17" t="str">
        <f>'Gene Table'!D252</f>
        <v>NM_030931</v>
      </c>
      <c r="O253" s="16" t="s">
        <v>237</v>
      </c>
      <c r="P253" s="17" t="str">
        <f>IF(SUM('Control Sample Data'!D$3:D$98)&gt;10,IF(AND(ISNUMBER('Control Sample Data'!D252),'Control Sample Data'!D252&lt;$B$1,'Control Sample Data'!D252&gt;0),'Control Sample Data'!D252,$B$1),"")</f>
        <v/>
      </c>
      <c r="Q253" s="17" t="str">
        <f>IF(SUM('Control Sample Data'!E$3:E$98)&gt;10,IF(AND(ISNUMBER('Control Sample Data'!E252),'Control Sample Data'!E252&lt;$B$1,'Control Sample Data'!E252&gt;0),'Control Sample Data'!E252,$B$1),"")</f>
        <v/>
      </c>
      <c r="R253" s="17" t="str">
        <f>IF(SUM('Control Sample Data'!F$3:F$98)&gt;10,IF(AND(ISNUMBER('Control Sample Data'!F252),'Control Sample Data'!F252&lt;$B$1,'Control Sample Data'!F252&gt;0),'Control Sample Data'!F252,$B$1),"")</f>
        <v/>
      </c>
      <c r="S253" s="17" t="str">
        <f>IF(SUM('Control Sample Data'!G$3:G$98)&gt;10,IF(AND(ISNUMBER('Control Sample Data'!G252),'Control Sample Data'!G252&lt;$B$1,'Control Sample Data'!G252&gt;0),'Control Sample Data'!G252,$B$1),"")</f>
        <v/>
      </c>
      <c r="T253" s="17" t="str">
        <f>IF(SUM('Control Sample Data'!H$3:H$98)&gt;10,IF(AND(ISNUMBER('Control Sample Data'!H252),'Control Sample Data'!H252&lt;$B$1,'Control Sample Data'!H252&gt;0),'Control Sample Data'!H252,$B$1),"")</f>
        <v/>
      </c>
      <c r="U253" s="17" t="str">
        <f>IF(SUM('Control Sample Data'!I$3:I$98)&gt;10,IF(AND(ISNUMBER('Control Sample Data'!I252),'Control Sample Data'!I252&lt;$B$1,'Control Sample Data'!I252&gt;0),'Control Sample Data'!I252,$B$1),"")</f>
        <v/>
      </c>
      <c r="V253" s="17" t="str">
        <f>IF(SUM('Control Sample Data'!J$3:J$98)&gt;10,IF(AND(ISNUMBER('Control Sample Data'!J252),'Control Sample Data'!J252&lt;$B$1,'Control Sample Data'!J252&gt;0),'Control Sample Data'!J252,$B$1),"")</f>
        <v/>
      </c>
      <c r="W253" s="17" t="str">
        <f>IF(SUM('Control Sample Data'!K$3:K$98)&gt;10,IF(AND(ISNUMBER('Control Sample Data'!K252),'Control Sample Data'!K252&lt;$B$1,'Control Sample Data'!K252&gt;0),'Control Sample Data'!K252,$B$1),"")</f>
        <v/>
      </c>
      <c r="X253" s="17" t="str">
        <f>IF(SUM('Control Sample Data'!L$3:L$98)&gt;10,IF(AND(ISNUMBER('Control Sample Data'!L252),'Control Sample Data'!L252&lt;$B$1,'Control Sample Data'!L252&gt;0),'Control Sample Data'!L252,$B$1),"")</f>
        <v/>
      </c>
      <c r="Y253" s="17" t="str">
        <f>IF(SUM('Control Sample Data'!M$3:M$98)&gt;10,IF(AND(ISNUMBER('Control Sample Data'!M252),'Control Sample Data'!M252&lt;$B$1,'Control Sample Data'!M252&gt;0),'Control Sample Data'!M252,$B$1),"")</f>
        <v/>
      </c>
      <c r="AT253" s="36" t="str">
        <f t="shared" si="224"/>
        <v/>
      </c>
      <c r="AU253" s="36" t="str">
        <f t="shared" si="225"/>
        <v/>
      </c>
      <c r="AV253" s="36" t="str">
        <f t="shared" si="226"/>
        <v/>
      </c>
      <c r="AW253" s="36" t="str">
        <f t="shared" si="227"/>
        <v/>
      </c>
      <c r="AX253" s="36" t="str">
        <f t="shared" si="228"/>
        <v/>
      </c>
      <c r="AY253" s="36" t="str">
        <f t="shared" si="229"/>
        <v/>
      </c>
      <c r="AZ253" s="36" t="str">
        <f t="shared" si="230"/>
        <v/>
      </c>
      <c r="BA253" s="36" t="str">
        <f t="shared" si="231"/>
        <v/>
      </c>
      <c r="BB253" s="36" t="str">
        <f t="shared" si="232"/>
        <v/>
      </c>
      <c r="BC253" s="36" t="str">
        <f t="shared" si="233"/>
        <v/>
      </c>
      <c r="BD253" s="36" t="str">
        <f t="shared" si="193"/>
        <v/>
      </c>
      <c r="BE253" s="36" t="str">
        <f t="shared" si="194"/>
        <v/>
      </c>
      <c r="BF253" s="36" t="str">
        <f t="shared" si="195"/>
        <v/>
      </c>
      <c r="BG253" s="36" t="str">
        <f t="shared" si="196"/>
        <v/>
      </c>
      <c r="BH253" s="36" t="str">
        <f t="shared" si="197"/>
        <v/>
      </c>
      <c r="BI253" s="36" t="str">
        <f t="shared" si="198"/>
        <v/>
      </c>
      <c r="BJ253" s="36" t="str">
        <f t="shared" si="199"/>
        <v/>
      </c>
      <c r="BK253" s="36" t="str">
        <f t="shared" si="200"/>
        <v/>
      </c>
      <c r="BL253" s="36" t="str">
        <f t="shared" si="201"/>
        <v/>
      </c>
      <c r="BM253" s="36" t="str">
        <f t="shared" si="202"/>
        <v/>
      </c>
      <c r="BN253" s="38" t="e">
        <f t="shared" si="234"/>
        <v>#DIV/0!</v>
      </c>
      <c r="BO253" s="38" t="e">
        <f t="shared" si="235"/>
        <v>#DIV/0!</v>
      </c>
      <c r="BP253" s="39" t="str">
        <f t="shared" si="203"/>
        <v/>
      </c>
      <c r="BQ253" s="39" t="str">
        <f t="shared" si="204"/>
        <v/>
      </c>
      <c r="BR253" s="39" t="str">
        <f t="shared" si="205"/>
        <v/>
      </c>
      <c r="BS253" s="39" t="str">
        <f t="shared" si="206"/>
        <v/>
      </c>
      <c r="BT253" s="39" t="str">
        <f t="shared" si="207"/>
        <v/>
      </c>
      <c r="BU253" s="39" t="str">
        <f t="shared" si="208"/>
        <v/>
      </c>
      <c r="BV253" s="39" t="str">
        <f t="shared" si="209"/>
        <v/>
      </c>
      <c r="BW253" s="39" t="str">
        <f t="shared" si="210"/>
        <v/>
      </c>
      <c r="BX253" s="39" t="str">
        <f t="shared" si="211"/>
        <v/>
      </c>
      <c r="BY253" s="39" t="str">
        <f t="shared" si="212"/>
        <v/>
      </c>
      <c r="BZ253" s="39" t="str">
        <f t="shared" si="213"/>
        <v/>
      </c>
      <c r="CA253" s="39" t="str">
        <f t="shared" si="214"/>
        <v/>
      </c>
      <c r="CB253" s="39" t="str">
        <f t="shared" si="215"/>
        <v/>
      </c>
      <c r="CC253" s="39" t="str">
        <f t="shared" si="216"/>
        <v/>
      </c>
      <c r="CD253" s="39" t="str">
        <f t="shared" si="217"/>
        <v/>
      </c>
      <c r="CE253" s="39" t="str">
        <f t="shared" si="218"/>
        <v/>
      </c>
      <c r="CF253" s="39" t="str">
        <f t="shared" si="219"/>
        <v/>
      </c>
      <c r="CG253" s="39" t="str">
        <f t="shared" si="220"/>
        <v/>
      </c>
      <c r="CH253" s="39" t="str">
        <f t="shared" si="221"/>
        <v/>
      </c>
      <c r="CI253" s="39" t="str">
        <f t="shared" si="222"/>
        <v/>
      </c>
    </row>
    <row r="254" spans="1:87" ht="12.75">
      <c r="A254" s="18"/>
      <c r="B254" s="16" t="str">
        <f>'Gene Table'!D253</f>
        <v>NM_030787</v>
      </c>
      <c r="C254" s="16" t="s">
        <v>241</v>
      </c>
      <c r="D254" s="17" t="str">
        <f>IF(SUM('Test Sample Data'!D$3:D$98)&gt;10,IF(AND(ISNUMBER('Test Sample Data'!D253),'Test Sample Data'!D253&lt;$B$1,'Test Sample Data'!D253&gt;0),'Test Sample Data'!D253,$B$1),"")</f>
        <v/>
      </c>
      <c r="E254" s="17" t="str">
        <f>IF(SUM('Test Sample Data'!E$3:E$98)&gt;10,IF(AND(ISNUMBER('Test Sample Data'!E253),'Test Sample Data'!E253&lt;$B$1,'Test Sample Data'!E253&gt;0),'Test Sample Data'!E253,$B$1),"")</f>
        <v/>
      </c>
      <c r="F254" s="17" t="str">
        <f>IF(SUM('Test Sample Data'!F$3:F$98)&gt;10,IF(AND(ISNUMBER('Test Sample Data'!F253),'Test Sample Data'!F253&lt;$B$1,'Test Sample Data'!F253&gt;0),'Test Sample Data'!F253,$B$1),"")</f>
        <v/>
      </c>
      <c r="G254" s="17" t="str">
        <f>IF(SUM('Test Sample Data'!G$3:G$98)&gt;10,IF(AND(ISNUMBER('Test Sample Data'!G253),'Test Sample Data'!G253&lt;$B$1,'Test Sample Data'!G253&gt;0),'Test Sample Data'!G253,$B$1),"")</f>
        <v/>
      </c>
      <c r="H254" s="17" t="str">
        <f>IF(SUM('Test Sample Data'!H$3:H$98)&gt;10,IF(AND(ISNUMBER('Test Sample Data'!H253),'Test Sample Data'!H253&lt;$B$1,'Test Sample Data'!H253&gt;0),'Test Sample Data'!H253,$B$1),"")</f>
        <v/>
      </c>
      <c r="I254" s="17" t="str">
        <f>IF(SUM('Test Sample Data'!I$3:I$98)&gt;10,IF(AND(ISNUMBER('Test Sample Data'!I253),'Test Sample Data'!I253&lt;$B$1,'Test Sample Data'!I253&gt;0),'Test Sample Data'!I253,$B$1),"")</f>
        <v/>
      </c>
      <c r="J254" s="17" t="str">
        <f>IF(SUM('Test Sample Data'!J$3:J$98)&gt;10,IF(AND(ISNUMBER('Test Sample Data'!J253),'Test Sample Data'!J253&lt;$B$1,'Test Sample Data'!J253&gt;0),'Test Sample Data'!J253,$B$1),"")</f>
        <v/>
      </c>
      <c r="K254" s="17" t="str">
        <f>IF(SUM('Test Sample Data'!K$3:K$98)&gt;10,IF(AND(ISNUMBER('Test Sample Data'!K253),'Test Sample Data'!K253&lt;$B$1,'Test Sample Data'!K253&gt;0),'Test Sample Data'!K253,$B$1),"")</f>
        <v/>
      </c>
      <c r="L254" s="17" t="str">
        <f>IF(SUM('Test Sample Data'!L$3:L$98)&gt;10,IF(AND(ISNUMBER('Test Sample Data'!L253),'Test Sample Data'!L253&lt;$B$1,'Test Sample Data'!L253&gt;0),'Test Sample Data'!L253,$B$1),"")</f>
        <v/>
      </c>
      <c r="M254" s="17" t="str">
        <f>IF(SUM('Test Sample Data'!M$3:M$98)&gt;10,IF(AND(ISNUMBER('Test Sample Data'!M253),'Test Sample Data'!M253&lt;$B$1,'Test Sample Data'!M253&gt;0),'Test Sample Data'!M253,$B$1),"")</f>
        <v/>
      </c>
      <c r="N254" s="17" t="str">
        <f>'Gene Table'!D253</f>
        <v>NM_030787</v>
      </c>
      <c r="O254" s="16" t="s">
        <v>241</v>
      </c>
      <c r="P254" s="17" t="str">
        <f>IF(SUM('Control Sample Data'!D$3:D$98)&gt;10,IF(AND(ISNUMBER('Control Sample Data'!D253),'Control Sample Data'!D253&lt;$B$1,'Control Sample Data'!D253&gt;0),'Control Sample Data'!D253,$B$1),"")</f>
        <v/>
      </c>
      <c r="Q254" s="17" t="str">
        <f>IF(SUM('Control Sample Data'!E$3:E$98)&gt;10,IF(AND(ISNUMBER('Control Sample Data'!E253),'Control Sample Data'!E253&lt;$B$1,'Control Sample Data'!E253&gt;0),'Control Sample Data'!E253,$B$1),"")</f>
        <v/>
      </c>
      <c r="R254" s="17" t="str">
        <f>IF(SUM('Control Sample Data'!F$3:F$98)&gt;10,IF(AND(ISNUMBER('Control Sample Data'!F253),'Control Sample Data'!F253&lt;$B$1,'Control Sample Data'!F253&gt;0),'Control Sample Data'!F253,$B$1),"")</f>
        <v/>
      </c>
      <c r="S254" s="17" t="str">
        <f>IF(SUM('Control Sample Data'!G$3:G$98)&gt;10,IF(AND(ISNUMBER('Control Sample Data'!G253),'Control Sample Data'!G253&lt;$B$1,'Control Sample Data'!G253&gt;0),'Control Sample Data'!G253,$B$1),"")</f>
        <v/>
      </c>
      <c r="T254" s="17" t="str">
        <f>IF(SUM('Control Sample Data'!H$3:H$98)&gt;10,IF(AND(ISNUMBER('Control Sample Data'!H253),'Control Sample Data'!H253&lt;$B$1,'Control Sample Data'!H253&gt;0),'Control Sample Data'!H253,$B$1),"")</f>
        <v/>
      </c>
      <c r="U254" s="17" t="str">
        <f>IF(SUM('Control Sample Data'!I$3:I$98)&gt;10,IF(AND(ISNUMBER('Control Sample Data'!I253),'Control Sample Data'!I253&lt;$B$1,'Control Sample Data'!I253&gt;0),'Control Sample Data'!I253,$B$1),"")</f>
        <v/>
      </c>
      <c r="V254" s="17" t="str">
        <f>IF(SUM('Control Sample Data'!J$3:J$98)&gt;10,IF(AND(ISNUMBER('Control Sample Data'!J253),'Control Sample Data'!J253&lt;$B$1,'Control Sample Data'!J253&gt;0),'Control Sample Data'!J253,$B$1),"")</f>
        <v/>
      </c>
      <c r="W254" s="17" t="str">
        <f>IF(SUM('Control Sample Data'!K$3:K$98)&gt;10,IF(AND(ISNUMBER('Control Sample Data'!K253),'Control Sample Data'!K253&lt;$B$1,'Control Sample Data'!K253&gt;0),'Control Sample Data'!K253,$B$1),"")</f>
        <v/>
      </c>
      <c r="X254" s="17" t="str">
        <f>IF(SUM('Control Sample Data'!L$3:L$98)&gt;10,IF(AND(ISNUMBER('Control Sample Data'!L253),'Control Sample Data'!L253&lt;$B$1,'Control Sample Data'!L253&gt;0),'Control Sample Data'!L253,$B$1),"")</f>
        <v/>
      </c>
      <c r="Y254" s="17" t="str">
        <f>IF(SUM('Control Sample Data'!M$3:M$98)&gt;10,IF(AND(ISNUMBER('Control Sample Data'!M253),'Control Sample Data'!M253&lt;$B$1,'Control Sample Data'!M253&gt;0),'Control Sample Data'!M253,$B$1),"")</f>
        <v/>
      </c>
      <c r="AT254" s="36" t="str">
        <f t="shared" si="224"/>
        <v/>
      </c>
      <c r="AU254" s="36" t="str">
        <f t="shared" si="225"/>
        <v/>
      </c>
      <c r="AV254" s="36" t="str">
        <f t="shared" si="226"/>
        <v/>
      </c>
      <c r="AW254" s="36" t="str">
        <f t="shared" si="227"/>
        <v/>
      </c>
      <c r="AX254" s="36" t="str">
        <f t="shared" si="228"/>
        <v/>
      </c>
      <c r="AY254" s="36" t="str">
        <f t="shared" si="229"/>
        <v/>
      </c>
      <c r="AZ254" s="36" t="str">
        <f t="shared" si="230"/>
        <v/>
      </c>
      <c r="BA254" s="36" t="str">
        <f t="shared" si="231"/>
        <v/>
      </c>
      <c r="BB254" s="36" t="str">
        <f t="shared" si="232"/>
        <v/>
      </c>
      <c r="BC254" s="36" t="str">
        <f t="shared" si="233"/>
        <v/>
      </c>
      <c r="BD254" s="36" t="str">
        <f t="shared" si="193"/>
        <v/>
      </c>
      <c r="BE254" s="36" t="str">
        <f t="shared" si="194"/>
        <v/>
      </c>
      <c r="BF254" s="36" t="str">
        <f t="shared" si="195"/>
        <v/>
      </c>
      <c r="BG254" s="36" t="str">
        <f t="shared" si="196"/>
        <v/>
      </c>
      <c r="BH254" s="36" t="str">
        <f t="shared" si="197"/>
        <v/>
      </c>
      <c r="BI254" s="36" t="str">
        <f t="shared" si="198"/>
        <v/>
      </c>
      <c r="BJ254" s="36" t="str">
        <f t="shared" si="199"/>
        <v/>
      </c>
      <c r="BK254" s="36" t="str">
        <f t="shared" si="200"/>
        <v/>
      </c>
      <c r="BL254" s="36" t="str">
        <f t="shared" si="201"/>
        <v/>
      </c>
      <c r="BM254" s="36" t="str">
        <f t="shared" si="202"/>
        <v/>
      </c>
      <c r="BN254" s="38" t="e">
        <f t="shared" si="234"/>
        <v>#DIV/0!</v>
      </c>
      <c r="BO254" s="38" t="e">
        <f t="shared" si="235"/>
        <v>#DIV/0!</v>
      </c>
      <c r="BP254" s="39" t="str">
        <f t="shared" si="203"/>
        <v/>
      </c>
      <c r="BQ254" s="39" t="str">
        <f t="shared" si="204"/>
        <v/>
      </c>
      <c r="BR254" s="39" t="str">
        <f t="shared" si="205"/>
        <v/>
      </c>
      <c r="BS254" s="39" t="str">
        <f t="shared" si="206"/>
        <v/>
      </c>
      <c r="BT254" s="39" t="str">
        <f t="shared" si="207"/>
        <v/>
      </c>
      <c r="BU254" s="39" t="str">
        <f t="shared" si="208"/>
        <v/>
      </c>
      <c r="BV254" s="39" t="str">
        <f t="shared" si="209"/>
        <v/>
      </c>
      <c r="BW254" s="39" t="str">
        <f t="shared" si="210"/>
        <v/>
      </c>
      <c r="BX254" s="39" t="str">
        <f t="shared" si="211"/>
        <v/>
      </c>
      <c r="BY254" s="39" t="str">
        <f t="shared" si="212"/>
        <v/>
      </c>
      <c r="BZ254" s="39" t="str">
        <f t="shared" si="213"/>
        <v/>
      </c>
      <c r="CA254" s="39" t="str">
        <f t="shared" si="214"/>
        <v/>
      </c>
      <c r="CB254" s="39" t="str">
        <f t="shared" si="215"/>
        <v/>
      </c>
      <c r="CC254" s="39" t="str">
        <f t="shared" si="216"/>
        <v/>
      </c>
      <c r="CD254" s="39" t="str">
        <f t="shared" si="217"/>
        <v/>
      </c>
      <c r="CE254" s="39" t="str">
        <f t="shared" si="218"/>
        <v/>
      </c>
      <c r="CF254" s="39" t="str">
        <f t="shared" si="219"/>
        <v/>
      </c>
      <c r="CG254" s="39" t="str">
        <f t="shared" si="220"/>
        <v/>
      </c>
      <c r="CH254" s="39" t="str">
        <f t="shared" si="221"/>
        <v/>
      </c>
      <c r="CI254" s="39" t="str">
        <f t="shared" si="222"/>
        <v/>
      </c>
    </row>
    <row r="255" spans="1:87" ht="12.75">
      <c r="A255" s="18"/>
      <c r="B255" s="16" t="str">
        <f>'Gene Table'!D254</f>
        <v>NM_030766</v>
      </c>
      <c r="C255" s="16" t="s">
        <v>245</v>
      </c>
      <c r="D255" s="17" t="str">
        <f>IF(SUM('Test Sample Data'!D$3:D$98)&gt;10,IF(AND(ISNUMBER('Test Sample Data'!D254),'Test Sample Data'!D254&lt;$B$1,'Test Sample Data'!D254&gt;0),'Test Sample Data'!D254,$B$1),"")</f>
        <v/>
      </c>
      <c r="E255" s="17" t="str">
        <f>IF(SUM('Test Sample Data'!E$3:E$98)&gt;10,IF(AND(ISNUMBER('Test Sample Data'!E254),'Test Sample Data'!E254&lt;$B$1,'Test Sample Data'!E254&gt;0),'Test Sample Data'!E254,$B$1),"")</f>
        <v/>
      </c>
      <c r="F255" s="17" t="str">
        <f>IF(SUM('Test Sample Data'!F$3:F$98)&gt;10,IF(AND(ISNUMBER('Test Sample Data'!F254),'Test Sample Data'!F254&lt;$B$1,'Test Sample Data'!F254&gt;0),'Test Sample Data'!F254,$B$1),"")</f>
        <v/>
      </c>
      <c r="G255" s="17" t="str">
        <f>IF(SUM('Test Sample Data'!G$3:G$98)&gt;10,IF(AND(ISNUMBER('Test Sample Data'!G254),'Test Sample Data'!G254&lt;$B$1,'Test Sample Data'!G254&gt;0),'Test Sample Data'!G254,$B$1),"")</f>
        <v/>
      </c>
      <c r="H255" s="17" t="str">
        <f>IF(SUM('Test Sample Data'!H$3:H$98)&gt;10,IF(AND(ISNUMBER('Test Sample Data'!H254),'Test Sample Data'!H254&lt;$B$1,'Test Sample Data'!H254&gt;0),'Test Sample Data'!H254,$B$1),"")</f>
        <v/>
      </c>
      <c r="I255" s="17" t="str">
        <f>IF(SUM('Test Sample Data'!I$3:I$98)&gt;10,IF(AND(ISNUMBER('Test Sample Data'!I254),'Test Sample Data'!I254&lt;$B$1,'Test Sample Data'!I254&gt;0),'Test Sample Data'!I254,$B$1),"")</f>
        <v/>
      </c>
      <c r="J255" s="17" t="str">
        <f>IF(SUM('Test Sample Data'!J$3:J$98)&gt;10,IF(AND(ISNUMBER('Test Sample Data'!J254),'Test Sample Data'!J254&lt;$B$1,'Test Sample Data'!J254&gt;0),'Test Sample Data'!J254,$B$1),"")</f>
        <v/>
      </c>
      <c r="K255" s="17" t="str">
        <f>IF(SUM('Test Sample Data'!K$3:K$98)&gt;10,IF(AND(ISNUMBER('Test Sample Data'!K254),'Test Sample Data'!K254&lt;$B$1,'Test Sample Data'!K254&gt;0),'Test Sample Data'!K254,$B$1),"")</f>
        <v/>
      </c>
      <c r="L255" s="17" t="str">
        <f>IF(SUM('Test Sample Data'!L$3:L$98)&gt;10,IF(AND(ISNUMBER('Test Sample Data'!L254),'Test Sample Data'!L254&lt;$B$1,'Test Sample Data'!L254&gt;0),'Test Sample Data'!L254,$B$1),"")</f>
        <v/>
      </c>
      <c r="M255" s="17" t="str">
        <f>IF(SUM('Test Sample Data'!M$3:M$98)&gt;10,IF(AND(ISNUMBER('Test Sample Data'!M254),'Test Sample Data'!M254&lt;$B$1,'Test Sample Data'!M254&gt;0),'Test Sample Data'!M254,$B$1),"")</f>
        <v/>
      </c>
      <c r="N255" s="17" t="str">
        <f>'Gene Table'!D254</f>
        <v>NM_030766</v>
      </c>
      <c r="O255" s="16" t="s">
        <v>245</v>
      </c>
      <c r="P255" s="17" t="str">
        <f>IF(SUM('Control Sample Data'!D$3:D$98)&gt;10,IF(AND(ISNUMBER('Control Sample Data'!D254),'Control Sample Data'!D254&lt;$B$1,'Control Sample Data'!D254&gt;0),'Control Sample Data'!D254,$B$1),"")</f>
        <v/>
      </c>
      <c r="Q255" s="17" t="str">
        <f>IF(SUM('Control Sample Data'!E$3:E$98)&gt;10,IF(AND(ISNUMBER('Control Sample Data'!E254),'Control Sample Data'!E254&lt;$B$1,'Control Sample Data'!E254&gt;0),'Control Sample Data'!E254,$B$1),"")</f>
        <v/>
      </c>
      <c r="R255" s="17" t="str">
        <f>IF(SUM('Control Sample Data'!F$3:F$98)&gt;10,IF(AND(ISNUMBER('Control Sample Data'!F254),'Control Sample Data'!F254&lt;$B$1,'Control Sample Data'!F254&gt;0),'Control Sample Data'!F254,$B$1),"")</f>
        <v/>
      </c>
      <c r="S255" s="17" t="str">
        <f>IF(SUM('Control Sample Data'!G$3:G$98)&gt;10,IF(AND(ISNUMBER('Control Sample Data'!G254),'Control Sample Data'!G254&lt;$B$1,'Control Sample Data'!G254&gt;0),'Control Sample Data'!G254,$B$1),"")</f>
        <v/>
      </c>
      <c r="T255" s="17" t="str">
        <f>IF(SUM('Control Sample Data'!H$3:H$98)&gt;10,IF(AND(ISNUMBER('Control Sample Data'!H254),'Control Sample Data'!H254&lt;$B$1,'Control Sample Data'!H254&gt;0),'Control Sample Data'!H254,$B$1),"")</f>
        <v/>
      </c>
      <c r="U255" s="17" t="str">
        <f>IF(SUM('Control Sample Data'!I$3:I$98)&gt;10,IF(AND(ISNUMBER('Control Sample Data'!I254),'Control Sample Data'!I254&lt;$B$1,'Control Sample Data'!I254&gt;0),'Control Sample Data'!I254,$B$1),"")</f>
        <v/>
      </c>
      <c r="V255" s="17" t="str">
        <f>IF(SUM('Control Sample Data'!J$3:J$98)&gt;10,IF(AND(ISNUMBER('Control Sample Data'!J254),'Control Sample Data'!J254&lt;$B$1,'Control Sample Data'!J254&gt;0),'Control Sample Data'!J254,$B$1),"")</f>
        <v/>
      </c>
      <c r="W255" s="17" t="str">
        <f>IF(SUM('Control Sample Data'!K$3:K$98)&gt;10,IF(AND(ISNUMBER('Control Sample Data'!K254),'Control Sample Data'!K254&lt;$B$1,'Control Sample Data'!K254&gt;0),'Control Sample Data'!K254,$B$1),"")</f>
        <v/>
      </c>
      <c r="X255" s="17" t="str">
        <f>IF(SUM('Control Sample Data'!L$3:L$98)&gt;10,IF(AND(ISNUMBER('Control Sample Data'!L254),'Control Sample Data'!L254&lt;$B$1,'Control Sample Data'!L254&gt;0),'Control Sample Data'!L254,$B$1),"")</f>
        <v/>
      </c>
      <c r="Y255" s="17" t="str">
        <f>IF(SUM('Control Sample Data'!M$3:M$98)&gt;10,IF(AND(ISNUMBER('Control Sample Data'!M254),'Control Sample Data'!M254&lt;$B$1,'Control Sample Data'!M254&gt;0),'Control Sample Data'!M254,$B$1),"")</f>
        <v/>
      </c>
      <c r="AT255" s="36" t="str">
        <f t="shared" si="224"/>
        <v/>
      </c>
      <c r="AU255" s="36" t="str">
        <f t="shared" si="225"/>
        <v/>
      </c>
      <c r="AV255" s="36" t="str">
        <f t="shared" si="226"/>
        <v/>
      </c>
      <c r="AW255" s="36" t="str">
        <f t="shared" si="227"/>
        <v/>
      </c>
      <c r="AX255" s="36" t="str">
        <f t="shared" si="228"/>
        <v/>
      </c>
      <c r="AY255" s="36" t="str">
        <f t="shared" si="229"/>
        <v/>
      </c>
      <c r="AZ255" s="36" t="str">
        <f t="shared" si="230"/>
        <v/>
      </c>
      <c r="BA255" s="36" t="str">
        <f t="shared" si="231"/>
        <v/>
      </c>
      <c r="BB255" s="36" t="str">
        <f t="shared" si="232"/>
        <v/>
      </c>
      <c r="BC255" s="36" t="str">
        <f t="shared" si="233"/>
        <v/>
      </c>
      <c r="BD255" s="36" t="str">
        <f t="shared" si="193"/>
        <v/>
      </c>
      <c r="BE255" s="36" t="str">
        <f t="shared" si="194"/>
        <v/>
      </c>
      <c r="BF255" s="36" t="str">
        <f t="shared" si="195"/>
        <v/>
      </c>
      <c r="BG255" s="36" t="str">
        <f t="shared" si="196"/>
        <v/>
      </c>
      <c r="BH255" s="36" t="str">
        <f t="shared" si="197"/>
        <v/>
      </c>
      <c r="BI255" s="36" t="str">
        <f t="shared" si="198"/>
        <v/>
      </c>
      <c r="BJ255" s="36" t="str">
        <f t="shared" si="199"/>
        <v/>
      </c>
      <c r="BK255" s="36" t="str">
        <f t="shared" si="200"/>
        <v/>
      </c>
      <c r="BL255" s="36" t="str">
        <f t="shared" si="201"/>
        <v/>
      </c>
      <c r="BM255" s="36" t="str">
        <f t="shared" si="202"/>
        <v/>
      </c>
      <c r="BN255" s="38" t="e">
        <f t="shared" si="234"/>
        <v>#DIV/0!</v>
      </c>
      <c r="BO255" s="38" t="e">
        <f t="shared" si="235"/>
        <v>#DIV/0!</v>
      </c>
      <c r="BP255" s="39" t="str">
        <f t="shared" si="203"/>
        <v/>
      </c>
      <c r="BQ255" s="39" t="str">
        <f t="shared" si="204"/>
        <v/>
      </c>
      <c r="BR255" s="39" t="str">
        <f t="shared" si="205"/>
        <v/>
      </c>
      <c r="BS255" s="39" t="str">
        <f t="shared" si="206"/>
        <v/>
      </c>
      <c r="BT255" s="39" t="str">
        <f t="shared" si="207"/>
        <v/>
      </c>
      <c r="BU255" s="39" t="str">
        <f t="shared" si="208"/>
        <v/>
      </c>
      <c r="BV255" s="39" t="str">
        <f t="shared" si="209"/>
        <v/>
      </c>
      <c r="BW255" s="39" t="str">
        <f t="shared" si="210"/>
        <v/>
      </c>
      <c r="BX255" s="39" t="str">
        <f t="shared" si="211"/>
        <v/>
      </c>
      <c r="BY255" s="39" t="str">
        <f t="shared" si="212"/>
        <v/>
      </c>
      <c r="BZ255" s="39" t="str">
        <f t="shared" si="213"/>
        <v/>
      </c>
      <c r="CA255" s="39" t="str">
        <f t="shared" si="214"/>
        <v/>
      </c>
      <c r="CB255" s="39" t="str">
        <f t="shared" si="215"/>
        <v/>
      </c>
      <c r="CC255" s="39" t="str">
        <f t="shared" si="216"/>
        <v/>
      </c>
      <c r="CD255" s="39" t="str">
        <f t="shared" si="217"/>
        <v/>
      </c>
      <c r="CE255" s="39" t="str">
        <f t="shared" si="218"/>
        <v/>
      </c>
      <c r="CF255" s="39" t="str">
        <f t="shared" si="219"/>
        <v/>
      </c>
      <c r="CG255" s="39" t="str">
        <f t="shared" si="220"/>
        <v/>
      </c>
      <c r="CH255" s="39" t="str">
        <f t="shared" si="221"/>
        <v/>
      </c>
      <c r="CI255" s="39" t="str">
        <f t="shared" si="222"/>
        <v/>
      </c>
    </row>
    <row r="256" spans="1:87" ht="12.75">
      <c r="A256" s="18"/>
      <c r="B256" s="16" t="str">
        <f>'Gene Table'!D255</f>
        <v>NM_004639</v>
      </c>
      <c r="C256" s="16" t="s">
        <v>249</v>
      </c>
      <c r="D256" s="17" t="str">
        <f>IF(SUM('Test Sample Data'!D$3:D$98)&gt;10,IF(AND(ISNUMBER('Test Sample Data'!D255),'Test Sample Data'!D255&lt;$B$1,'Test Sample Data'!D255&gt;0),'Test Sample Data'!D255,$B$1),"")</f>
        <v/>
      </c>
      <c r="E256" s="17" t="str">
        <f>IF(SUM('Test Sample Data'!E$3:E$98)&gt;10,IF(AND(ISNUMBER('Test Sample Data'!E255),'Test Sample Data'!E255&lt;$B$1,'Test Sample Data'!E255&gt;0),'Test Sample Data'!E255,$B$1),"")</f>
        <v/>
      </c>
      <c r="F256" s="17" t="str">
        <f>IF(SUM('Test Sample Data'!F$3:F$98)&gt;10,IF(AND(ISNUMBER('Test Sample Data'!F255),'Test Sample Data'!F255&lt;$B$1,'Test Sample Data'!F255&gt;0),'Test Sample Data'!F255,$B$1),"")</f>
        <v/>
      </c>
      <c r="G256" s="17" t="str">
        <f>IF(SUM('Test Sample Data'!G$3:G$98)&gt;10,IF(AND(ISNUMBER('Test Sample Data'!G255),'Test Sample Data'!G255&lt;$B$1,'Test Sample Data'!G255&gt;0),'Test Sample Data'!G255,$B$1),"")</f>
        <v/>
      </c>
      <c r="H256" s="17" t="str">
        <f>IF(SUM('Test Sample Data'!H$3:H$98)&gt;10,IF(AND(ISNUMBER('Test Sample Data'!H255),'Test Sample Data'!H255&lt;$B$1,'Test Sample Data'!H255&gt;0),'Test Sample Data'!H255,$B$1),"")</f>
        <v/>
      </c>
      <c r="I256" s="17" t="str">
        <f>IF(SUM('Test Sample Data'!I$3:I$98)&gt;10,IF(AND(ISNUMBER('Test Sample Data'!I255),'Test Sample Data'!I255&lt;$B$1,'Test Sample Data'!I255&gt;0),'Test Sample Data'!I255,$B$1),"")</f>
        <v/>
      </c>
      <c r="J256" s="17" t="str">
        <f>IF(SUM('Test Sample Data'!J$3:J$98)&gt;10,IF(AND(ISNUMBER('Test Sample Data'!J255),'Test Sample Data'!J255&lt;$B$1,'Test Sample Data'!J255&gt;0),'Test Sample Data'!J255,$B$1),"")</f>
        <v/>
      </c>
      <c r="K256" s="17" t="str">
        <f>IF(SUM('Test Sample Data'!K$3:K$98)&gt;10,IF(AND(ISNUMBER('Test Sample Data'!K255),'Test Sample Data'!K255&lt;$B$1,'Test Sample Data'!K255&gt;0),'Test Sample Data'!K255,$B$1),"")</f>
        <v/>
      </c>
      <c r="L256" s="17" t="str">
        <f>IF(SUM('Test Sample Data'!L$3:L$98)&gt;10,IF(AND(ISNUMBER('Test Sample Data'!L255),'Test Sample Data'!L255&lt;$B$1,'Test Sample Data'!L255&gt;0),'Test Sample Data'!L255,$B$1),"")</f>
        <v/>
      </c>
      <c r="M256" s="17" t="str">
        <f>IF(SUM('Test Sample Data'!M$3:M$98)&gt;10,IF(AND(ISNUMBER('Test Sample Data'!M255),'Test Sample Data'!M255&lt;$B$1,'Test Sample Data'!M255&gt;0),'Test Sample Data'!M255,$B$1),"")</f>
        <v/>
      </c>
      <c r="N256" s="17" t="str">
        <f>'Gene Table'!D255</f>
        <v>NM_004639</v>
      </c>
      <c r="O256" s="16" t="s">
        <v>249</v>
      </c>
      <c r="P256" s="17" t="str">
        <f>IF(SUM('Control Sample Data'!D$3:D$98)&gt;10,IF(AND(ISNUMBER('Control Sample Data'!D255),'Control Sample Data'!D255&lt;$B$1,'Control Sample Data'!D255&gt;0),'Control Sample Data'!D255,$B$1),"")</f>
        <v/>
      </c>
      <c r="Q256" s="17" t="str">
        <f>IF(SUM('Control Sample Data'!E$3:E$98)&gt;10,IF(AND(ISNUMBER('Control Sample Data'!E255),'Control Sample Data'!E255&lt;$B$1,'Control Sample Data'!E255&gt;0),'Control Sample Data'!E255,$B$1),"")</f>
        <v/>
      </c>
      <c r="R256" s="17" t="str">
        <f>IF(SUM('Control Sample Data'!F$3:F$98)&gt;10,IF(AND(ISNUMBER('Control Sample Data'!F255),'Control Sample Data'!F255&lt;$B$1,'Control Sample Data'!F255&gt;0),'Control Sample Data'!F255,$B$1),"")</f>
        <v/>
      </c>
      <c r="S256" s="17" t="str">
        <f>IF(SUM('Control Sample Data'!G$3:G$98)&gt;10,IF(AND(ISNUMBER('Control Sample Data'!G255),'Control Sample Data'!G255&lt;$B$1,'Control Sample Data'!G255&gt;0),'Control Sample Data'!G255,$B$1),"")</f>
        <v/>
      </c>
      <c r="T256" s="17" t="str">
        <f>IF(SUM('Control Sample Data'!H$3:H$98)&gt;10,IF(AND(ISNUMBER('Control Sample Data'!H255),'Control Sample Data'!H255&lt;$B$1,'Control Sample Data'!H255&gt;0),'Control Sample Data'!H255,$B$1),"")</f>
        <v/>
      </c>
      <c r="U256" s="17" t="str">
        <f>IF(SUM('Control Sample Data'!I$3:I$98)&gt;10,IF(AND(ISNUMBER('Control Sample Data'!I255),'Control Sample Data'!I255&lt;$B$1,'Control Sample Data'!I255&gt;0),'Control Sample Data'!I255,$B$1),"")</f>
        <v/>
      </c>
      <c r="V256" s="17" t="str">
        <f>IF(SUM('Control Sample Data'!J$3:J$98)&gt;10,IF(AND(ISNUMBER('Control Sample Data'!J255),'Control Sample Data'!J255&lt;$B$1,'Control Sample Data'!J255&gt;0),'Control Sample Data'!J255,$B$1),"")</f>
        <v/>
      </c>
      <c r="W256" s="17" t="str">
        <f>IF(SUM('Control Sample Data'!K$3:K$98)&gt;10,IF(AND(ISNUMBER('Control Sample Data'!K255),'Control Sample Data'!K255&lt;$B$1,'Control Sample Data'!K255&gt;0),'Control Sample Data'!K255,$B$1),"")</f>
        <v/>
      </c>
      <c r="X256" s="17" t="str">
        <f>IF(SUM('Control Sample Data'!L$3:L$98)&gt;10,IF(AND(ISNUMBER('Control Sample Data'!L255),'Control Sample Data'!L255&lt;$B$1,'Control Sample Data'!L255&gt;0),'Control Sample Data'!L255,$B$1),"")</f>
        <v/>
      </c>
      <c r="Y256" s="17" t="str">
        <f>IF(SUM('Control Sample Data'!M$3:M$98)&gt;10,IF(AND(ISNUMBER('Control Sample Data'!M255),'Control Sample Data'!M255&lt;$B$1,'Control Sample Data'!M255&gt;0),'Control Sample Data'!M255,$B$1),"")</f>
        <v/>
      </c>
      <c r="AT256" s="36" t="str">
        <f t="shared" si="224"/>
        <v/>
      </c>
      <c r="AU256" s="36" t="str">
        <f t="shared" si="225"/>
        <v/>
      </c>
      <c r="AV256" s="36" t="str">
        <f t="shared" si="226"/>
        <v/>
      </c>
      <c r="AW256" s="36" t="str">
        <f t="shared" si="227"/>
        <v/>
      </c>
      <c r="AX256" s="36" t="str">
        <f t="shared" si="228"/>
        <v/>
      </c>
      <c r="AY256" s="36" t="str">
        <f t="shared" si="229"/>
        <v/>
      </c>
      <c r="AZ256" s="36" t="str">
        <f t="shared" si="230"/>
        <v/>
      </c>
      <c r="BA256" s="36" t="str">
        <f t="shared" si="231"/>
        <v/>
      </c>
      <c r="BB256" s="36" t="str">
        <f t="shared" si="232"/>
        <v/>
      </c>
      <c r="BC256" s="36" t="str">
        <f t="shared" si="233"/>
        <v/>
      </c>
      <c r="BD256" s="36" t="str">
        <f t="shared" si="193"/>
        <v/>
      </c>
      <c r="BE256" s="36" t="str">
        <f t="shared" si="194"/>
        <v/>
      </c>
      <c r="BF256" s="36" t="str">
        <f t="shared" si="195"/>
        <v/>
      </c>
      <c r="BG256" s="36" t="str">
        <f t="shared" si="196"/>
        <v/>
      </c>
      <c r="BH256" s="36" t="str">
        <f t="shared" si="197"/>
        <v/>
      </c>
      <c r="BI256" s="36" t="str">
        <f t="shared" si="198"/>
        <v/>
      </c>
      <c r="BJ256" s="36" t="str">
        <f t="shared" si="199"/>
        <v/>
      </c>
      <c r="BK256" s="36" t="str">
        <f t="shared" si="200"/>
        <v/>
      </c>
      <c r="BL256" s="36" t="str">
        <f t="shared" si="201"/>
        <v/>
      </c>
      <c r="BM256" s="36" t="str">
        <f t="shared" si="202"/>
        <v/>
      </c>
      <c r="BN256" s="38" t="e">
        <f t="shared" si="234"/>
        <v>#DIV/0!</v>
      </c>
      <c r="BO256" s="38" t="e">
        <f t="shared" si="235"/>
        <v>#DIV/0!</v>
      </c>
      <c r="BP256" s="39" t="str">
        <f t="shared" si="203"/>
        <v/>
      </c>
      <c r="BQ256" s="39" t="str">
        <f t="shared" si="204"/>
        <v/>
      </c>
      <c r="BR256" s="39" t="str">
        <f t="shared" si="205"/>
        <v/>
      </c>
      <c r="BS256" s="39" t="str">
        <f t="shared" si="206"/>
        <v/>
      </c>
      <c r="BT256" s="39" t="str">
        <f t="shared" si="207"/>
        <v/>
      </c>
      <c r="BU256" s="39" t="str">
        <f t="shared" si="208"/>
        <v/>
      </c>
      <c r="BV256" s="39" t="str">
        <f t="shared" si="209"/>
        <v/>
      </c>
      <c r="BW256" s="39" t="str">
        <f t="shared" si="210"/>
        <v/>
      </c>
      <c r="BX256" s="39" t="str">
        <f t="shared" si="211"/>
        <v/>
      </c>
      <c r="BY256" s="39" t="str">
        <f t="shared" si="212"/>
        <v/>
      </c>
      <c r="BZ256" s="39" t="str">
        <f t="shared" si="213"/>
        <v/>
      </c>
      <c r="CA256" s="39" t="str">
        <f t="shared" si="214"/>
        <v/>
      </c>
      <c r="CB256" s="39" t="str">
        <f t="shared" si="215"/>
        <v/>
      </c>
      <c r="CC256" s="39" t="str">
        <f t="shared" si="216"/>
        <v/>
      </c>
      <c r="CD256" s="39" t="str">
        <f t="shared" si="217"/>
        <v/>
      </c>
      <c r="CE256" s="39" t="str">
        <f t="shared" si="218"/>
        <v/>
      </c>
      <c r="CF256" s="39" t="str">
        <f t="shared" si="219"/>
        <v/>
      </c>
      <c r="CG256" s="39" t="str">
        <f t="shared" si="220"/>
        <v/>
      </c>
      <c r="CH256" s="39" t="str">
        <f t="shared" si="221"/>
        <v/>
      </c>
      <c r="CI256" s="39" t="str">
        <f t="shared" si="222"/>
        <v/>
      </c>
    </row>
    <row r="257" spans="1:87" ht="12.75">
      <c r="A257" s="18"/>
      <c r="B257" s="16" t="str">
        <f>'Gene Table'!D256</f>
        <v>NM_024051</v>
      </c>
      <c r="C257" s="16" t="s">
        <v>253</v>
      </c>
      <c r="D257" s="17" t="str">
        <f>IF(SUM('Test Sample Data'!D$3:D$98)&gt;10,IF(AND(ISNUMBER('Test Sample Data'!D256),'Test Sample Data'!D256&lt;$B$1,'Test Sample Data'!D256&gt;0),'Test Sample Data'!D256,$B$1),"")</f>
        <v/>
      </c>
      <c r="E257" s="17" t="str">
        <f>IF(SUM('Test Sample Data'!E$3:E$98)&gt;10,IF(AND(ISNUMBER('Test Sample Data'!E256),'Test Sample Data'!E256&lt;$B$1,'Test Sample Data'!E256&gt;0),'Test Sample Data'!E256,$B$1),"")</f>
        <v/>
      </c>
      <c r="F257" s="17" t="str">
        <f>IF(SUM('Test Sample Data'!F$3:F$98)&gt;10,IF(AND(ISNUMBER('Test Sample Data'!F256),'Test Sample Data'!F256&lt;$B$1,'Test Sample Data'!F256&gt;0),'Test Sample Data'!F256,$B$1),"")</f>
        <v/>
      </c>
      <c r="G257" s="17" t="str">
        <f>IF(SUM('Test Sample Data'!G$3:G$98)&gt;10,IF(AND(ISNUMBER('Test Sample Data'!G256),'Test Sample Data'!G256&lt;$B$1,'Test Sample Data'!G256&gt;0),'Test Sample Data'!G256,$B$1),"")</f>
        <v/>
      </c>
      <c r="H257" s="17" t="str">
        <f>IF(SUM('Test Sample Data'!H$3:H$98)&gt;10,IF(AND(ISNUMBER('Test Sample Data'!H256),'Test Sample Data'!H256&lt;$B$1,'Test Sample Data'!H256&gt;0),'Test Sample Data'!H256,$B$1),"")</f>
        <v/>
      </c>
      <c r="I257" s="17" t="str">
        <f>IF(SUM('Test Sample Data'!I$3:I$98)&gt;10,IF(AND(ISNUMBER('Test Sample Data'!I256),'Test Sample Data'!I256&lt;$B$1,'Test Sample Data'!I256&gt;0),'Test Sample Data'!I256,$B$1),"")</f>
        <v/>
      </c>
      <c r="J257" s="17" t="str">
        <f>IF(SUM('Test Sample Data'!J$3:J$98)&gt;10,IF(AND(ISNUMBER('Test Sample Data'!J256),'Test Sample Data'!J256&lt;$B$1,'Test Sample Data'!J256&gt;0),'Test Sample Data'!J256,$B$1),"")</f>
        <v/>
      </c>
      <c r="K257" s="17" t="str">
        <f>IF(SUM('Test Sample Data'!K$3:K$98)&gt;10,IF(AND(ISNUMBER('Test Sample Data'!K256),'Test Sample Data'!K256&lt;$B$1,'Test Sample Data'!K256&gt;0),'Test Sample Data'!K256,$B$1),"")</f>
        <v/>
      </c>
      <c r="L257" s="17" t="str">
        <f>IF(SUM('Test Sample Data'!L$3:L$98)&gt;10,IF(AND(ISNUMBER('Test Sample Data'!L256),'Test Sample Data'!L256&lt;$B$1,'Test Sample Data'!L256&gt;0),'Test Sample Data'!L256,$B$1),"")</f>
        <v/>
      </c>
      <c r="M257" s="17" t="str">
        <f>IF(SUM('Test Sample Data'!M$3:M$98)&gt;10,IF(AND(ISNUMBER('Test Sample Data'!M256),'Test Sample Data'!M256&lt;$B$1,'Test Sample Data'!M256&gt;0),'Test Sample Data'!M256,$B$1),"")</f>
        <v/>
      </c>
      <c r="N257" s="17" t="str">
        <f>'Gene Table'!D256</f>
        <v>NM_024051</v>
      </c>
      <c r="O257" s="16" t="s">
        <v>253</v>
      </c>
      <c r="P257" s="17" t="str">
        <f>IF(SUM('Control Sample Data'!D$3:D$98)&gt;10,IF(AND(ISNUMBER('Control Sample Data'!D256),'Control Sample Data'!D256&lt;$B$1,'Control Sample Data'!D256&gt;0),'Control Sample Data'!D256,$B$1),"")</f>
        <v/>
      </c>
      <c r="Q257" s="17" t="str">
        <f>IF(SUM('Control Sample Data'!E$3:E$98)&gt;10,IF(AND(ISNUMBER('Control Sample Data'!E256),'Control Sample Data'!E256&lt;$B$1,'Control Sample Data'!E256&gt;0),'Control Sample Data'!E256,$B$1),"")</f>
        <v/>
      </c>
      <c r="R257" s="17" t="str">
        <f>IF(SUM('Control Sample Data'!F$3:F$98)&gt;10,IF(AND(ISNUMBER('Control Sample Data'!F256),'Control Sample Data'!F256&lt;$B$1,'Control Sample Data'!F256&gt;0),'Control Sample Data'!F256,$B$1),"")</f>
        <v/>
      </c>
      <c r="S257" s="17" t="str">
        <f>IF(SUM('Control Sample Data'!G$3:G$98)&gt;10,IF(AND(ISNUMBER('Control Sample Data'!G256),'Control Sample Data'!G256&lt;$B$1,'Control Sample Data'!G256&gt;0),'Control Sample Data'!G256,$B$1),"")</f>
        <v/>
      </c>
      <c r="T257" s="17" t="str">
        <f>IF(SUM('Control Sample Data'!H$3:H$98)&gt;10,IF(AND(ISNUMBER('Control Sample Data'!H256),'Control Sample Data'!H256&lt;$B$1,'Control Sample Data'!H256&gt;0),'Control Sample Data'!H256,$B$1),"")</f>
        <v/>
      </c>
      <c r="U257" s="17" t="str">
        <f>IF(SUM('Control Sample Data'!I$3:I$98)&gt;10,IF(AND(ISNUMBER('Control Sample Data'!I256),'Control Sample Data'!I256&lt;$B$1,'Control Sample Data'!I256&gt;0),'Control Sample Data'!I256,$B$1),"")</f>
        <v/>
      </c>
      <c r="V257" s="17" t="str">
        <f>IF(SUM('Control Sample Data'!J$3:J$98)&gt;10,IF(AND(ISNUMBER('Control Sample Data'!J256),'Control Sample Data'!J256&lt;$B$1,'Control Sample Data'!J256&gt;0),'Control Sample Data'!J256,$B$1),"")</f>
        <v/>
      </c>
      <c r="W257" s="17" t="str">
        <f>IF(SUM('Control Sample Data'!K$3:K$98)&gt;10,IF(AND(ISNUMBER('Control Sample Data'!K256),'Control Sample Data'!K256&lt;$B$1,'Control Sample Data'!K256&gt;0),'Control Sample Data'!K256,$B$1),"")</f>
        <v/>
      </c>
      <c r="X257" s="17" t="str">
        <f>IF(SUM('Control Sample Data'!L$3:L$98)&gt;10,IF(AND(ISNUMBER('Control Sample Data'!L256),'Control Sample Data'!L256&lt;$B$1,'Control Sample Data'!L256&gt;0),'Control Sample Data'!L256,$B$1),"")</f>
        <v/>
      </c>
      <c r="Y257" s="17" t="str">
        <f>IF(SUM('Control Sample Data'!M$3:M$98)&gt;10,IF(AND(ISNUMBER('Control Sample Data'!M256),'Control Sample Data'!M256&lt;$B$1,'Control Sample Data'!M256&gt;0),'Control Sample Data'!M256,$B$1),"")</f>
        <v/>
      </c>
      <c r="AT257" s="36" t="str">
        <f t="shared" si="224"/>
        <v/>
      </c>
      <c r="AU257" s="36" t="str">
        <f t="shared" si="225"/>
        <v/>
      </c>
      <c r="AV257" s="36" t="str">
        <f t="shared" si="226"/>
        <v/>
      </c>
      <c r="AW257" s="36" t="str">
        <f t="shared" si="227"/>
        <v/>
      </c>
      <c r="AX257" s="36" t="str">
        <f t="shared" si="228"/>
        <v/>
      </c>
      <c r="AY257" s="36" t="str">
        <f t="shared" si="229"/>
        <v/>
      </c>
      <c r="AZ257" s="36" t="str">
        <f t="shared" si="230"/>
        <v/>
      </c>
      <c r="BA257" s="36" t="str">
        <f t="shared" si="231"/>
        <v/>
      </c>
      <c r="BB257" s="36" t="str">
        <f t="shared" si="232"/>
        <v/>
      </c>
      <c r="BC257" s="36" t="str">
        <f t="shared" si="233"/>
        <v/>
      </c>
      <c r="BD257" s="36" t="str">
        <f t="shared" si="193"/>
        <v/>
      </c>
      <c r="BE257" s="36" t="str">
        <f t="shared" si="194"/>
        <v/>
      </c>
      <c r="BF257" s="36" t="str">
        <f t="shared" si="195"/>
        <v/>
      </c>
      <c r="BG257" s="36" t="str">
        <f t="shared" si="196"/>
        <v/>
      </c>
      <c r="BH257" s="36" t="str">
        <f t="shared" si="197"/>
        <v/>
      </c>
      <c r="BI257" s="36" t="str">
        <f t="shared" si="198"/>
        <v/>
      </c>
      <c r="BJ257" s="36" t="str">
        <f t="shared" si="199"/>
        <v/>
      </c>
      <c r="BK257" s="36" t="str">
        <f t="shared" si="200"/>
        <v/>
      </c>
      <c r="BL257" s="36" t="str">
        <f t="shared" si="201"/>
        <v/>
      </c>
      <c r="BM257" s="36" t="str">
        <f t="shared" si="202"/>
        <v/>
      </c>
      <c r="BN257" s="38" t="e">
        <f t="shared" si="234"/>
        <v>#DIV/0!</v>
      </c>
      <c r="BO257" s="38" t="e">
        <f t="shared" si="235"/>
        <v>#DIV/0!</v>
      </c>
      <c r="BP257" s="39" t="str">
        <f t="shared" si="203"/>
        <v/>
      </c>
      <c r="BQ257" s="39" t="str">
        <f t="shared" si="204"/>
        <v/>
      </c>
      <c r="BR257" s="39" t="str">
        <f t="shared" si="205"/>
        <v/>
      </c>
      <c r="BS257" s="39" t="str">
        <f t="shared" si="206"/>
        <v/>
      </c>
      <c r="BT257" s="39" t="str">
        <f t="shared" si="207"/>
        <v/>
      </c>
      <c r="BU257" s="39" t="str">
        <f t="shared" si="208"/>
        <v/>
      </c>
      <c r="BV257" s="39" t="str">
        <f t="shared" si="209"/>
        <v/>
      </c>
      <c r="BW257" s="39" t="str">
        <f t="shared" si="210"/>
        <v/>
      </c>
      <c r="BX257" s="39" t="str">
        <f t="shared" si="211"/>
        <v/>
      </c>
      <c r="BY257" s="39" t="str">
        <f t="shared" si="212"/>
        <v/>
      </c>
      <c r="BZ257" s="39" t="str">
        <f t="shared" si="213"/>
        <v/>
      </c>
      <c r="CA257" s="39" t="str">
        <f t="shared" si="214"/>
        <v/>
      </c>
      <c r="CB257" s="39" t="str">
        <f t="shared" si="215"/>
        <v/>
      </c>
      <c r="CC257" s="39" t="str">
        <f t="shared" si="216"/>
        <v/>
      </c>
      <c r="CD257" s="39" t="str">
        <f t="shared" si="217"/>
        <v/>
      </c>
      <c r="CE257" s="39" t="str">
        <f t="shared" si="218"/>
        <v/>
      </c>
      <c r="CF257" s="39" t="str">
        <f t="shared" si="219"/>
        <v/>
      </c>
      <c r="CG257" s="39" t="str">
        <f t="shared" si="220"/>
        <v/>
      </c>
      <c r="CH257" s="39" t="str">
        <f t="shared" si="221"/>
        <v/>
      </c>
      <c r="CI257" s="39" t="str">
        <f t="shared" si="222"/>
        <v/>
      </c>
    </row>
    <row r="258" spans="1:87" ht="12.75">
      <c r="A258" s="18"/>
      <c r="B258" s="16" t="str">
        <f>'Gene Table'!D257</f>
        <v>NM_001008540</v>
      </c>
      <c r="C258" s="16" t="s">
        <v>257</v>
      </c>
      <c r="D258" s="17" t="str">
        <f>IF(SUM('Test Sample Data'!D$3:D$98)&gt;10,IF(AND(ISNUMBER('Test Sample Data'!D257),'Test Sample Data'!D257&lt;$B$1,'Test Sample Data'!D257&gt;0),'Test Sample Data'!D257,$B$1),"")</f>
        <v/>
      </c>
      <c r="E258" s="17" t="str">
        <f>IF(SUM('Test Sample Data'!E$3:E$98)&gt;10,IF(AND(ISNUMBER('Test Sample Data'!E257),'Test Sample Data'!E257&lt;$B$1,'Test Sample Data'!E257&gt;0),'Test Sample Data'!E257,$B$1),"")</f>
        <v/>
      </c>
      <c r="F258" s="17" t="str">
        <f>IF(SUM('Test Sample Data'!F$3:F$98)&gt;10,IF(AND(ISNUMBER('Test Sample Data'!F257),'Test Sample Data'!F257&lt;$B$1,'Test Sample Data'!F257&gt;0),'Test Sample Data'!F257,$B$1),"")</f>
        <v/>
      </c>
      <c r="G258" s="17" t="str">
        <f>IF(SUM('Test Sample Data'!G$3:G$98)&gt;10,IF(AND(ISNUMBER('Test Sample Data'!G257),'Test Sample Data'!G257&lt;$B$1,'Test Sample Data'!G257&gt;0),'Test Sample Data'!G257,$B$1),"")</f>
        <v/>
      </c>
      <c r="H258" s="17" t="str">
        <f>IF(SUM('Test Sample Data'!H$3:H$98)&gt;10,IF(AND(ISNUMBER('Test Sample Data'!H257),'Test Sample Data'!H257&lt;$B$1,'Test Sample Data'!H257&gt;0),'Test Sample Data'!H257,$B$1),"")</f>
        <v/>
      </c>
      <c r="I258" s="17" t="str">
        <f>IF(SUM('Test Sample Data'!I$3:I$98)&gt;10,IF(AND(ISNUMBER('Test Sample Data'!I257),'Test Sample Data'!I257&lt;$B$1,'Test Sample Data'!I257&gt;0),'Test Sample Data'!I257,$B$1),"")</f>
        <v/>
      </c>
      <c r="J258" s="17" t="str">
        <f>IF(SUM('Test Sample Data'!J$3:J$98)&gt;10,IF(AND(ISNUMBER('Test Sample Data'!J257),'Test Sample Data'!J257&lt;$B$1,'Test Sample Data'!J257&gt;0),'Test Sample Data'!J257,$B$1),"")</f>
        <v/>
      </c>
      <c r="K258" s="17" t="str">
        <f>IF(SUM('Test Sample Data'!K$3:K$98)&gt;10,IF(AND(ISNUMBER('Test Sample Data'!K257),'Test Sample Data'!K257&lt;$B$1,'Test Sample Data'!K257&gt;0),'Test Sample Data'!K257,$B$1),"")</f>
        <v/>
      </c>
      <c r="L258" s="17" t="str">
        <f>IF(SUM('Test Sample Data'!L$3:L$98)&gt;10,IF(AND(ISNUMBER('Test Sample Data'!L257),'Test Sample Data'!L257&lt;$B$1,'Test Sample Data'!L257&gt;0),'Test Sample Data'!L257,$B$1),"")</f>
        <v/>
      </c>
      <c r="M258" s="17" t="str">
        <f>IF(SUM('Test Sample Data'!M$3:M$98)&gt;10,IF(AND(ISNUMBER('Test Sample Data'!M257),'Test Sample Data'!M257&lt;$B$1,'Test Sample Data'!M257&gt;0),'Test Sample Data'!M257,$B$1),"")</f>
        <v/>
      </c>
      <c r="N258" s="17" t="str">
        <f>'Gene Table'!D257</f>
        <v>NM_001008540</v>
      </c>
      <c r="O258" s="16" t="s">
        <v>257</v>
      </c>
      <c r="P258" s="17" t="str">
        <f>IF(SUM('Control Sample Data'!D$3:D$98)&gt;10,IF(AND(ISNUMBER('Control Sample Data'!D257),'Control Sample Data'!D257&lt;$B$1,'Control Sample Data'!D257&gt;0),'Control Sample Data'!D257,$B$1),"")</f>
        <v/>
      </c>
      <c r="Q258" s="17" t="str">
        <f>IF(SUM('Control Sample Data'!E$3:E$98)&gt;10,IF(AND(ISNUMBER('Control Sample Data'!E257),'Control Sample Data'!E257&lt;$B$1,'Control Sample Data'!E257&gt;0),'Control Sample Data'!E257,$B$1),"")</f>
        <v/>
      </c>
      <c r="R258" s="17" t="str">
        <f>IF(SUM('Control Sample Data'!F$3:F$98)&gt;10,IF(AND(ISNUMBER('Control Sample Data'!F257),'Control Sample Data'!F257&lt;$B$1,'Control Sample Data'!F257&gt;0),'Control Sample Data'!F257,$B$1),"")</f>
        <v/>
      </c>
      <c r="S258" s="17" t="str">
        <f>IF(SUM('Control Sample Data'!G$3:G$98)&gt;10,IF(AND(ISNUMBER('Control Sample Data'!G257),'Control Sample Data'!G257&lt;$B$1,'Control Sample Data'!G257&gt;0),'Control Sample Data'!G257,$B$1),"")</f>
        <v/>
      </c>
      <c r="T258" s="17" t="str">
        <f>IF(SUM('Control Sample Data'!H$3:H$98)&gt;10,IF(AND(ISNUMBER('Control Sample Data'!H257),'Control Sample Data'!H257&lt;$B$1,'Control Sample Data'!H257&gt;0),'Control Sample Data'!H257,$B$1),"")</f>
        <v/>
      </c>
      <c r="U258" s="17" t="str">
        <f>IF(SUM('Control Sample Data'!I$3:I$98)&gt;10,IF(AND(ISNUMBER('Control Sample Data'!I257),'Control Sample Data'!I257&lt;$B$1,'Control Sample Data'!I257&gt;0),'Control Sample Data'!I257,$B$1),"")</f>
        <v/>
      </c>
      <c r="V258" s="17" t="str">
        <f>IF(SUM('Control Sample Data'!J$3:J$98)&gt;10,IF(AND(ISNUMBER('Control Sample Data'!J257),'Control Sample Data'!J257&lt;$B$1,'Control Sample Data'!J257&gt;0),'Control Sample Data'!J257,$B$1),"")</f>
        <v/>
      </c>
      <c r="W258" s="17" t="str">
        <f>IF(SUM('Control Sample Data'!K$3:K$98)&gt;10,IF(AND(ISNUMBER('Control Sample Data'!K257),'Control Sample Data'!K257&lt;$B$1,'Control Sample Data'!K257&gt;0),'Control Sample Data'!K257,$B$1),"")</f>
        <v/>
      </c>
      <c r="X258" s="17" t="str">
        <f>IF(SUM('Control Sample Data'!L$3:L$98)&gt;10,IF(AND(ISNUMBER('Control Sample Data'!L257),'Control Sample Data'!L257&lt;$B$1,'Control Sample Data'!L257&gt;0),'Control Sample Data'!L257,$B$1),"")</f>
        <v/>
      </c>
      <c r="Y258" s="17" t="str">
        <f>IF(SUM('Control Sample Data'!M$3:M$98)&gt;10,IF(AND(ISNUMBER('Control Sample Data'!M257),'Control Sample Data'!M257&lt;$B$1,'Control Sample Data'!M257&gt;0),'Control Sample Data'!M257,$B$1),"")</f>
        <v/>
      </c>
      <c r="AT258" s="36" t="str">
        <f t="shared" si="224"/>
        <v/>
      </c>
      <c r="AU258" s="36" t="str">
        <f t="shared" si="225"/>
        <v/>
      </c>
      <c r="AV258" s="36" t="str">
        <f t="shared" si="226"/>
        <v/>
      </c>
      <c r="AW258" s="36" t="str">
        <f t="shared" si="227"/>
        <v/>
      </c>
      <c r="AX258" s="36" t="str">
        <f t="shared" si="228"/>
        <v/>
      </c>
      <c r="AY258" s="36" t="str">
        <f t="shared" si="229"/>
        <v/>
      </c>
      <c r="AZ258" s="36" t="str">
        <f t="shared" si="230"/>
        <v/>
      </c>
      <c r="BA258" s="36" t="str">
        <f t="shared" si="231"/>
        <v/>
      </c>
      <c r="BB258" s="36" t="str">
        <f t="shared" si="232"/>
        <v/>
      </c>
      <c r="BC258" s="36" t="str">
        <f t="shared" si="233"/>
        <v/>
      </c>
      <c r="BD258" s="36" t="str">
        <f t="shared" si="193"/>
        <v/>
      </c>
      <c r="BE258" s="36" t="str">
        <f t="shared" si="194"/>
        <v/>
      </c>
      <c r="BF258" s="36" t="str">
        <f t="shared" si="195"/>
        <v/>
      </c>
      <c r="BG258" s="36" t="str">
        <f t="shared" si="196"/>
        <v/>
      </c>
      <c r="BH258" s="36" t="str">
        <f t="shared" si="197"/>
        <v/>
      </c>
      <c r="BI258" s="36" t="str">
        <f t="shared" si="198"/>
        <v/>
      </c>
      <c r="BJ258" s="36" t="str">
        <f t="shared" si="199"/>
        <v/>
      </c>
      <c r="BK258" s="36" t="str">
        <f t="shared" si="200"/>
        <v/>
      </c>
      <c r="BL258" s="36" t="str">
        <f t="shared" si="201"/>
        <v/>
      </c>
      <c r="BM258" s="36" t="str">
        <f t="shared" si="202"/>
        <v/>
      </c>
      <c r="BN258" s="38" t="e">
        <f t="shared" si="234"/>
        <v>#DIV/0!</v>
      </c>
      <c r="BO258" s="38" t="e">
        <f t="shared" si="235"/>
        <v>#DIV/0!</v>
      </c>
      <c r="BP258" s="39" t="str">
        <f t="shared" si="203"/>
        <v/>
      </c>
      <c r="BQ258" s="39" t="str">
        <f t="shared" si="204"/>
        <v/>
      </c>
      <c r="BR258" s="39" t="str">
        <f t="shared" si="205"/>
        <v/>
      </c>
      <c r="BS258" s="39" t="str">
        <f t="shared" si="206"/>
        <v/>
      </c>
      <c r="BT258" s="39" t="str">
        <f t="shared" si="207"/>
        <v/>
      </c>
      <c r="BU258" s="39" t="str">
        <f t="shared" si="208"/>
        <v/>
      </c>
      <c r="BV258" s="39" t="str">
        <f t="shared" si="209"/>
        <v/>
      </c>
      <c r="BW258" s="39" t="str">
        <f t="shared" si="210"/>
        <v/>
      </c>
      <c r="BX258" s="39" t="str">
        <f t="shared" si="211"/>
        <v/>
      </c>
      <c r="BY258" s="39" t="str">
        <f t="shared" si="212"/>
        <v/>
      </c>
      <c r="BZ258" s="39" t="str">
        <f t="shared" si="213"/>
        <v/>
      </c>
      <c r="CA258" s="39" t="str">
        <f t="shared" si="214"/>
        <v/>
      </c>
      <c r="CB258" s="39" t="str">
        <f t="shared" si="215"/>
        <v/>
      </c>
      <c r="CC258" s="39" t="str">
        <f t="shared" si="216"/>
        <v/>
      </c>
      <c r="CD258" s="39" t="str">
        <f t="shared" si="217"/>
        <v/>
      </c>
      <c r="CE258" s="39" t="str">
        <f t="shared" si="218"/>
        <v/>
      </c>
      <c r="CF258" s="39" t="str">
        <f t="shared" si="219"/>
        <v/>
      </c>
      <c r="CG258" s="39" t="str">
        <f t="shared" si="220"/>
        <v/>
      </c>
      <c r="CH258" s="39" t="str">
        <f t="shared" si="221"/>
        <v/>
      </c>
      <c r="CI258" s="39" t="str">
        <f t="shared" si="222"/>
        <v/>
      </c>
    </row>
    <row r="259" spans="1:87" ht="12.75">
      <c r="A259" s="18"/>
      <c r="B259" s="16" t="str">
        <f>'Gene Table'!D258</f>
        <v>NM_001954</v>
      </c>
      <c r="C259" s="16" t="s">
        <v>261</v>
      </c>
      <c r="D259" s="17" t="str">
        <f>IF(SUM('Test Sample Data'!D$3:D$98)&gt;10,IF(AND(ISNUMBER('Test Sample Data'!D258),'Test Sample Data'!D258&lt;$B$1,'Test Sample Data'!D258&gt;0),'Test Sample Data'!D258,$B$1),"")</f>
        <v/>
      </c>
      <c r="E259" s="17" t="str">
        <f>IF(SUM('Test Sample Data'!E$3:E$98)&gt;10,IF(AND(ISNUMBER('Test Sample Data'!E258),'Test Sample Data'!E258&lt;$B$1,'Test Sample Data'!E258&gt;0),'Test Sample Data'!E258,$B$1),"")</f>
        <v/>
      </c>
      <c r="F259" s="17" t="str">
        <f>IF(SUM('Test Sample Data'!F$3:F$98)&gt;10,IF(AND(ISNUMBER('Test Sample Data'!F258),'Test Sample Data'!F258&lt;$B$1,'Test Sample Data'!F258&gt;0),'Test Sample Data'!F258,$B$1),"")</f>
        <v/>
      </c>
      <c r="G259" s="17" t="str">
        <f>IF(SUM('Test Sample Data'!G$3:G$98)&gt;10,IF(AND(ISNUMBER('Test Sample Data'!G258),'Test Sample Data'!G258&lt;$B$1,'Test Sample Data'!G258&gt;0),'Test Sample Data'!G258,$B$1),"")</f>
        <v/>
      </c>
      <c r="H259" s="17" t="str">
        <f>IF(SUM('Test Sample Data'!H$3:H$98)&gt;10,IF(AND(ISNUMBER('Test Sample Data'!H258),'Test Sample Data'!H258&lt;$B$1,'Test Sample Data'!H258&gt;0),'Test Sample Data'!H258,$B$1),"")</f>
        <v/>
      </c>
      <c r="I259" s="17" t="str">
        <f>IF(SUM('Test Sample Data'!I$3:I$98)&gt;10,IF(AND(ISNUMBER('Test Sample Data'!I258),'Test Sample Data'!I258&lt;$B$1,'Test Sample Data'!I258&gt;0),'Test Sample Data'!I258,$B$1),"")</f>
        <v/>
      </c>
      <c r="J259" s="17" t="str">
        <f>IF(SUM('Test Sample Data'!J$3:J$98)&gt;10,IF(AND(ISNUMBER('Test Sample Data'!J258),'Test Sample Data'!J258&lt;$B$1,'Test Sample Data'!J258&gt;0),'Test Sample Data'!J258,$B$1),"")</f>
        <v/>
      </c>
      <c r="K259" s="17" t="str">
        <f>IF(SUM('Test Sample Data'!K$3:K$98)&gt;10,IF(AND(ISNUMBER('Test Sample Data'!K258),'Test Sample Data'!K258&lt;$B$1,'Test Sample Data'!K258&gt;0),'Test Sample Data'!K258,$B$1),"")</f>
        <v/>
      </c>
      <c r="L259" s="17" t="str">
        <f>IF(SUM('Test Sample Data'!L$3:L$98)&gt;10,IF(AND(ISNUMBER('Test Sample Data'!L258),'Test Sample Data'!L258&lt;$B$1,'Test Sample Data'!L258&gt;0),'Test Sample Data'!L258,$B$1),"")</f>
        <v/>
      </c>
      <c r="M259" s="17" t="str">
        <f>IF(SUM('Test Sample Data'!M$3:M$98)&gt;10,IF(AND(ISNUMBER('Test Sample Data'!M258),'Test Sample Data'!M258&lt;$B$1,'Test Sample Data'!M258&gt;0),'Test Sample Data'!M258,$B$1),"")</f>
        <v/>
      </c>
      <c r="N259" s="17" t="str">
        <f>'Gene Table'!D258</f>
        <v>NM_001954</v>
      </c>
      <c r="O259" s="16" t="s">
        <v>261</v>
      </c>
      <c r="P259" s="17" t="str">
        <f>IF(SUM('Control Sample Data'!D$3:D$98)&gt;10,IF(AND(ISNUMBER('Control Sample Data'!D258),'Control Sample Data'!D258&lt;$B$1,'Control Sample Data'!D258&gt;0),'Control Sample Data'!D258,$B$1),"")</f>
        <v/>
      </c>
      <c r="Q259" s="17" t="str">
        <f>IF(SUM('Control Sample Data'!E$3:E$98)&gt;10,IF(AND(ISNUMBER('Control Sample Data'!E258),'Control Sample Data'!E258&lt;$B$1,'Control Sample Data'!E258&gt;0),'Control Sample Data'!E258,$B$1),"")</f>
        <v/>
      </c>
      <c r="R259" s="17" t="str">
        <f>IF(SUM('Control Sample Data'!F$3:F$98)&gt;10,IF(AND(ISNUMBER('Control Sample Data'!F258),'Control Sample Data'!F258&lt;$B$1,'Control Sample Data'!F258&gt;0),'Control Sample Data'!F258,$B$1),"")</f>
        <v/>
      </c>
      <c r="S259" s="17" t="str">
        <f>IF(SUM('Control Sample Data'!G$3:G$98)&gt;10,IF(AND(ISNUMBER('Control Sample Data'!G258),'Control Sample Data'!G258&lt;$B$1,'Control Sample Data'!G258&gt;0),'Control Sample Data'!G258,$B$1),"")</f>
        <v/>
      </c>
      <c r="T259" s="17" t="str">
        <f>IF(SUM('Control Sample Data'!H$3:H$98)&gt;10,IF(AND(ISNUMBER('Control Sample Data'!H258),'Control Sample Data'!H258&lt;$B$1,'Control Sample Data'!H258&gt;0),'Control Sample Data'!H258,$B$1),"")</f>
        <v/>
      </c>
      <c r="U259" s="17" t="str">
        <f>IF(SUM('Control Sample Data'!I$3:I$98)&gt;10,IF(AND(ISNUMBER('Control Sample Data'!I258),'Control Sample Data'!I258&lt;$B$1,'Control Sample Data'!I258&gt;0),'Control Sample Data'!I258,$B$1),"")</f>
        <v/>
      </c>
      <c r="V259" s="17" t="str">
        <f>IF(SUM('Control Sample Data'!J$3:J$98)&gt;10,IF(AND(ISNUMBER('Control Sample Data'!J258),'Control Sample Data'!J258&lt;$B$1,'Control Sample Data'!J258&gt;0),'Control Sample Data'!J258,$B$1),"")</f>
        <v/>
      </c>
      <c r="W259" s="17" t="str">
        <f>IF(SUM('Control Sample Data'!K$3:K$98)&gt;10,IF(AND(ISNUMBER('Control Sample Data'!K258),'Control Sample Data'!K258&lt;$B$1,'Control Sample Data'!K258&gt;0),'Control Sample Data'!K258,$B$1),"")</f>
        <v/>
      </c>
      <c r="X259" s="17" t="str">
        <f>IF(SUM('Control Sample Data'!L$3:L$98)&gt;10,IF(AND(ISNUMBER('Control Sample Data'!L258),'Control Sample Data'!L258&lt;$B$1,'Control Sample Data'!L258&gt;0),'Control Sample Data'!L258,$B$1),"")</f>
        <v/>
      </c>
      <c r="Y259" s="17" t="str">
        <f>IF(SUM('Control Sample Data'!M$3:M$98)&gt;10,IF(AND(ISNUMBER('Control Sample Data'!M258),'Control Sample Data'!M258&lt;$B$1,'Control Sample Data'!M258&gt;0),'Control Sample Data'!M258,$B$1),"")</f>
        <v/>
      </c>
      <c r="AT259" s="36" t="str">
        <f t="shared" si="224"/>
        <v/>
      </c>
      <c r="AU259" s="36" t="str">
        <f t="shared" si="225"/>
        <v/>
      </c>
      <c r="AV259" s="36" t="str">
        <f t="shared" si="226"/>
        <v/>
      </c>
      <c r="AW259" s="36" t="str">
        <f t="shared" si="227"/>
        <v/>
      </c>
      <c r="AX259" s="36" t="str">
        <f t="shared" si="228"/>
        <v/>
      </c>
      <c r="AY259" s="36" t="str">
        <f t="shared" si="229"/>
        <v/>
      </c>
      <c r="AZ259" s="36" t="str">
        <f t="shared" si="230"/>
        <v/>
      </c>
      <c r="BA259" s="36" t="str">
        <f t="shared" si="231"/>
        <v/>
      </c>
      <c r="BB259" s="36" t="str">
        <f t="shared" si="232"/>
        <v/>
      </c>
      <c r="BC259" s="36" t="str">
        <f t="shared" si="233"/>
        <v/>
      </c>
      <c r="BD259" s="36" t="str">
        <f t="shared" si="193"/>
        <v/>
      </c>
      <c r="BE259" s="36" t="str">
        <f t="shared" si="194"/>
        <v/>
      </c>
      <c r="BF259" s="36" t="str">
        <f t="shared" si="195"/>
        <v/>
      </c>
      <c r="BG259" s="36" t="str">
        <f t="shared" si="196"/>
        <v/>
      </c>
      <c r="BH259" s="36" t="str">
        <f t="shared" si="197"/>
        <v/>
      </c>
      <c r="BI259" s="36" t="str">
        <f t="shared" si="198"/>
        <v/>
      </c>
      <c r="BJ259" s="36" t="str">
        <f t="shared" si="199"/>
        <v/>
      </c>
      <c r="BK259" s="36" t="str">
        <f t="shared" si="200"/>
        <v/>
      </c>
      <c r="BL259" s="36" t="str">
        <f t="shared" si="201"/>
        <v/>
      </c>
      <c r="BM259" s="36" t="str">
        <f t="shared" si="202"/>
        <v/>
      </c>
      <c r="BN259" s="38" t="e">
        <f t="shared" si="234"/>
        <v>#DIV/0!</v>
      </c>
      <c r="BO259" s="38" t="e">
        <f t="shared" si="235"/>
        <v>#DIV/0!</v>
      </c>
      <c r="BP259" s="39" t="str">
        <f t="shared" si="203"/>
        <v/>
      </c>
      <c r="BQ259" s="39" t="str">
        <f t="shared" si="204"/>
        <v/>
      </c>
      <c r="BR259" s="39" t="str">
        <f t="shared" si="205"/>
        <v/>
      </c>
      <c r="BS259" s="39" t="str">
        <f t="shared" si="206"/>
        <v/>
      </c>
      <c r="BT259" s="39" t="str">
        <f t="shared" si="207"/>
        <v/>
      </c>
      <c r="BU259" s="39" t="str">
        <f t="shared" si="208"/>
        <v/>
      </c>
      <c r="BV259" s="39" t="str">
        <f t="shared" si="209"/>
        <v/>
      </c>
      <c r="BW259" s="39" t="str">
        <f t="shared" si="210"/>
        <v/>
      </c>
      <c r="BX259" s="39" t="str">
        <f t="shared" si="211"/>
        <v/>
      </c>
      <c r="BY259" s="39" t="str">
        <f t="shared" si="212"/>
        <v/>
      </c>
      <c r="BZ259" s="39" t="str">
        <f t="shared" si="213"/>
        <v/>
      </c>
      <c r="CA259" s="39" t="str">
        <f t="shared" si="214"/>
        <v/>
      </c>
      <c r="CB259" s="39" t="str">
        <f t="shared" si="215"/>
        <v/>
      </c>
      <c r="CC259" s="39" t="str">
        <f t="shared" si="216"/>
        <v/>
      </c>
      <c r="CD259" s="39" t="str">
        <f t="shared" si="217"/>
        <v/>
      </c>
      <c r="CE259" s="39" t="str">
        <f t="shared" si="218"/>
        <v/>
      </c>
      <c r="CF259" s="39" t="str">
        <f t="shared" si="219"/>
        <v/>
      </c>
      <c r="CG259" s="39" t="str">
        <f t="shared" si="220"/>
        <v/>
      </c>
      <c r="CH259" s="39" t="str">
        <f t="shared" si="221"/>
        <v/>
      </c>
      <c r="CI259" s="39" t="str">
        <f t="shared" si="222"/>
        <v/>
      </c>
    </row>
    <row r="260" spans="1:87" ht="12.75">
      <c r="A260" s="18"/>
      <c r="B260" s="16" t="str">
        <f>'Gene Table'!D259</f>
        <v>NM_003463</v>
      </c>
      <c r="C260" s="16" t="s">
        <v>265</v>
      </c>
      <c r="D260" s="17" t="str">
        <f>IF(SUM('Test Sample Data'!D$3:D$98)&gt;10,IF(AND(ISNUMBER('Test Sample Data'!D259),'Test Sample Data'!D259&lt;$B$1,'Test Sample Data'!D259&gt;0),'Test Sample Data'!D259,$B$1),"")</f>
        <v/>
      </c>
      <c r="E260" s="17" t="str">
        <f>IF(SUM('Test Sample Data'!E$3:E$98)&gt;10,IF(AND(ISNUMBER('Test Sample Data'!E259),'Test Sample Data'!E259&lt;$B$1,'Test Sample Data'!E259&gt;0),'Test Sample Data'!E259,$B$1),"")</f>
        <v/>
      </c>
      <c r="F260" s="17" t="str">
        <f>IF(SUM('Test Sample Data'!F$3:F$98)&gt;10,IF(AND(ISNUMBER('Test Sample Data'!F259),'Test Sample Data'!F259&lt;$B$1,'Test Sample Data'!F259&gt;0),'Test Sample Data'!F259,$B$1),"")</f>
        <v/>
      </c>
      <c r="G260" s="17" t="str">
        <f>IF(SUM('Test Sample Data'!G$3:G$98)&gt;10,IF(AND(ISNUMBER('Test Sample Data'!G259),'Test Sample Data'!G259&lt;$B$1,'Test Sample Data'!G259&gt;0),'Test Sample Data'!G259,$B$1),"")</f>
        <v/>
      </c>
      <c r="H260" s="17" t="str">
        <f>IF(SUM('Test Sample Data'!H$3:H$98)&gt;10,IF(AND(ISNUMBER('Test Sample Data'!H259),'Test Sample Data'!H259&lt;$B$1,'Test Sample Data'!H259&gt;0),'Test Sample Data'!H259,$B$1),"")</f>
        <v/>
      </c>
      <c r="I260" s="17" t="str">
        <f>IF(SUM('Test Sample Data'!I$3:I$98)&gt;10,IF(AND(ISNUMBER('Test Sample Data'!I259),'Test Sample Data'!I259&lt;$B$1,'Test Sample Data'!I259&gt;0),'Test Sample Data'!I259,$B$1),"")</f>
        <v/>
      </c>
      <c r="J260" s="17" t="str">
        <f>IF(SUM('Test Sample Data'!J$3:J$98)&gt;10,IF(AND(ISNUMBER('Test Sample Data'!J259),'Test Sample Data'!J259&lt;$B$1,'Test Sample Data'!J259&gt;0),'Test Sample Data'!J259,$B$1),"")</f>
        <v/>
      </c>
      <c r="K260" s="17" t="str">
        <f>IF(SUM('Test Sample Data'!K$3:K$98)&gt;10,IF(AND(ISNUMBER('Test Sample Data'!K259),'Test Sample Data'!K259&lt;$B$1,'Test Sample Data'!K259&gt;0),'Test Sample Data'!K259,$B$1),"")</f>
        <v/>
      </c>
      <c r="L260" s="17" t="str">
        <f>IF(SUM('Test Sample Data'!L$3:L$98)&gt;10,IF(AND(ISNUMBER('Test Sample Data'!L259),'Test Sample Data'!L259&lt;$B$1,'Test Sample Data'!L259&gt;0),'Test Sample Data'!L259,$B$1),"")</f>
        <v/>
      </c>
      <c r="M260" s="17" t="str">
        <f>IF(SUM('Test Sample Data'!M$3:M$98)&gt;10,IF(AND(ISNUMBER('Test Sample Data'!M259),'Test Sample Data'!M259&lt;$B$1,'Test Sample Data'!M259&gt;0),'Test Sample Data'!M259,$B$1),"")</f>
        <v/>
      </c>
      <c r="N260" s="17" t="str">
        <f>'Gene Table'!D259</f>
        <v>NM_003463</v>
      </c>
      <c r="O260" s="16" t="s">
        <v>265</v>
      </c>
      <c r="P260" s="17" t="str">
        <f>IF(SUM('Control Sample Data'!D$3:D$98)&gt;10,IF(AND(ISNUMBER('Control Sample Data'!D259),'Control Sample Data'!D259&lt;$B$1,'Control Sample Data'!D259&gt;0),'Control Sample Data'!D259,$B$1),"")</f>
        <v/>
      </c>
      <c r="Q260" s="17" t="str">
        <f>IF(SUM('Control Sample Data'!E$3:E$98)&gt;10,IF(AND(ISNUMBER('Control Sample Data'!E259),'Control Sample Data'!E259&lt;$B$1,'Control Sample Data'!E259&gt;0),'Control Sample Data'!E259,$B$1),"")</f>
        <v/>
      </c>
      <c r="R260" s="17" t="str">
        <f>IF(SUM('Control Sample Data'!F$3:F$98)&gt;10,IF(AND(ISNUMBER('Control Sample Data'!F259),'Control Sample Data'!F259&lt;$B$1,'Control Sample Data'!F259&gt;0),'Control Sample Data'!F259,$B$1),"")</f>
        <v/>
      </c>
      <c r="S260" s="17" t="str">
        <f>IF(SUM('Control Sample Data'!G$3:G$98)&gt;10,IF(AND(ISNUMBER('Control Sample Data'!G259),'Control Sample Data'!G259&lt;$B$1,'Control Sample Data'!G259&gt;0),'Control Sample Data'!G259,$B$1),"")</f>
        <v/>
      </c>
      <c r="T260" s="17" t="str">
        <f>IF(SUM('Control Sample Data'!H$3:H$98)&gt;10,IF(AND(ISNUMBER('Control Sample Data'!H259),'Control Sample Data'!H259&lt;$B$1,'Control Sample Data'!H259&gt;0),'Control Sample Data'!H259,$B$1),"")</f>
        <v/>
      </c>
      <c r="U260" s="17" t="str">
        <f>IF(SUM('Control Sample Data'!I$3:I$98)&gt;10,IF(AND(ISNUMBER('Control Sample Data'!I259),'Control Sample Data'!I259&lt;$B$1,'Control Sample Data'!I259&gt;0),'Control Sample Data'!I259,$B$1),"")</f>
        <v/>
      </c>
      <c r="V260" s="17" t="str">
        <f>IF(SUM('Control Sample Data'!J$3:J$98)&gt;10,IF(AND(ISNUMBER('Control Sample Data'!J259),'Control Sample Data'!J259&lt;$B$1,'Control Sample Data'!J259&gt;0),'Control Sample Data'!J259,$B$1),"")</f>
        <v/>
      </c>
      <c r="W260" s="17" t="str">
        <f>IF(SUM('Control Sample Data'!K$3:K$98)&gt;10,IF(AND(ISNUMBER('Control Sample Data'!K259),'Control Sample Data'!K259&lt;$B$1,'Control Sample Data'!K259&gt;0),'Control Sample Data'!K259,$B$1),"")</f>
        <v/>
      </c>
      <c r="X260" s="17" t="str">
        <f>IF(SUM('Control Sample Data'!L$3:L$98)&gt;10,IF(AND(ISNUMBER('Control Sample Data'!L259),'Control Sample Data'!L259&lt;$B$1,'Control Sample Data'!L259&gt;0),'Control Sample Data'!L259,$B$1),"")</f>
        <v/>
      </c>
      <c r="Y260" s="17" t="str">
        <f>IF(SUM('Control Sample Data'!M$3:M$98)&gt;10,IF(AND(ISNUMBER('Control Sample Data'!M259),'Control Sample Data'!M259&lt;$B$1,'Control Sample Data'!M259&gt;0),'Control Sample Data'!M259,$B$1),"")</f>
        <v/>
      </c>
      <c r="AT260" s="36" t="str">
        <f aca="true" t="shared" si="236" ref="AT260:AT291">IF(ISERROR(D260-Z$218),"",D260-Z$218)</f>
        <v/>
      </c>
      <c r="AU260" s="36" t="str">
        <f aca="true" t="shared" si="237" ref="AU260:AU291">IF(ISERROR(E260-AA$218),"",E260-AA$218)</f>
        <v/>
      </c>
      <c r="AV260" s="36" t="str">
        <f aca="true" t="shared" si="238" ref="AV260:AV291">IF(ISERROR(F260-AB$218),"",F260-AB$218)</f>
        <v/>
      </c>
      <c r="AW260" s="36" t="str">
        <f aca="true" t="shared" si="239" ref="AW260:AW291">IF(ISERROR(G260-AC$218),"",G260-AC$218)</f>
        <v/>
      </c>
      <c r="AX260" s="36" t="str">
        <f aca="true" t="shared" si="240" ref="AX260:AX291">IF(ISERROR(H260-AD$218),"",H260-AD$218)</f>
        <v/>
      </c>
      <c r="AY260" s="36" t="str">
        <f aca="true" t="shared" si="241" ref="AY260:AY291">IF(ISERROR(I260-AE$218),"",I260-AE$218)</f>
        <v/>
      </c>
      <c r="AZ260" s="36" t="str">
        <f aca="true" t="shared" si="242" ref="AZ260:AZ291">IF(ISERROR(J260-AF$218),"",J260-AF$218)</f>
        <v/>
      </c>
      <c r="BA260" s="36" t="str">
        <f aca="true" t="shared" si="243" ref="BA260:BA291">IF(ISERROR(K260-AG$218),"",K260-AG$218)</f>
        <v/>
      </c>
      <c r="BB260" s="36" t="str">
        <f aca="true" t="shared" si="244" ref="BB260:BB291">IF(ISERROR(L260-AH$218),"",L260-AH$218)</f>
        <v/>
      </c>
      <c r="BC260" s="36" t="str">
        <f aca="true" t="shared" si="245" ref="BC260:BC291">IF(ISERROR(M260-AI$218),"",M260-AI$218)</f>
        <v/>
      </c>
      <c r="BD260" s="36" t="str">
        <f t="shared" si="193"/>
        <v/>
      </c>
      <c r="BE260" s="36" t="str">
        <f t="shared" si="194"/>
        <v/>
      </c>
      <c r="BF260" s="36" t="str">
        <f t="shared" si="195"/>
        <v/>
      </c>
      <c r="BG260" s="36" t="str">
        <f t="shared" si="196"/>
        <v/>
      </c>
      <c r="BH260" s="36" t="str">
        <f t="shared" si="197"/>
        <v/>
      </c>
      <c r="BI260" s="36" t="str">
        <f t="shared" si="198"/>
        <v/>
      </c>
      <c r="BJ260" s="36" t="str">
        <f t="shared" si="199"/>
        <v/>
      </c>
      <c r="BK260" s="36" t="str">
        <f t="shared" si="200"/>
        <v/>
      </c>
      <c r="BL260" s="36" t="str">
        <f t="shared" si="201"/>
        <v/>
      </c>
      <c r="BM260" s="36" t="str">
        <f t="shared" si="202"/>
        <v/>
      </c>
      <c r="BN260" s="38" t="e">
        <f t="shared" si="234"/>
        <v>#DIV/0!</v>
      </c>
      <c r="BO260" s="38" t="e">
        <f t="shared" si="235"/>
        <v>#DIV/0!</v>
      </c>
      <c r="BP260" s="39" t="str">
        <f t="shared" si="203"/>
        <v/>
      </c>
      <c r="BQ260" s="39" t="str">
        <f t="shared" si="204"/>
        <v/>
      </c>
      <c r="BR260" s="39" t="str">
        <f t="shared" si="205"/>
        <v/>
      </c>
      <c r="BS260" s="39" t="str">
        <f t="shared" si="206"/>
        <v/>
      </c>
      <c r="BT260" s="39" t="str">
        <f t="shared" si="207"/>
        <v/>
      </c>
      <c r="BU260" s="39" t="str">
        <f t="shared" si="208"/>
        <v/>
      </c>
      <c r="BV260" s="39" t="str">
        <f t="shared" si="209"/>
        <v/>
      </c>
      <c r="BW260" s="39" t="str">
        <f t="shared" si="210"/>
        <v/>
      </c>
      <c r="BX260" s="39" t="str">
        <f t="shared" si="211"/>
        <v/>
      </c>
      <c r="BY260" s="39" t="str">
        <f t="shared" si="212"/>
        <v/>
      </c>
      <c r="BZ260" s="39" t="str">
        <f t="shared" si="213"/>
        <v/>
      </c>
      <c r="CA260" s="39" t="str">
        <f t="shared" si="214"/>
        <v/>
      </c>
      <c r="CB260" s="39" t="str">
        <f t="shared" si="215"/>
        <v/>
      </c>
      <c r="CC260" s="39" t="str">
        <f t="shared" si="216"/>
        <v/>
      </c>
      <c r="CD260" s="39" t="str">
        <f t="shared" si="217"/>
        <v/>
      </c>
      <c r="CE260" s="39" t="str">
        <f t="shared" si="218"/>
        <v/>
      </c>
      <c r="CF260" s="39" t="str">
        <f t="shared" si="219"/>
        <v/>
      </c>
      <c r="CG260" s="39" t="str">
        <f t="shared" si="220"/>
        <v/>
      </c>
      <c r="CH260" s="39" t="str">
        <f t="shared" si="221"/>
        <v/>
      </c>
      <c r="CI260" s="39" t="str">
        <f t="shared" si="222"/>
        <v/>
      </c>
    </row>
    <row r="261" spans="1:87" ht="12.75">
      <c r="A261" s="18"/>
      <c r="B261" s="16" t="str">
        <f>'Gene Table'!D260</f>
        <v>NM_004628</v>
      </c>
      <c r="C261" s="16" t="s">
        <v>269</v>
      </c>
      <c r="D261" s="17" t="str">
        <f>IF(SUM('Test Sample Data'!D$3:D$98)&gt;10,IF(AND(ISNUMBER('Test Sample Data'!D260),'Test Sample Data'!D260&lt;$B$1,'Test Sample Data'!D260&gt;0),'Test Sample Data'!D260,$B$1),"")</f>
        <v/>
      </c>
      <c r="E261" s="17" t="str">
        <f>IF(SUM('Test Sample Data'!E$3:E$98)&gt;10,IF(AND(ISNUMBER('Test Sample Data'!E260),'Test Sample Data'!E260&lt;$B$1,'Test Sample Data'!E260&gt;0),'Test Sample Data'!E260,$B$1),"")</f>
        <v/>
      </c>
      <c r="F261" s="17" t="str">
        <f>IF(SUM('Test Sample Data'!F$3:F$98)&gt;10,IF(AND(ISNUMBER('Test Sample Data'!F260),'Test Sample Data'!F260&lt;$B$1,'Test Sample Data'!F260&gt;0),'Test Sample Data'!F260,$B$1),"")</f>
        <v/>
      </c>
      <c r="G261" s="17" t="str">
        <f>IF(SUM('Test Sample Data'!G$3:G$98)&gt;10,IF(AND(ISNUMBER('Test Sample Data'!G260),'Test Sample Data'!G260&lt;$B$1,'Test Sample Data'!G260&gt;0),'Test Sample Data'!G260,$B$1),"")</f>
        <v/>
      </c>
      <c r="H261" s="17" t="str">
        <f>IF(SUM('Test Sample Data'!H$3:H$98)&gt;10,IF(AND(ISNUMBER('Test Sample Data'!H260),'Test Sample Data'!H260&lt;$B$1,'Test Sample Data'!H260&gt;0),'Test Sample Data'!H260,$B$1),"")</f>
        <v/>
      </c>
      <c r="I261" s="17" t="str">
        <f>IF(SUM('Test Sample Data'!I$3:I$98)&gt;10,IF(AND(ISNUMBER('Test Sample Data'!I260),'Test Sample Data'!I260&lt;$B$1,'Test Sample Data'!I260&gt;0),'Test Sample Data'!I260,$B$1),"")</f>
        <v/>
      </c>
      <c r="J261" s="17" t="str">
        <f>IF(SUM('Test Sample Data'!J$3:J$98)&gt;10,IF(AND(ISNUMBER('Test Sample Data'!J260),'Test Sample Data'!J260&lt;$B$1,'Test Sample Data'!J260&gt;0),'Test Sample Data'!J260,$B$1),"")</f>
        <v/>
      </c>
      <c r="K261" s="17" t="str">
        <f>IF(SUM('Test Sample Data'!K$3:K$98)&gt;10,IF(AND(ISNUMBER('Test Sample Data'!K260),'Test Sample Data'!K260&lt;$B$1,'Test Sample Data'!K260&gt;0),'Test Sample Data'!K260,$B$1),"")</f>
        <v/>
      </c>
      <c r="L261" s="17" t="str">
        <f>IF(SUM('Test Sample Data'!L$3:L$98)&gt;10,IF(AND(ISNUMBER('Test Sample Data'!L260),'Test Sample Data'!L260&lt;$B$1,'Test Sample Data'!L260&gt;0),'Test Sample Data'!L260,$B$1),"")</f>
        <v/>
      </c>
      <c r="M261" s="17" t="str">
        <f>IF(SUM('Test Sample Data'!M$3:M$98)&gt;10,IF(AND(ISNUMBER('Test Sample Data'!M260),'Test Sample Data'!M260&lt;$B$1,'Test Sample Data'!M260&gt;0),'Test Sample Data'!M260,$B$1),"")</f>
        <v/>
      </c>
      <c r="N261" s="17" t="str">
        <f>'Gene Table'!D260</f>
        <v>NM_004628</v>
      </c>
      <c r="O261" s="16" t="s">
        <v>269</v>
      </c>
      <c r="P261" s="17" t="str">
        <f>IF(SUM('Control Sample Data'!D$3:D$98)&gt;10,IF(AND(ISNUMBER('Control Sample Data'!D260),'Control Sample Data'!D260&lt;$B$1,'Control Sample Data'!D260&gt;0),'Control Sample Data'!D260,$B$1),"")</f>
        <v/>
      </c>
      <c r="Q261" s="17" t="str">
        <f>IF(SUM('Control Sample Data'!E$3:E$98)&gt;10,IF(AND(ISNUMBER('Control Sample Data'!E260),'Control Sample Data'!E260&lt;$B$1,'Control Sample Data'!E260&gt;0),'Control Sample Data'!E260,$B$1),"")</f>
        <v/>
      </c>
      <c r="R261" s="17" t="str">
        <f>IF(SUM('Control Sample Data'!F$3:F$98)&gt;10,IF(AND(ISNUMBER('Control Sample Data'!F260),'Control Sample Data'!F260&lt;$B$1,'Control Sample Data'!F260&gt;0),'Control Sample Data'!F260,$B$1),"")</f>
        <v/>
      </c>
      <c r="S261" s="17" t="str">
        <f>IF(SUM('Control Sample Data'!G$3:G$98)&gt;10,IF(AND(ISNUMBER('Control Sample Data'!G260),'Control Sample Data'!G260&lt;$B$1,'Control Sample Data'!G260&gt;0),'Control Sample Data'!G260,$B$1),"")</f>
        <v/>
      </c>
      <c r="T261" s="17" t="str">
        <f>IF(SUM('Control Sample Data'!H$3:H$98)&gt;10,IF(AND(ISNUMBER('Control Sample Data'!H260),'Control Sample Data'!H260&lt;$B$1,'Control Sample Data'!H260&gt;0),'Control Sample Data'!H260,$B$1),"")</f>
        <v/>
      </c>
      <c r="U261" s="17" t="str">
        <f>IF(SUM('Control Sample Data'!I$3:I$98)&gt;10,IF(AND(ISNUMBER('Control Sample Data'!I260),'Control Sample Data'!I260&lt;$B$1,'Control Sample Data'!I260&gt;0),'Control Sample Data'!I260,$B$1),"")</f>
        <v/>
      </c>
      <c r="V261" s="17" t="str">
        <f>IF(SUM('Control Sample Data'!J$3:J$98)&gt;10,IF(AND(ISNUMBER('Control Sample Data'!J260),'Control Sample Data'!J260&lt;$B$1,'Control Sample Data'!J260&gt;0),'Control Sample Data'!J260,$B$1),"")</f>
        <v/>
      </c>
      <c r="W261" s="17" t="str">
        <f>IF(SUM('Control Sample Data'!K$3:K$98)&gt;10,IF(AND(ISNUMBER('Control Sample Data'!K260),'Control Sample Data'!K260&lt;$B$1,'Control Sample Data'!K260&gt;0),'Control Sample Data'!K260,$B$1),"")</f>
        <v/>
      </c>
      <c r="X261" s="17" t="str">
        <f>IF(SUM('Control Sample Data'!L$3:L$98)&gt;10,IF(AND(ISNUMBER('Control Sample Data'!L260),'Control Sample Data'!L260&lt;$B$1,'Control Sample Data'!L260&gt;0),'Control Sample Data'!L260,$B$1),"")</f>
        <v/>
      </c>
      <c r="Y261" s="17" t="str">
        <f>IF(SUM('Control Sample Data'!M$3:M$98)&gt;10,IF(AND(ISNUMBER('Control Sample Data'!M260),'Control Sample Data'!M260&lt;$B$1,'Control Sample Data'!M260&gt;0),'Control Sample Data'!M260,$B$1),"")</f>
        <v/>
      </c>
      <c r="AT261" s="36" t="str">
        <f t="shared" si="236"/>
        <v/>
      </c>
      <c r="AU261" s="36" t="str">
        <f t="shared" si="237"/>
        <v/>
      </c>
      <c r="AV261" s="36" t="str">
        <f t="shared" si="238"/>
        <v/>
      </c>
      <c r="AW261" s="36" t="str">
        <f t="shared" si="239"/>
        <v/>
      </c>
      <c r="AX261" s="36" t="str">
        <f t="shared" si="240"/>
        <v/>
      </c>
      <c r="AY261" s="36" t="str">
        <f t="shared" si="241"/>
        <v/>
      </c>
      <c r="AZ261" s="36" t="str">
        <f t="shared" si="242"/>
        <v/>
      </c>
      <c r="BA261" s="36" t="str">
        <f t="shared" si="243"/>
        <v/>
      </c>
      <c r="BB261" s="36" t="str">
        <f t="shared" si="244"/>
        <v/>
      </c>
      <c r="BC261" s="36" t="str">
        <f t="shared" si="245"/>
        <v/>
      </c>
      <c r="BD261" s="36" t="str">
        <f aca="true" t="shared" si="246" ref="BD261:BD291">IF(ISERROR(P261-AJ$218),"",P261-AJ$218)</f>
        <v/>
      </c>
      <c r="BE261" s="36" t="str">
        <f aca="true" t="shared" si="247" ref="BE261:BE291">IF(ISERROR(Q261-AK$218),"",Q261-AK$218)</f>
        <v/>
      </c>
      <c r="BF261" s="36" t="str">
        <f aca="true" t="shared" si="248" ref="BF261:BF291">IF(ISERROR(R261-AL$218),"",R261-AL$218)</f>
        <v/>
      </c>
      <c r="BG261" s="36" t="str">
        <f aca="true" t="shared" si="249" ref="BG261:BG291">IF(ISERROR(S261-AM$218),"",S261-AM$218)</f>
        <v/>
      </c>
      <c r="BH261" s="36" t="str">
        <f aca="true" t="shared" si="250" ref="BH261:BH291">IF(ISERROR(T261-AN$218),"",T261-AN$218)</f>
        <v/>
      </c>
      <c r="BI261" s="36" t="str">
        <f aca="true" t="shared" si="251" ref="BI261:BI291">IF(ISERROR(U261-AO$218),"",U261-AO$218)</f>
        <v/>
      </c>
      <c r="BJ261" s="36" t="str">
        <f aca="true" t="shared" si="252" ref="BJ261:BJ291">IF(ISERROR(V261-AP$218),"",V261-AP$218)</f>
        <v/>
      </c>
      <c r="BK261" s="36" t="str">
        <f aca="true" t="shared" si="253" ref="BK261:BK291">IF(ISERROR(W261-AQ$218),"",W261-AQ$218)</f>
        <v/>
      </c>
      <c r="BL261" s="36" t="str">
        <f aca="true" t="shared" si="254" ref="BL261:BL291">IF(ISERROR(X261-AR$218),"",X261-AR$218)</f>
        <v/>
      </c>
      <c r="BM261" s="36" t="str">
        <f aca="true" t="shared" si="255" ref="BM261:BM291">IF(ISERROR(Y261-AS$218),"",Y261-AS$218)</f>
        <v/>
      </c>
      <c r="BN261" s="38" t="e">
        <f t="shared" si="234"/>
        <v>#DIV/0!</v>
      </c>
      <c r="BO261" s="38" t="e">
        <f t="shared" si="235"/>
        <v>#DIV/0!</v>
      </c>
      <c r="BP261" s="39" t="str">
        <f aca="true" t="shared" si="256" ref="BP261:BP324">IF(ISNUMBER(AT261),POWER(2,-AT261),"")</f>
        <v/>
      </c>
      <c r="BQ261" s="39" t="str">
        <f aca="true" t="shared" si="257" ref="BQ261:BQ324">IF(ISNUMBER(AU261),POWER(2,-AU261),"")</f>
        <v/>
      </c>
      <c r="BR261" s="39" t="str">
        <f aca="true" t="shared" si="258" ref="BR261:BR324">IF(ISNUMBER(AV261),POWER(2,-AV261),"")</f>
        <v/>
      </c>
      <c r="BS261" s="39" t="str">
        <f aca="true" t="shared" si="259" ref="BS261:BS324">IF(ISNUMBER(AW261),POWER(2,-AW261),"")</f>
        <v/>
      </c>
      <c r="BT261" s="39" t="str">
        <f aca="true" t="shared" si="260" ref="BT261:BT324">IF(ISNUMBER(AX261),POWER(2,-AX261),"")</f>
        <v/>
      </c>
      <c r="BU261" s="39" t="str">
        <f aca="true" t="shared" si="261" ref="BU261:BU324">IF(ISNUMBER(AY261),POWER(2,-AY261),"")</f>
        <v/>
      </c>
      <c r="BV261" s="39" t="str">
        <f aca="true" t="shared" si="262" ref="BV261:BV324">IF(ISNUMBER(AZ261),POWER(2,-AZ261),"")</f>
        <v/>
      </c>
      <c r="BW261" s="39" t="str">
        <f aca="true" t="shared" si="263" ref="BW261:BW324">IF(ISNUMBER(BA261),POWER(2,-BA261),"")</f>
        <v/>
      </c>
      <c r="BX261" s="39" t="str">
        <f aca="true" t="shared" si="264" ref="BX261:BX324">IF(ISNUMBER(BB261),POWER(2,-BB261),"")</f>
        <v/>
      </c>
      <c r="BY261" s="39" t="str">
        <f aca="true" t="shared" si="265" ref="BY261:BY324">IF(ISNUMBER(BC261),POWER(2,-BC261),"")</f>
        <v/>
      </c>
      <c r="BZ261" s="39" t="str">
        <f aca="true" t="shared" si="266" ref="BZ261:BZ324">IF(ISNUMBER(BD261),POWER(2,-BD261),"")</f>
        <v/>
      </c>
      <c r="CA261" s="39" t="str">
        <f aca="true" t="shared" si="267" ref="CA261:CA324">IF(ISNUMBER(BE261),POWER(2,-BE261),"")</f>
        <v/>
      </c>
      <c r="CB261" s="39" t="str">
        <f aca="true" t="shared" si="268" ref="CB261:CB324">IF(ISNUMBER(BF261),POWER(2,-BF261),"")</f>
        <v/>
      </c>
      <c r="CC261" s="39" t="str">
        <f aca="true" t="shared" si="269" ref="CC261:CC324">IF(ISNUMBER(BG261),POWER(2,-BG261),"")</f>
        <v/>
      </c>
      <c r="CD261" s="39" t="str">
        <f aca="true" t="shared" si="270" ref="CD261:CD324">IF(ISNUMBER(BH261),POWER(2,-BH261),"")</f>
        <v/>
      </c>
      <c r="CE261" s="39" t="str">
        <f aca="true" t="shared" si="271" ref="CE261:CE324">IF(ISNUMBER(BI261),POWER(2,-BI261),"")</f>
        <v/>
      </c>
      <c r="CF261" s="39" t="str">
        <f aca="true" t="shared" si="272" ref="CF261:CF324">IF(ISNUMBER(BJ261),POWER(2,-BJ261),"")</f>
        <v/>
      </c>
      <c r="CG261" s="39" t="str">
        <f aca="true" t="shared" si="273" ref="CG261:CG324">IF(ISNUMBER(BK261),POWER(2,-BK261),"")</f>
        <v/>
      </c>
      <c r="CH261" s="39" t="str">
        <f aca="true" t="shared" si="274" ref="CH261:CH324">IF(ISNUMBER(BL261),POWER(2,-BL261),"")</f>
        <v/>
      </c>
      <c r="CI261" s="39" t="str">
        <f aca="true" t="shared" si="275" ref="CI261:CI324">IF(ISNUMBER(BM261),POWER(2,-BM261),"")</f>
        <v/>
      </c>
    </row>
    <row r="262" spans="1:87" ht="12.75">
      <c r="A262" s="18"/>
      <c r="B262" s="16" t="str">
        <f>'Gene Table'!D261</f>
        <v>NM_007121</v>
      </c>
      <c r="C262" s="16" t="s">
        <v>273</v>
      </c>
      <c r="D262" s="17" t="str">
        <f>IF(SUM('Test Sample Data'!D$3:D$98)&gt;10,IF(AND(ISNUMBER('Test Sample Data'!D261),'Test Sample Data'!D261&lt;$B$1,'Test Sample Data'!D261&gt;0),'Test Sample Data'!D261,$B$1),"")</f>
        <v/>
      </c>
      <c r="E262" s="17" t="str">
        <f>IF(SUM('Test Sample Data'!E$3:E$98)&gt;10,IF(AND(ISNUMBER('Test Sample Data'!E261),'Test Sample Data'!E261&lt;$B$1,'Test Sample Data'!E261&gt;0),'Test Sample Data'!E261,$B$1),"")</f>
        <v/>
      </c>
      <c r="F262" s="17" t="str">
        <f>IF(SUM('Test Sample Data'!F$3:F$98)&gt;10,IF(AND(ISNUMBER('Test Sample Data'!F261),'Test Sample Data'!F261&lt;$B$1,'Test Sample Data'!F261&gt;0),'Test Sample Data'!F261,$B$1),"")</f>
        <v/>
      </c>
      <c r="G262" s="17" t="str">
        <f>IF(SUM('Test Sample Data'!G$3:G$98)&gt;10,IF(AND(ISNUMBER('Test Sample Data'!G261),'Test Sample Data'!G261&lt;$B$1,'Test Sample Data'!G261&gt;0),'Test Sample Data'!G261,$B$1),"")</f>
        <v/>
      </c>
      <c r="H262" s="17" t="str">
        <f>IF(SUM('Test Sample Data'!H$3:H$98)&gt;10,IF(AND(ISNUMBER('Test Sample Data'!H261),'Test Sample Data'!H261&lt;$B$1,'Test Sample Data'!H261&gt;0),'Test Sample Data'!H261,$B$1),"")</f>
        <v/>
      </c>
      <c r="I262" s="17" t="str">
        <f>IF(SUM('Test Sample Data'!I$3:I$98)&gt;10,IF(AND(ISNUMBER('Test Sample Data'!I261),'Test Sample Data'!I261&lt;$B$1,'Test Sample Data'!I261&gt;0),'Test Sample Data'!I261,$B$1),"")</f>
        <v/>
      </c>
      <c r="J262" s="17" t="str">
        <f>IF(SUM('Test Sample Data'!J$3:J$98)&gt;10,IF(AND(ISNUMBER('Test Sample Data'!J261),'Test Sample Data'!J261&lt;$B$1,'Test Sample Data'!J261&gt;0),'Test Sample Data'!J261,$B$1),"")</f>
        <v/>
      </c>
      <c r="K262" s="17" t="str">
        <f>IF(SUM('Test Sample Data'!K$3:K$98)&gt;10,IF(AND(ISNUMBER('Test Sample Data'!K261),'Test Sample Data'!K261&lt;$B$1,'Test Sample Data'!K261&gt;0),'Test Sample Data'!K261,$B$1),"")</f>
        <v/>
      </c>
      <c r="L262" s="17" t="str">
        <f>IF(SUM('Test Sample Data'!L$3:L$98)&gt;10,IF(AND(ISNUMBER('Test Sample Data'!L261),'Test Sample Data'!L261&lt;$B$1,'Test Sample Data'!L261&gt;0),'Test Sample Data'!L261,$B$1),"")</f>
        <v/>
      </c>
      <c r="M262" s="17" t="str">
        <f>IF(SUM('Test Sample Data'!M$3:M$98)&gt;10,IF(AND(ISNUMBER('Test Sample Data'!M261),'Test Sample Data'!M261&lt;$B$1,'Test Sample Data'!M261&gt;0),'Test Sample Data'!M261,$B$1),"")</f>
        <v/>
      </c>
      <c r="N262" s="17" t="str">
        <f>'Gene Table'!D261</f>
        <v>NM_007121</v>
      </c>
      <c r="O262" s="16" t="s">
        <v>273</v>
      </c>
      <c r="P262" s="17" t="str">
        <f>IF(SUM('Control Sample Data'!D$3:D$98)&gt;10,IF(AND(ISNUMBER('Control Sample Data'!D261),'Control Sample Data'!D261&lt;$B$1,'Control Sample Data'!D261&gt;0),'Control Sample Data'!D261,$B$1),"")</f>
        <v/>
      </c>
      <c r="Q262" s="17" t="str">
        <f>IF(SUM('Control Sample Data'!E$3:E$98)&gt;10,IF(AND(ISNUMBER('Control Sample Data'!E261),'Control Sample Data'!E261&lt;$B$1,'Control Sample Data'!E261&gt;0),'Control Sample Data'!E261,$B$1),"")</f>
        <v/>
      </c>
      <c r="R262" s="17" t="str">
        <f>IF(SUM('Control Sample Data'!F$3:F$98)&gt;10,IF(AND(ISNUMBER('Control Sample Data'!F261),'Control Sample Data'!F261&lt;$B$1,'Control Sample Data'!F261&gt;0),'Control Sample Data'!F261,$B$1),"")</f>
        <v/>
      </c>
      <c r="S262" s="17" t="str">
        <f>IF(SUM('Control Sample Data'!G$3:G$98)&gt;10,IF(AND(ISNUMBER('Control Sample Data'!G261),'Control Sample Data'!G261&lt;$B$1,'Control Sample Data'!G261&gt;0),'Control Sample Data'!G261,$B$1),"")</f>
        <v/>
      </c>
      <c r="T262" s="17" t="str">
        <f>IF(SUM('Control Sample Data'!H$3:H$98)&gt;10,IF(AND(ISNUMBER('Control Sample Data'!H261),'Control Sample Data'!H261&lt;$B$1,'Control Sample Data'!H261&gt;0),'Control Sample Data'!H261,$B$1),"")</f>
        <v/>
      </c>
      <c r="U262" s="17" t="str">
        <f>IF(SUM('Control Sample Data'!I$3:I$98)&gt;10,IF(AND(ISNUMBER('Control Sample Data'!I261),'Control Sample Data'!I261&lt;$B$1,'Control Sample Data'!I261&gt;0),'Control Sample Data'!I261,$B$1),"")</f>
        <v/>
      </c>
      <c r="V262" s="17" t="str">
        <f>IF(SUM('Control Sample Data'!J$3:J$98)&gt;10,IF(AND(ISNUMBER('Control Sample Data'!J261),'Control Sample Data'!J261&lt;$B$1,'Control Sample Data'!J261&gt;0),'Control Sample Data'!J261,$B$1),"")</f>
        <v/>
      </c>
      <c r="W262" s="17" t="str">
        <f>IF(SUM('Control Sample Data'!K$3:K$98)&gt;10,IF(AND(ISNUMBER('Control Sample Data'!K261),'Control Sample Data'!K261&lt;$B$1,'Control Sample Data'!K261&gt;0),'Control Sample Data'!K261,$B$1),"")</f>
        <v/>
      </c>
      <c r="X262" s="17" t="str">
        <f>IF(SUM('Control Sample Data'!L$3:L$98)&gt;10,IF(AND(ISNUMBER('Control Sample Data'!L261),'Control Sample Data'!L261&lt;$B$1,'Control Sample Data'!L261&gt;0),'Control Sample Data'!L261,$B$1),"")</f>
        <v/>
      </c>
      <c r="Y262" s="17" t="str">
        <f>IF(SUM('Control Sample Data'!M$3:M$98)&gt;10,IF(AND(ISNUMBER('Control Sample Data'!M261),'Control Sample Data'!M261&lt;$B$1,'Control Sample Data'!M261&gt;0),'Control Sample Data'!M261,$B$1),"")</f>
        <v/>
      </c>
      <c r="AT262" s="36" t="str">
        <f t="shared" si="236"/>
        <v/>
      </c>
      <c r="AU262" s="36" t="str">
        <f t="shared" si="237"/>
        <v/>
      </c>
      <c r="AV262" s="36" t="str">
        <f t="shared" si="238"/>
        <v/>
      </c>
      <c r="AW262" s="36" t="str">
        <f t="shared" si="239"/>
        <v/>
      </c>
      <c r="AX262" s="36" t="str">
        <f t="shared" si="240"/>
        <v/>
      </c>
      <c r="AY262" s="36" t="str">
        <f t="shared" si="241"/>
        <v/>
      </c>
      <c r="AZ262" s="36" t="str">
        <f t="shared" si="242"/>
        <v/>
      </c>
      <c r="BA262" s="36" t="str">
        <f t="shared" si="243"/>
        <v/>
      </c>
      <c r="BB262" s="36" t="str">
        <f t="shared" si="244"/>
        <v/>
      </c>
      <c r="BC262" s="36" t="str">
        <f t="shared" si="245"/>
        <v/>
      </c>
      <c r="BD262" s="36" t="str">
        <f t="shared" si="246"/>
        <v/>
      </c>
      <c r="BE262" s="36" t="str">
        <f t="shared" si="247"/>
        <v/>
      </c>
      <c r="BF262" s="36" t="str">
        <f t="shared" si="248"/>
        <v/>
      </c>
      <c r="BG262" s="36" t="str">
        <f t="shared" si="249"/>
        <v/>
      </c>
      <c r="BH262" s="36" t="str">
        <f t="shared" si="250"/>
        <v/>
      </c>
      <c r="BI262" s="36" t="str">
        <f t="shared" si="251"/>
        <v/>
      </c>
      <c r="BJ262" s="36" t="str">
        <f t="shared" si="252"/>
        <v/>
      </c>
      <c r="BK262" s="36" t="str">
        <f t="shared" si="253"/>
        <v/>
      </c>
      <c r="BL262" s="36" t="str">
        <f t="shared" si="254"/>
        <v/>
      </c>
      <c r="BM262" s="36" t="str">
        <f t="shared" si="255"/>
        <v/>
      </c>
      <c r="BN262" s="38" t="e">
        <f t="shared" si="234"/>
        <v>#DIV/0!</v>
      </c>
      <c r="BO262" s="38" t="e">
        <f t="shared" si="235"/>
        <v>#DIV/0!</v>
      </c>
      <c r="BP262" s="39" t="str">
        <f t="shared" si="256"/>
        <v/>
      </c>
      <c r="BQ262" s="39" t="str">
        <f t="shared" si="257"/>
        <v/>
      </c>
      <c r="BR262" s="39" t="str">
        <f t="shared" si="258"/>
        <v/>
      </c>
      <c r="BS262" s="39" t="str">
        <f t="shared" si="259"/>
        <v/>
      </c>
      <c r="BT262" s="39" t="str">
        <f t="shared" si="260"/>
        <v/>
      </c>
      <c r="BU262" s="39" t="str">
        <f t="shared" si="261"/>
        <v/>
      </c>
      <c r="BV262" s="39" t="str">
        <f t="shared" si="262"/>
        <v/>
      </c>
      <c r="BW262" s="39" t="str">
        <f t="shared" si="263"/>
        <v/>
      </c>
      <c r="BX262" s="39" t="str">
        <f t="shared" si="264"/>
        <v/>
      </c>
      <c r="BY262" s="39" t="str">
        <f t="shared" si="265"/>
        <v/>
      </c>
      <c r="BZ262" s="39" t="str">
        <f t="shared" si="266"/>
        <v/>
      </c>
      <c r="CA262" s="39" t="str">
        <f t="shared" si="267"/>
        <v/>
      </c>
      <c r="CB262" s="39" t="str">
        <f t="shared" si="268"/>
        <v/>
      </c>
      <c r="CC262" s="39" t="str">
        <f t="shared" si="269"/>
        <v/>
      </c>
      <c r="CD262" s="39" t="str">
        <f t="shared" si="270"/>
        <v/>
      </c>
      <c r="CE262" s="39" t="str">
        <f t="shared" si="271"/>
        <v/>
      </c>
      <c r="CF262" s="39" t="str">
        <f t="shared" si="272"/>
        <v/>
      </c>
      <c r="CG262" s="39" t="str">
        <f t="shared" si="273"/>
        <v/>
      </c>
      <c r="CH262" s="39" t="str">
        <f t="shared" si="274"/>
        <v/>
      </c>
      <c r="CI262" s="39" t="str">
        <f t="shared" si="275"/>
        <v/>
      </c>
    </row>
    <row r="263" spans="1:87" ht="12.75">
      <c r="A263" s="18"/>
      <c r="B263" s="16" t="str">
        <f>'Gene Table'!D262</f>
        <v>NM_003357</v>
      </c>
      <c r="C263" s="16" t="s">
        <v>277</v>
      </c>
      <c r="D263" s="17" t="str">
        <f>IF(SUM('Test Sample Data'!D$3:D$98)&gt;10,IF(AND(ISNUMBER('Test Sample Data'!D262),'Test Sample Data'!D262&lt;$B$1,'Test Sample Data'!D262&gt;0),'Test Sample Data'!D262,$B$1),"")</f>
        <v/>
      </c>
      <c r="E263" s="17" t="str">
        <f>IF(SUM('Test Sample Data'!E$3:E$98)&gt;10,IF(AND(ISNUMBER('Test Sample Data'!E262),'Test Sample Data'!E262&lt;$B$1,'Test Sample Data'!E262&gt;0),'Test Sample Data'!E262,$B$1),"")</f>
        <v/>
      </c>
      <c r="F263" s="17" t="str">
        <f>IF(SUM('Test Sample Data'!F$3:F$98)&gt;10,IF(AND(ISNUMBER('Test Sample Data'!F262),'Test Sample Data'!F262&lt;$B$1,'Test Sample Data'!F262&gt;0),'Test Sample Data'!F262,$B$1),"")</f>
        <v/>
      </c>
      <c r="G263" s="17" t="str">
        <f>IF(SUM('Test Sample Data'!G$3:G$98)&gt;10,IF(AND(ISNUMBER('Test Sample Data'!G262),'Test Sample Data'!G262&lt;$B$1,'Test Sample Data'!G262&gt;0),'Test Sample Data'!G262,$B$1),"")</f>
        <v/>
      </c>
      <c r="H263" s="17" t="str">
        <f>IF(SUM('Test Sample Data'!H$3:H$98)&gt;10,IF(AND(ISNUMBER('Test Sample Data'!H262),'Test Sample Data'!H262&lt;$B$1,'Test Sample Data'!H262&gt;0),'Test Sample Data'!H262,$B$1),"")</f>
        <v/>
      </c>
      <c r="I263" s="17" t="str">
        <f>IF(SUM('Test Sample Data'!I$3:I$98)&gt;10,IF(AND(ISNUMBER('Test Sample Data'!I262),'Test Sample Data'!I262&lt;$B$1,'Test Sample Data'!I262&gt;0),'Test Sample Data'!I262,$B$1),"")</f>
        <v/>
      </c>
      <c r="J263" s="17" t="str">
        <f>IF(SUM('Test Sample Data'!J$3:J$98)&gt;10,IF(AND(ISNUMBER('Test Sample Data'!J262),'Test Sample Data'!J262&lt;$B$1,'Test Sample Data'!J262&gt;0),'Test Sample Data'!J262,$B$1),"")</f>
        <v/>
      </c>
      <c r="K263" s="17" t="str">
        <f>IF(SUM('Test Sample Data'!K$3:K$98)&gt;10,IF(AND(ISNUMBER('Test Sample Data'!K262),'Test Sample Data'!K262&lt;$B$1,'Test Sample Data'!K262&gt;0),'Test Sample Data'!K262,$B$1),"")</f>
        <v/>
      </c>
      <c r="L263" s="17" t="str">
        <f>IF(SUM('Test Sample Data'!L$3:L$98)&gt;10,IF(AND(ISNUMBER('Test Sample Data'!L262),'Test Sample Data'!L262&lt;$B$1,'Test Sample Data'!L262&gt;0),'Test Sample Data'!L262,$B$1),"")</f>
        <v/>
      </c>
      <c r="M263" s="17" t="str">
        <f>IF(SUM('Test Sample Data'!M$3:M$98)&gt;10,IF(AND(ISNUMBER('Test Sample Data'!M262),'Test Sample Data'!M262&lt;$B$1,'Test Sample Data'!M262&gt;0),'Test Sample Data'!M262,$B$1),"")</f>
        <v/>
      </c>
      <c r="N263" s="17" t="str">
        <f>'Gene Table'!D262</f>
        <v>NM_003357</v>
      </c>
      <c r="O263" s="16" t="s">
        <v>277</v>
      </c>
      <c r="P263" s="17" t="str">
        <f>IF(SUM('Control Sample Data'!D$3:D$98)&gt;10,IF(AND(ISNUMBER('Control Sample Data'!D262),'Control Sample Data'!D262&lt;$B$1,'Control Sample Data'!D262&gt;0),'Control Sample Data'!D262,$B$1),"")</f>
        <v/>
      </c>
      <c r="Q263" s="17" t="str">
        <f>IF(SUM('Control Sample Data'!E$3:E$98)&gt;10,IF(AND(ISNUMBER('Control Sample Data'!E262),'Control Sample Data'!E262&lt;$B$1,'Control Sample Data'!E262&gt;0),'Control Sample Data'!E262,$B$1),"")</f>
        <v/>
      </c>
      <c r="R263" s="17" t="str">
        <f>IF(SUM('Control Sample Data'!F$3:F$98)&gt;10,IF(AND(ISNUMBER('Control Sample Data'!F262),'Control Sample Data'!F262&lt;$B$1,'Control Sample Data'!F262&gt;0),'Control Sample Data'!F262,$B$1),"")</f>
        <v/>
      </c>
      <c r="S263" s="17" t="str">
        <f>IF(SUM('Control Sample Data'!G$3:G$98)&gt;10,IF(AND(ISNUMBER('Control Sample Data'!G262),'Control Sample Data'!G262&lt;$B$1,'Control Sample Data'!G262&gt;0),'Control Sample Data'!G262,$B$1),"")</f>
        <v/>
      </c>
      <c r="T263" s="17" t="str">
        <f>IF(SUM('Control Sample Data'!H$3:H$98)&gt;10,IF(AND(ISNUMBER('Control Sample Data'!H262),'Control Sample Data'!H262&lt;$B$1,'Control Sample Data'!H262&gt;0),'Control Sample Data'!H262,$B$1),"")</f>
        <v/>
      </c>
      <c r="U263" s="17" t="str">
        <f>IF(SUM('Control Sample Data'!I$3:I$98)&gt;10,IF(AND(ISNUMBER('Control Sample Data'!I262),'Control Sample Data'!I262&lt;$B$1,'Control Sample Data'!I262&gt;0),'Control Sample Data'!I262,$B$1),"")</f>
        <v/>
      </c>
      <c r="V263" s="17" t="str">
        <f>IF(SUM('Control Sample Data'!J$3:J$98)&gt;10,IF(AND(ISNUMBER('Control Sample Data'!J262),'Control Sample Data'!J262&lt;$B$1,'Control Sample Data'!J262&gt;0),'Control Sample Data'!J262,$B$1),"")</f>
        <v/>
      </c>
      <c r="W263" s="17" t="str">
        <f>IF(SUM('Control Sample Data'!K$3:K$98)&gt;10,IF(AND(ISNUMBER('Control Sample Data'!K262),'Control Sample Data'!K262&lt;$B$1,'Control Sample Data'!K262&gt;0),'Control Sample Data'!K262,$B$1),"")</f>
        <v/>
      </c>
      <c r="X263" s="17" t="str">
        <f>IF(SUM('Control Sample Data'!L$3:L$98)&gt;10,IF(AND(ISNUMBER('Control Sample Data'!L262),'Control Sample Data'!L262&lt;$B$1,'Control Sample Data'!L262&gt;0),'Control Sample Data'!L262,$B$1),"")</f>
        <v/>
      </c>
      <c r="Y263" s="17" t="str">
        <f>IF(SUM('Control Sample Data'!M$3:M$98)&gt;10,IF(AND(ISNUMBER('Control Sample Data'!M262),'Control Sample Data'!M262&lt;$B$1,'Control Sample Data'!M262&gt;0),'Control Sample Data'!M262,$B$1),"")</f>
        <v/>
      </c>
      <c r="AT263" s="36" t="str">
        <f t="shared" si="236"/>
        <v/>
      </c>
      <c r="AU263" s="36" t="str">
        <f t="shared" si="237"/>
        <v/>
      </c>
      <c r="AV263" s="36" t="str">
        <f t="shared" si="238"/>
        <v/>
      </c>
      <c r="AW263" s="36" t="str">
        <f t="shared" si="239"/>
        <v/>
      </c>
      <c r="AX263" s="36" t="str">
        <f t="shared" si="240"/>
        <v/>
      </c>
      <c r="AY263" s="36" t="str">
        <f t="shared" si="241"/>
        <v/>
      </c>
      <c r="AZ263" s="36" t="str">
        <f t="shared" si="242"/>
        <v/>
      </c>
      <c r="BA263" s="36" t="str">
        <f t="shared" si="243"/>
        <v/>
      </c>
      <c r="BB263" s="36" t="str">
        <f t="shared" si="244"/>
        <v/>
      </c>
      <c r="BC263" s="36" t="str">
        <f t="shared" si="245"/>
        <v/>
      </c>
      <c r="BD263" s="36" t="str">
        <f t="shared" si="246"/>
        <v/>
      </c>
      <c r="BE263" s="36" t="str">
        <f t="shared" si="247"/>
        <v/>
      </c>
      <c r="BF263" s="36" t="str">
        <f t="shared" si="248"/>
        <v/>
      </c>
      <c r="BG263" s="36" t="str">
        <f t="shared" si="249"/>
        <v/>
      </c>
      <c r="BH263" s="36" t="str">
        <f t="shared" si="250"/>
        <v/>
      </c>
      <c r="BI263" s="36" t="str">
        <f t="shared" si="251"/>
        <v/>
      </c>
      <c r="BJ263" s="36" t="str">
        <f t="shared" si="252"/>
        <v/>
      </c>
      <c r="BK263" s="36" t="str">
        <f t="shared" si="253"/>
        <v/>
      </c>
      <c r="BL263" s="36" t="str">
        <f t="shared" si="254"/>
        <v/>
      </c>
      <c r="BM263" s="36" t="str">
        <f t="shared" si="255"/>
        <v/>
      </c>
      <c r="BN263" s="38" t="e">
        <f t="shared" si="234"/>
        <v>#DIV/0!</v>
      </c>
      <c r="BO263" s="38" t="e">
        <f t="shared" si="235"/>
        <v>#DIV/0!</v>
      </c>
      <c r="BP263" s="39" t="str">
        <f t="shared" si="256"/>
        <v/>
      </c>
      <c r="BQ263" s="39" t="str">
        <f t="shared" si="257"/>
        <v/>
      </c>
      <c r="BR263" s="39" t="str">
        <f t="shared" si="258"/>
        <v/>
      </c>
      <c r="BS263" s="39" t="str">
        <f t="shared" si="259"/>
        <v/>
      </c>
      <c r="BT263" s="39" t="str">
        <f t="shared" si="260"/>
        <v/>
      </c>
      <c r="BU263" s="39" t="str">
        <f t="shared" si="261"/>
        <v/>
      </c>
      <c r="BV263" s="39" t="str">
        <f t="shared" si="262"/>
        <v/>
      </c>
      <c r="BW263" s="39" t="str">
        <f t="shared" si="263"/>
        <v/>
      </c>
      <c r="BX263" s="39" t="str">
        <f t="shared" si="264"/>
        <v/>
      </c>
      <c r="BY263" s="39" t="str">
        <f t="shared" si="265"/>
        <v/>
      </c>
      <c r="BZ263" s="39" t="str">
        <f t="shared" si="266"/>
        <v/>
      </c>
      <c r="CA263" s="39" t="str">
        <f t="shared" si="267"/>
        <v/>
      </c>
      <c r="CB263" s="39" t="str">
        <f t="shared" si="268"/>
        <v/>
      </c>
      <c r="CC263" s="39" t="str">
        <f t="shared" si="269"/>
        <v/>
      </c>
      <c r="CD263" s="39" t="str">
        <f t="shared" si="270"/>
        <v/>
      </c>
      <c r="CE263" s="39" t="str">
        <f t="shared" si="271"/>
        <v/>
      </c>
      <c r="CF263" s="39" t="str">
        <f t="shared" si="272"/>
        <v/>
      </c>
      <c r="CG263" s="39" t="str">
        <f t="shared" si="273"/>
        <v/>
      </c>
      <c r="CH263" s="39" t="str">
        <f t="shared" si="274"/>
        <v/>
      </c>
      <c r="CI263" s="39" t="str">
        <f t="shared" si="275"/>
        <v/>
      </c>
    </row>
    <row r="264" spans="1:87" ht="12.75">
      <c r="A264" s="18"/>
      <c r="B264" s="16" t="str">
        <f>'Gene Table'!D263</f>
        <v>NM_000606</v>
      </c>
      <c r="C264" s="16" t="s">
        <v>281</v>
      </c>
      <c r="D264" s="17" t="str">
        <f>IF(SUM('Test Sample Data'!D$3:D$98)&gt;10,IF(AND(ISNUMBER('Test Sample Data'!D263),'Test Sample Data'!D263&lt;$B$1,'Test Sample Data'!D263&gt;0),'Test Sample Data'!D263,$B$1),"")</f>
        <v/>
      </c>
      <c r="E264" s="17" t="str">
        <f>IF(SUM('Test Sample Data'!E$3:E$98)&gt;10,IF(AND(ISNUMBER('Test Sample Data'!E263),'Test Sample Data'!E263&lt;$B$1,'Test Sample Data'!E263&gt;0),'Test Sample Data'!E263,$B$1),"")</f>
        <v/>
      </c>
      <c r="F264" s="17" t="str">
        <f>IF(SUM('Test Sample Data'!F$3:F$98)&gt;10,IF(AND(ISNUMBER('Test Sample Data'!F263),'Test Sample Data'!F263&lt;$B$1,'Test Sample Data'!F263&gt;0),'Test Sample Data'!F263,$B$1),"")</f>
        <v/>
      </c>
      <c r="G264" s="17" t="str">
        <f>IF(SUM('Test Sample Data'!G$3:G$98)&gt;10,IF(AND(ISNUMBER('Test Sample Data'!G263),'Test Sample Data'!G263&lt;$B$1,'Test Sample Data'!G263&gt;0),'Test Sample Data'!G263,$B$1),"")</f>
        <v/>
      </c>
      <c r="H264" s="17" t="str">
        <f>IF(SUM('Test Sample Data'!H$3:H$98)&gt;10,IF(AND(ISNUMBER('Test Sample Data'!H263),'Test Sample Data'!H263&lt;$B$1,'Test Sample Data'!H263&gt;0),'Test Sample Data'!H263,$B$1),"")</f>
        <v/>
      </c>
      <c r="I264" s="17" t="str">
        <f>IF(SUM('Test Sample Data'!I$3:I$98)&gt;10,IF(AND(ISNUMBER('Test Sample Data'!I263),'Test Sample Data'!I263&lt;$B$1,'Test Sample Data'!I263&gt;0),'Test Sample Data'!I263,$B$1),"")</f>
        <v/>
      </c>
      <c r="J264" s="17" t="str">
        <f>IF(SUM('Test Sample Data'!J$3:J$98)&gt;10,IF(AND(ISNUMBER('Test Sample Data'!J263),'Test Sample Data'!J263&lt;$B$1,'Test Sample Data'!J263&gt;0),'Test Sample Data'!J263,$B$1),"")</f>
        <v/>
      </c>
      <c r="K264" s="17" t="str">
        <f>IF(SUM('Test Sample Data'!K$3:K$98)&gt;10,IF(AND(ISNUMBER('Test Sample Data'!K263),'Test Sample Data'!K263&lt;$B$1,'Test Sample Data'!K263&gt;0),'Test Sample Data'!K263,$B$1),"")</f>
        <v/>
      </c>
      <c r="L264" s="17" t="str">
        <f>IF(SUM('Test Sample Data'!L$3:L$98)&gt;10,IF(AND(ISNUMBER('Test Sample Data'!L263),'Test Sample Data'!L263&lt;$B$1,'Test Sample Data'!L263&gt;0),'Test Sample Data'!L263,$B$1),"")</f>
        <v/>
      </c>
      <c r="M264" s="17" t="str">
        <f>IF(SUM('Test Sample Data'!M$3:M$98)&gt;10,IF(AND(ISNUMBER('Test Sample Data'!M263),'Test Sample Data'!M263&lt;$B$1,'Test Sample Data'!M263&gt;0),'Test Sample Data'!M263,$B$1),"")</f>
        <v/>
      </c>
      <c r="N264" s="17" t="str">
        <f>'Gene Table'!D263</f>
        <v>NM_000606</v>
      </c>
      <c r="O264" s="16" t="s">
        <v>281</v>
      </c>
      <c r="P264" s="17" t="str">
        <f>IF(SUM('Control Sample Data'!D$3:D$98)&gt;10,IF(AND(ISNUMBER('Control Sample Data'!D263),'Control Sample Data'!D263&lt;$B$1,'Control Sample Data'!D263&gt;0),'Control Sample Data'!D263,$B$1),"")</f>
        <v/>
      </c>
      <c r="Q264" s="17" t="str">
        <f>IF(SUM('Control Sample Data'!E$3:E$98)&gt;10,IF(AND(ISNUMBER('Control Sample Data'!E263),'Control Sample Data'!E263&lt;$B$1,'Control Sample Data'!E263&gt;0),'Control Sample Data'!E263,$B$1),"")</f>
        <v/>
      </c>
      <c r="R264" s="17" t="str">
        <f>IF(SUM('Control Sample Data'!F$3:F$98)&gt;10,IF(AND(ISNUMBER('Control Sample Data'!F263),'Control Sample Data'!F263&lt;$B$1,'Control Sample Data'!F263&gt;0),'Control Sample Data'!F263,$B$1),"")</f>
        <v/>
      </c>
      <c r="S264" s="17" t="str">
        <f>IF(SUM('Control Sample Data'!G$3:G$98)&gt;10,IF(AND(ISNUMBER('Control Sample Data'!G263),'Control Sample Data'!G263&lt;$B$1,'Control Sample Data'!G263&gt;0),'Control Sample Data'!G263,$B$1),"")</f>
        <v/>
      </c>
      <c r="T264" s="17" t="str">
        <f>IF(SUM('Control Sample Data'!H$3:H$98)&gt;10,IF(AND(ISNUMBER('Control Sample Data'!H263),'Control Sample Data'!H263&lt;$B$1,'Control Sample Data'!H263&gt;0),'Control Sample Data'!H263,$B$1),"")</f>
        <v/>
      </c>
      <c r="U264" s="17" t="str">
        <f>IF(SUM('Control Sample Data'!I$3:I$98)&gt;10,IF(AND(ISNUMBER('Control Sample Data'!I263),'Control Sample Data'!I263&lt;$B$1,'Control Sample Data'!I263&gt;0),'Control Sample Data'!I263,$B$1),"")</f>
        <v/>
      </c>
      <c r="V264" s="17" t="str">
        <f>IF(SUM('Control Sample Data'!J$3:J$98)&gt;10,IF(AND(ISNUMBER('Control Sample Data'!J263),'Control Sample Data'!J263&lt;$B$1,'Control Sample Data'!J263&gt;0),'Control Sample Data'!J263,$B$1),"")</f>
        <v/>
      </c>
      <c r="W264" s="17" t="str">
        <f>IF(SUM('Control Sample Data'!K$3:K$98)&gt;10,IF(AND(ISNUMBER('Control Sample Data'!K263),'Control Sample Data'!K263&lt;$B$1,'Control Sample Data'!K263&gt;0),'Control Sample Data'!K263,$B$1),"")</f>
        <v/>
      </c>
      <c r="X264" s="17" t="str">
        <f>IF(SUM('Control Sample Data'!L$3:L$98)&gt;10,IF(AND(ISNUMBER('Control Sample Data'!L263),'Control Sample Data'!L263&lt;$B$1,'Control Sample Data'!L263&gt;0),'Control Sample Data'!L263,$B$1),"")</f>
        <v/>
      </c>
      <c r="Y264" s="17" t="str">
        <f>IF(SUM('Control Sample Data'!M$3:M$98)&gt;10,IF(AND(ISNUMBER('Control Sample Data'!M263),'Control Sample Data'!M263&lt;$B$1,'Control Sample Data'!M263&gt;0),'Control Sample Data'!M263,$B$1),"")</f>
        <v/>
      </c>
      <c r="AT264" s="36" t="str">
        <f t="shared" si="236"/>
        <v/>
      </c>
      <c r="AU264" s="36" t="str">
        <f t="shared" si="237"/>
        <v/>
      </c>
      <c r="AV264" s="36" t="str">
        <f t="shared" si="238"/>
        <v/>
      </c>
      <c r="AW264" s="36" t="str">
        <f t="shared" si="239"/>
        <v/>
      </c>
      <c r="AX264" s="36" t="str">
        <f t="shared" si="240"/>
        <v/>
      </c>
      <c r="AY264" s="36" t="str">
        <f t="shared" si="241"/>
        <v/>
      </c>
      <c r="AZ264" s="36" t="str">
        <f t="shared" si="242"/>
        <v/>
      </c>
      <c r="BA264" s="36" t="str">
        <f t="shared" si="243"/>
        <v/>
      </c>
      <c r="BB264" s="36" t="str">
        <f t="shared" si="244"/>
        <v/>
      </c>
      <c r="BC264" s="36" t="str">
        <f t="shared" si="245"/>
        <v/>
      </c>
      <c r="BD264" s="36" t="str">
        <f t="shared" si="246"/>
        <v/>
      </c>
      <c r="BE264" s="36" t="str">
        <f t="shared" si="247"/>
        <v/>
      </c>
      <c r="BF264" s="36" t="str">
        <f t="shared" si="248"/>
        <v/>
      </c>
      <c r="BG264" s="36" t="str">
        <f t="shared" si="249"/>
        <v/>
      </c>
      <c r="BH264" s="36" t="str">
        <f t="shared" si="250"/>
        <v/>
      </c>
      <c r="BI264" s="36" t="str">
        <f t="shared" si="251"/>
        <v/>
      </c>
      <c r="BJ264" s="36" t="str">
        <f t="shared" si="252"/>
        <v/>
      </c>
      <c r="BK264" s="36" t="str">
        <f t="shared" si="253"/>
        <v/>
      </c>
      <c r="BL264" s="36" t="str">
        <f t="shared" si="254"/>
        <v/>
      </c>
      <c r="BM264" s="36" t="str">
        <f t="shared" si="255"/>
        <v/>
      </c>
      <c r="BN264" s="38" t="e">
        <f t="shared" si="234"/>
        <v>#DIV/0!</v>
      </c>
      <c r="BO264" s="38" t="e">
        <f t="shared" si="235"/>
        <v>#DIV/0!</v>
      </c>
      <c r="BP264" s="39" t="str">
        <f t="shared" si="256"/>
        <v/>
      </c>
      <c r="BQ264" s="39" t="str">
        <f t="shared" si="257"/>
        <v/>
      </c>
      <c r="BR264" s="39" t="str">
        <f t="shared" si="258"/>
        <v/>
      </c>
      <c r="BS264" s="39" t="str">
        <f t="shared" si="259"/>
        <v/>
      </c>
      <c r="BT264" s="39" t="str">
        <f t="shared" si="260"/>
        <v/>
      </c>
      <c r="BU264" s="39" t="str">
        <f t="shared" si="261"/>
        <v/>
      </c>
      <c r="BV264" s="39" t="str">
        <f t="shared" si="262"/>
        <v/>
      </c>
      <c r="BW264" s="39" t="str">
        <f t="shared" si="263"/>
        <v/>
      </c>
      <c r="BX264" s="39" t="str">
        <f t="shared" si="264"/>
        <v/>
      </c>
      <c r="BY264" s="39" t="str">
        <f t="shared" si="265"/>
        <v/>
      </c>
      <c r="BZ264" s="39" t="str">
        <f t="shared" si="266"/>
        <v/>
      </c>
      <c r="CA264" s="39" t="str">
        <f t="shared" si="267"/>
        <v/>
      </c>
      <c r="CB264" s="39" t="str">
        <f t="shared" si="268"/>
        <v/>
      </c>
      <c r="CC264" s="39" t="str">
        <f t="shared" si="269"/>
        <v/>
      </c>
      <c r="CD264" s="39" t="str">
        <f t="shared" si="270"/>
        <v/>
      </c>
      <c r="CE264" s="39" t="str">
        <f t="shared" si="271"/>
        <v/>
      </c>
      <c r="CF264" s="39" t="str">
        <f t="shared" si="272"/>
        <v/>
      </c>
      <c r="CG264" s="39" t="str">
        <f t="shared" si="273"/>
        <v/>
      </c>
      <c r="CH264" s="39" t="str">
        <f t="shared" si="274"/>
        <v/>
      </c>
      <c r="CI264" s="39" t="str">
        <f t="shared" si="275"/>
        <v/>
      </c>
    </row>
    <row r="265" spans="1:87" ht="12.75">
      <c r="A265" s="18"/>
      <c r="B265" s="16" t="str">
        <f>'Gene Table'!D264</f>
        <v>NM_003331</v>
      </c>
      <c r="C265" s="16" t="s">
        <v>285</v>
      </c>
      <c r="D265" s="17" t="str">
        <f>IF(SUM('Test Sample Data'!D$3:D$98)&gt;10,IF(AND(ISNUMBER('Test Sample Data'!D264),'Test Sample Data'!D264&lt;$B$1,'Test Sample Data'!D264&gt;0),'Test Sample Data'!D264,$B$1),"")</f>
        <v/>
      </c>
      <c r="E265" s="17" t="str">
        <f>IF(SUM('Test Sample Data'!E$3:E$98)&gt;10,IF(AND(ISNUMBER('Test Sample Data'!E264),'Test Sample Data'!E264&lt;$B$1,'Test Sample Data'!E264&gt;0),'Test Sample Data'!E264,$B$1),"")</f>
        <v/>
      </c>
      <c r="F265" s="17" t="str">
        <f>IF(SUM('Test Sample Data'!F$3:F$98)&gt;10,IF(AND(ISNUMBER('Test Sample Data'!F264),'Test Sample Data'!F264&lt;$B$1,'Test Sample Data'!F264&gt;0),'Test Sample Data'!F264,$B$1),"")</f>
        <v/>
      </c>
      <c r="G265" s="17" t="str">
        <f>IF(SUM('Test Sample Data'!G$3:G$98)&gt;10,IF(AND(ISNUMBER('Test Sample Data'!G264),'Test Sample Data'!G264&lt;$B$1,'Test Sample Data'!G264&gt;0),'Test Sample Data'!G264,$B$1),"")</f>
        <v/>
      </c>
      <c r="H265" s="17" t="str">
        <f>IF(SUM('Test Sample Data'!H$3:H$98)&gt;10,IF(AND(ISNUMBER('Test Sample Data'!H264),'Test Sample Data'!H264&lt;$B$1,'Test Sample Data'!H264&gt;0),'Test Sample Data'!H264,$B$1),"")</f>
        <v/>
      </c>
      <c r="I265" s="17" t="str">
        <f>IF(SUM('Test Sample Data'!I$3:I$98)&gt;10,IF(AND(ISNUMBER('Test Sample Data'!I264),'Test Sample Data'!I264&lt;$B$1,'Test Sample Data'!I264&gt;0),'Test Sample Data'!I264,$B$1),"")</f>
        <v/>
      </c>
      <c r="J265" s="17" t="str">
        <f>IF(SUM('Test Sample Data'!J$3:J$98)&gt;10,IF(AND(ISNUMBER('Test Sample Data'!J264),'Test Sample Data'!J264&lt;$B$1,'Test Sample Data'!J264&gt;0),'Test Sample Data'!J264,$B$1),"")</f>
        <v/>
      </c>
      <c r="K265" s="17" t="str">
        <f>IF(SUM('Test Sample Data'!K$3:K$98)&gt;10,IF(AND(ISNUMBER('Test Sample Data'!K264),'Test Sample Data'!K264&lt;$B$1,'Test Sample Data'!K264&gt;0),'Test Sample Data'!K264,$B$1),"")</f>
        <v/>
      </c>
      <c r="L265" s="17" t="str">
        <f>IF(SUM('Test Sample Data'!L$3:L$98)&gt;10,IF(AND(ISNUMBER('Test Sample Data'!L264),'Test Sample Data'!L264&lt;$B$1,'Test Sample Data'!L264&gt;0),'Test Sample Data'!L264,$B$1),"")</f>
        <v/>
      </c>
      <c r="M265" s="17" t="str">
        <f>IF(SUM('Test Sample Data'!M$3:M$98)&gt;10,IF(AND(ISNUMBER('Test Sample Data'!M264),'Test Sample Data'!M264&lt;$B$1,'Test Sample Data'!M264&gt;0),'Test Sample Data'!M264,$B$1),"")</f>
        <v/>
      </c>
      <c r="N265" s="17" t="str">
        <f>'Gene Table'!D264</f>
        <v>NM_003331</v>
      </c>
      <c r="O265" s="16" t="s">
        <v>285</v>
      </c>
      <c r="P265" s="17" t="str">
        <f>IF(SUM('Control Sample Data'!D$3:D$98)&gt;10,IF(AND(ISNUMBER('Control Sample Data'!D264),'Control Sample Data'!D264&lt;$B$1,'Control Sample Data'!D264&gt;0),'Control Sample Data'!D264,$B$1),"")</f>
        <v/>
      </c>
      <c r="Q265" s="17" t="str">
        <f>IF(SUM('Control Sample Data'!E$3:E$98)&gt;10,IF(AND(ISNUMBER('Control Sample Data'!E264),'Control Sample Data'!E264&lt;$B$1,'Control Sample Data'!E264&gt;0),'Control Sample Data'!E264,$B$1),"")</f>
        <v/>
      </c>
      <c r="R265" s="17" t="str">
        <f>IF(SUM('Control Sample Data'!F$3:F$98)&gt;10,IF(AND(ISNUMBER('Control Sample Data'!F264),'Control Sample Data'!F264&lt;$B$1,'Control Sample Data'!F264&gt;0),'Control Sample Data'!F264,$B$1),"")</f>
        <v/>
      </c>
      <c r="S265" s="17" t="str">
        <f>IF(SUM('Control Sample Data'!G$3:G$98)&gt;10,IF(AND(ISNUMBER('Control Sample Data'!G264),'Control Sample Data'!G264&lt;$B$1,'Control Sample Data'!G264&gt;0),'Control Sample Data'!G264,$B$1),"")</f>
        <v/>
      </c>
      <c r="T265" s="17" t="str">
        <f>IF(SUM('Control Sample Data'!H$3:H$98)&gt;10,IF(AND(ISNUMBER('Control Sample Data'!H264),'Control Sample Data'!H264&lt;$B$1,'Control Sample Data'!H264&gt;0),'Control Sample Data'!H264,$B$1),"")</f>
        <v/>
      </c>
      <c r="U265" s="17" t="str">
        <f>IF(SUM('Control Sample Data'!I$3:I$98)&gt;10,IF(AND(ISNUMBER('Control Sample Data'!I264),'Control Sample Data'!I264&lt;$B$1,'Control Sample Data'!I264&gt;0),'Control Sample Data'!I264,$B$1),"")</f>
        <v/>
      </c>
      <c r="V265" s="17" t="str">
        <f>IF(SUM('Control Sample Data'!J$3:J$98)&gt;10,IF(AND(ISNUMBER('Control Sample Data'!J264),'Control Sample Data'!J264&lt;$B$1,'Control Sample Data'!J264&gt;0),'Control Sample Data'!J264,$B$1),"")</f>
        <v/>
      </c>
      <c r="W265" s="17" t="str">
        <f>IF(SUM('Control Sample Data'!K$3:K$98)&gt;10,IF(AND(ISNUMBER('Control Sample Data'!K264),'Control Sample Data'!K264&lt;$B$1,'Control Sample Data'!K264&gt;0),'Control Sample Data'!K264,$B$1),"")</f>
        <v/>
      </c>
      <c r="X265" s="17" t="str">
        <f>IF(SUM('Control Sample Data'!L$3:L$98)&gt;10,IF(AND(ISNUMBER('Control Sample Data'!L264),'Control Sample Data'!L264&lt;$B$1,'Control Sample Data'!L264&gt;0),'Control Sample Data'!L264,$B$1),"")</f>
        <v/>
      </c>
      <c r="Y265" s="17" t="str">
        <f>IF(SUM('Control Sample Data'!M$3:M$98)&gt;10,IF(AND(ISNUMBER('Control Sample Data'!M264),'Control Sample Data'!M264&lt;$B$1,'Control Sample Data'!M264&gt;0),'Control Sample Data'!M264,$B$1),"")</f>
        <v/>
      </c>
      <c r="AT265" s="36" t="str">
        <f t="shared" si="236"/>
        <v/>
      </c>
      <c r="AU265" s="36" t="str">
        <f t="shared" si="237"/>
        <v/>
      </c>
      <c r="AV265" s="36" t="str">
        <f t="shared" si="238"/>
        <v/>
      </c>
      <c r="AW265" s="36" t="str">
        <f t="shared" si="239"/>
        <v/>
      </c>
      <c r="AX265" s="36" t="str">
        <f t="shared" si="240"/>
        <v/>
      </c>
      <c r="AY265" s="36" t="str">
        <f t="shared" si="241"/>
        <v/>
      </c>
      <c r="AZ265" s="36" t="str">
        <f t="shared" si="242"/>
        <v/>
      </c>
      <c r="BA265" s="36" t="str">
        <f t="shared" si="243"/>
        <v/>
      </c>
      <c r="BB265" s="36" t="str">
        <f t="shared" si="244"/>
        <v/>
      </c>
      <c r="BC265" s="36" t="str">
        <f t="shared" si="245"/>
        <v/>
      </c>
      <c r="BD265" s="36" t="str">
        <f t="shared" si="246"/>
        <v/>
      </c>
      <c r="BE265" s="36" t="str">
        <f t="shared" si="247"/>
        <v/>
      </c>
      <c r="BF265" s="36" t="str">
        <f t="shared" si="248"/>
        <v/>
      </c>
      <c r="BG265" s="36" t="str">
        <f t="shared" si="249"/>
        <v/>
      </c>
      <c r="BH265" s="36" t="str">
        <f t="shared" si="250"/>
        <v/>
      </c>
      <c r="BI265" s="36" t="str">
        <f t="shared" si="251"/>
        <v/>
      </c>
      <c r="BJ265" s="36" t="str">
        <f t="shared" si="252"/>
        <v/>
      </c>
      <c r="BK265" s="36" t="str">
        <f t="shared" si="253"/>
        <v/>
      </c>
      <c r="BL265" s="36" t="str">
        <f t="shared" si="254"/>
        <v/>
      </c>
      <c r="BM265" s="36" t="str">
        <f t="shared" si="255"/>
        <v/>
      </c>
      <c r="BN265" s="38" t="e">
        <f t="shared" si="234"/>
        <v>#DIV/0!</v>
      </c>
      <c r="BO265" s="38" t="e">
        <f t="shared" si="235"/>
        <v>#DIV/0!</v>
      </c>
      <c r="BP265" s="39" t="str">
        <f t="shared" si="256"/>
        <v/>
      </c>
      <c r="BQ265" s="39" t="str">
        <f t="shared" si="257"/>
        <v/>
      </c>
      <c r="BR265" s="39" t="str">
        <f t="shared" si="258"/>
        <v/>
      </c>
      <c r="BS265" s="39" t="str">
        <f t="shared" si="259"/>
        <v/>
      </c>
      <c r="BT265" s="39" t="str">
        <f t="shared" si="260"/>
        <v/>
      </c>
      <c r="BU265" s="39" t="str">
        <f t="shared" si="261"/>
        <v/>
      </c>
      <c r="BV265" s="39" t="str">
        <f t="shared" si="262"/>
        <v/>
      </c>
      <c r="BW265" s="39" t="str">
        <f t="shared" si="263"/>
        <v/>
      </c>
      <c r="BX265" s="39" t="str">
        <f t="shared" si="264"/>
        <v/>
      </c>
      <c r="BY265" s="39" t="str">
        <f t="shared" si="265"/>
        <v/>
      </c>
      <c r="BZ265" s="39" t="str">
        <f t="shared" si="266"/>
        <v/>
      </c>
      <c r="CA265" s="39" t="str">
        <f t="shared" si="267"/>
        <v/>
      </c>
      <c r="CB265" s="39" t="str">
        <f t="shared" si="268"/>
        <v/>
      </c>
      <c r="CC265" s="39" t="str">
        <f t="shared" si="269"/>
        <v/>
      </c>
      <c r="CD265" s="39" t="str">
        <f t="shared" si="270"/>
        <v/>
      </c>
      <c r="CE265" s="39" t="str">
        <f t="shared" si="271"/>
        <v/>
      </c>
      <c r="CF265" s="39" t="str">
        <f t="shared" si="272"/>
        <v/>
      </c>
      <c r="CG265" s="39" t="str">
        <f t="shared" si="273"/>
        <v/>
      </c>
      <c r="CH265" s="39" t="str">
        <f t="shared" si="274"/>
        <v/>
      </c>
      <c r="CI265" s="39" t="str">
        <f t="shared" si="275"/>
        <v/>
      </c>
    </row>
    <row r="266" spans="1:87" ht="12.75">
      <c r="A266" s="18"/>
      <c r="B266" s="16" t="str">
        <f>'Gene Table'!D265</f>
        <v>NM_004620</v>
      </c>
      <c r="C266" s="16" t="s">
        <v>289</v>
      </c>
      <c r="D266" s="17" t="str">
        <f>IF(SUM('Test Sample Data'!D$3:D$98)&gt;10,IF(AND(ISNUMBER('Test Sample Data'!D265),'Test Sample Data'!D265&lt;$B$1,'Test Sample Data'!D265&gt;0),'Test Sample Data'!D265,$B$1),"")</f>
        <v/>
      </c>
      <c r="E266" s="17" t="str">
        <f>IF(SUM('Test Sample Data'!E$3:E$98)&gt;10,IF(AND(ISNUMBER('Test Sample Data'!E265),'Test Sample Data'!E265&lt;$B$1,'Test Sample Data'!E265&gt;0),'Test Sample Data'!E265,$B$1),"")</f>
        <v/>
      </c>
      <c r="F266" s="17" t="str">
        <f>IF(SUM('Test Sample Data'!F$3:F$98)&gt;10,IF(AND(ISNUMBER('Test Sample Data'!F265),'Test Sample Data'!F265&lt;$B$1,'Test Sample Data'!F265&gt;0),'Test Sample Data'!F265,$B$1),"")</f>
        <v/>
      </c>
      <c r="G266" s="17" t="str">
        <f>IF(SUM('Test Sample Data'!G$3:G$98)&gt;10,IF(AND(ISNUMBER('Test Sample Data'!G265),'Test Sample Data'!G265&lt;$B$1,'Test Sample Data'!G265&gt;0),'Test Sample Data'!G265,$B$1),"")</f>
        <v/>
      </c>
      <c r="H266" s="17" t="str">
        <f>IF(SUM('Test Sample Data'!H$3:H$98)&gt;10,IF(AND(ISNUMBER('Test Sample Data'!H265),'Test Sample Data'!H265&lt;$B$1,'Test Sample Data'!H265&gt;0),'Test Sample Data'!H265,$B$1),"")</f>
        <v/>
      </c>
      <c r="I266" s="17" t="str">
        <f>IF(SUM('Test Sample Data'!I$3:I$98)&gt;10,IF(AND(ISNUMBER('Test Sample Data'!I265),'Test Sample Data'!I265&lt;$B$1,'Test Sample Data'!I265&gt;0),'Test Sample Data'!I265,$B$1),"")</f>
        <v/>
      </c>
      <c r="J266" s="17" t="str">
        <f>IF(SUM('Test Sample Data'!J$3:J$98)&gt;10,IF(AND(ISNUMBER('Test Sample Data'!J265),'Test Sample Data'!J265&lt;$B$1,'Test Sample Data'!J265&gt;0),'Test Sample Data'!J265,$B$1),"")</f>
        <v/>
      </c>
      <c r="K266" s="17" t="str">
        <f>IF(SUM('Test Sample Data'!K$3:K$98)&gt;10,IF(AND(ISNUMBER('Test Sample Data'!K265),'Test Sample Data'!K265&lt;$B$1,'Test Sample Data'!K265&gt;0),'Test Sample Data'!K265,$B$1),"")</f>
        <v/>
      </c>
      <c r="L266" s="17" t="str">
        <f>IF(SUM('Test Sample Data'!L$3:L$98)&gt;10,IF(AND(ISNUMBER('Test Sample Data'!L265),'Test Sample Data'!L265&lt;$B$1,'Test Sample Data'!L265&gt;0),'Test Sample Data'!L265,$B$1),"")</f>
        <v/>
      </c>
      <c r="M266" s="17" t="str">
        <f>IF(SUM('Test Sample Data'!M$3:M$98)&gt;10,IF(AND(ISNUMBER('Test Sample Data'!M265),'Test Sample Data'!M265&lt;$B$1,'Test Sample Data'!M265&gt;0),'Test Sample Data'!M265,$B$1),"")</f>
        <v/>
      </c>
      <c r="N266" s="17" t="str">
        <f>'Gene Table'!D265</f>
        <v>NM_004620</v>
      </c>
      <c r="O266" s="16" t="s">
        <v>289</v>
      </c>
      <c r="P266" s="17" t="str">
        <f>IF(SUM('Control Sample Data'!D$3:D$98)&gt;10,IF(AND(ISNUMBER('Control Sample Data'!D265),'Control Sample Data'!D265&lt;$B$1,'Control Sample Data'!D265&gt;0),'Control Sample Data'!D265,$B$1),"")</f>
        <v/>
      </c>
      <c r="Q266" s="17" t="str">
        <f>IF(SUM('Control Sample Data'!E$3:E$98)&gt;10,IF(AND(ISNUMBER('Control Sample Data'!E265),'Control Sample Data'!E265&lt;$B$1,'Control Sample Data'!E265&gt;0),'Control Sample Data'!E265,$B$1),"")</f>
        <v/>
      </c>
      <c r="R266" s="17" t="str">
        <f>IF(SUM('Control Sample Data'!F$3:F$98)&gt;10,IF(AND(ISNUMBER('Control Sample Data'!F265),'Control Sample Data'!F265&lt;$B$1,'Control Sample Data'!F265&gt;0),'Control Sample Data'!F265,$B$1),"")</f>
        <v/>
      </c>
      <c r="S266" s="17" t="str">
        <f>IF(SUM('Control Sample Data'!G$3:G$98)&gt;10,IF(AND(ISNUMBER('Control Sample Data'!G265),'Control Sample Data'!G265&lt;$B$1,'Control Sample Data'!G265&gt;0),'Control Sample Data'!G265,$B$1),"")</f>
        <v/>
      </c>
      <c r="T266" s="17" t="str">
        <f>IF(SUM('Control Sample Data'!H$3:H$98)&gt;10,IF(AND(ISNUMBER('Control Sample Data'!H265),'Control Sample Data'!H265&lt;$B$1,'Control Sample Data'!H265&gt;0),'Control Sample Data'!H265,$B$1),"")</f>
        <v/>
      </c>
      <c r="U266" s="17" t="str">
        <f>IF(SUM('Control Sample Data'!I$3:I$98)&gt;10,IF(AND(ISNUMBER('Control Sample Data'!I265),'Control Sample Data'!I265&lt;$B$1,'Control Sample Data'!I265&gt;0),'Control Sample Data'!I265,$B$1),"")</f>
        <v/>
      </c>
      <c r="V266" s="17" t="str">
        <f>IF(SUM('Control Sample Data'!J$3:J$98)&gt;10,IF(AND(ISNUMBER('Control Sample Data'!J265),'Control Sample Data'!J265&lt;$B$1,'Control Sample Data'!J265&gt;0),'Control Sample Data'!J265,$B$1),"")</f>
        <v/>
      </c>
      <c r="W266" s="17" t="str">
        <f>IF(SUM('Control Sample Data'!K$3:K$98)&gt;10,IF(AND(ISNUMBER('Control Sample Data'!K265),'Control Sample Data'!K265&lt;$B$1,'Control Sample Data'!K265&gt;0),'Control Sample Data'!K265,$B$1),"")</f>
        <v/>
      </c>
      <c r="X266" s="17" t="str">
        <f>IF(SUM('Control Sample Data'!L$3:L$98)&gt;10,IF(AND(ISNUMBER('Control Sample Data'!L265),'Control Sample Data'!L265&lt;$B$1,'Control Sample Data'!L265&gt;0),'Control Sample Data'!L265,$B$1),"")</f>
        <v/>
      </c>
      <c r="Y266" s="17" t="str">
        <f>IF(SUM('Control Sample Data'!M$3:M$98)&gt;10,IF(AND(ISNUMBER('Control Sample Data'!M265),'Control Sample Data'!M265&lt;$B$1,'Control Sample Data'!M265&gt;0),'Control Sample Data'!M265,$B$1),"")</f>
        <v/>
      </c>
      <c r="AT266" s="36" t="str">
        <f t="shared" si="236"/>
        <v/>
      </c>
      <c r="AU266" s="36" t="str">
        <f t="shared" si="237"/>
        <v/>
      </c>
      <c r="AV266" s="36" t="str">
        <f t="shared" si="238"/>
        <v/>
      </c>
      <c r="AW266" s="36" t="str">
        <f t="shared" si="239"/>
        <v/>
      </c>
      <c r="AX266" s="36" t="str">
        <f t="shared" si="240"/>
        <v/>
      </c>
      <c r="AY266" s="36" t="str">
        <f t="shared" si="241"/>
        <v/>
      </c>
      <c r="AZ266" s="36" t="str">
        <f t="shared" si="242"/>
        <v/>
      </c>
      <c r="BA266" s="36" t="str">
        <f t="shared" si="243"/>
        <v/>
      </c>
      <c r="BB266" s="36" t="str">
        <f t="shared" si="244"/>
        <v/>
      </c>
      <c r="BC266" s="36" t="str">
        <f t="shared" si="245"/>
        <v/>
      </c>
      <c r="BD266" s="36" t="str">
        <f t="shared" si="246"/>
        <v/>
      </c>
      <c r="BE266" s="36" t="str">
        <f t="shared" si="247"/>
        <v/>
      </c>
      <c r="BF266" s="36" t="str">
        <f t="shared" si="248"/>
        <v/>
      </c>
      <c r="BG266" s="36" t="str">
        <f t="shared" si="249"/>
        <v/>
      </c>
      <c r="BH266" s="36" t="str">
        <f t="shared" si="250"/>
        <v/>
      </c>
      <c r="BI266" s="36" t="str">
        <f t="shared" si="251"/>
        <v/>
      </c>
      <c r="BJ266" s="36" t="str">
        <f t="shared" si="252"/>
        <v/>
      </c>
      <c r="BK266" s="36" t="str">
        <f t="shared" si="253"/>
        <v/>
      </c>
      <c r="BL266" s="36" t="str">
        <f t="shared" si="254"/>
        <v/>
      </c>
      <c r="BM266" s="36" t="str">
        <f t="shared" si="255"/>
        <v/>
      </c>
      <c r="BN266" s="38" t="e">
        <f t="shared" si="234"/>
        <v>#DIV/0!</v>
      </c>
      <c r="BO266" s="38" t="e">
        <f t="shared" si="235"/>
        <v>#DIV/0!</v>
      </c>
      <c r="BP266" s="39" t="str">
        <f t="shared" si="256"/>
        <v/>
      </c>
      <c r="BQ266" s="39" t="str">
        <f t="shared" si="257"/>
        <v/>
      </c>
      <c r="BR266" s="39" t="str">
        <f t="shared" si="258"/>
        <v/>
      </c>
      <c r="BS266" s="39" t="str">
        <f t="shared" si="259"/>
        <v/>
      </c>
      <c r="BT266" s="39" t="str">
        <f t="shared" si="260"/>
        <v/>
      </c>
      <c r="BU266" s="39" t="str">
        <f t="shared" si="261"/>
        <v/>
      </c>
      <c r="BV266" s="39" t="str">
        <f t="shared" si="262"/>
        <v/>
      </c>
      <c r="BW266" s="39" t="str">
        <f t="shared" si="263"/>
        <v/>
      </c>
      <c r="BX266" s="39" t="str">
        <f t="shared" si="264"/>
        <v/>
      </c>
      <c r="BY266" s="39" t="str">
        <f t="shared" si="265"/>
        <v/>
      </c>
      <c r="BZ266" s="39" t="str">
        <f t="shared" si="266"/>
        <v/>
      </c>
      <c r="CA266" s="39" t="str">
        <f t="shared" si="267"/>
        <v/>
      </c>
      <c r="CB266" s="39" t="str">
        <f t="shared" si="268"/>
        <v/>
      </c>
      <c r="CC266" s="39" t="str">
        <f t="shared" si="269"/>
        <v/>
      </c>
      <c r="CD266" s="39" t="str">
        <f t="shared" si="270"/>
        <v/>
      </c>
      <c r="CE266" s="39" t="str">
        <f t="shared" si="271"/>
        <v/>
      </c>
      <c r="CF266" s="39" t="str">
        <f t="shared" si="272"/>
        <v/>
      </c>
      <c r="CG266" s="39" t="str">
        <f t="shared" si="273"/>
        <v/>
      </c>
      <c r="CH266" s="39" t="str">
        <f t="shared" si="274"/>
        <v/>
      </c>
      <c r="CI266" s="39" t="str">
        <f t="shared" si="275"/>
        <v/>
      </c>
    </row>
    <row r="267" spans="1:87" ht="12.75">
      <c r="A267" s="18"/>
      <c r="B267" s="16" t="str">
        <f>'Gene Table'!D266</f>
        <v>NM_001033910</v>
      </c>
      <c r="C267" s="16" t="s">
        <v>293</v>
      </c>
      <c r="D267" s="17" t="str">
        <f>IF(SUM('Test Sample Data'!D$3:D$98)&gt;10,IF(AND(ISNUMBER('Test Sample Data'!D266),'Test Sample Data'!D266&lt;$B$1,'Test Sample Data'!D266&gt;0),'Test Sample Data'!D266,$B$1),"")</f>
        <v/>
      </c>
      <c r="E267" s="17" t="str">
        <f>IF(SUM('Test Sample Data'!E$3:E$98)&gt;10,IF(AND(ISNUMBER('Test Sample Data'!E266),'Test Sample Data'!E266&lt;$B$1,'Test Sample Data'!E266&gt;0),'Test Sample Data'!E266,$B$1),"")</f>
        <v/>
      </c>
      <c r="F267" s="17" t="str">
        <f>IF(SUM('Test Sample Data'!F$3:F$98)&gt;10,IF(AND(ISNUMBER('Test Sample Data'!F266),'Test Sample Data'!F266&lt;$B$1,'Test Sample Data'!F266&gt;0),'Test Sample Data'!F266,$B$1),"")</f>
        <v/>
      </c>
      <c r="G267" s="17" t="str">
        <f>IF(SUM('Test Sample Data'!G$3:G$98)&gt;10,IF(AND(ISNUMBER('Test Sample Data'!G266),'Test Sample Data'!G266&lt;$B$1,'Test Sample Data'!G266&gt;0),'Test Sample Data'!G266,$B$1),"")</f>
        <v/>
      </c>
      <c r="H267" s="17" t="str">
        <f>IF(SUM('Test Sample Data'!H$3:H$98)&gt;10,IF(AND(ISNUMBER('Test Sample Data'!H266),'Test Sample Data'!H266&lt;$B$1,'Test Sample Data'!H266&gt;0),'Test Sample Data'!H266,$B$1),"")</f>
        <v/>
      </c>
      <c r="I267" s="17" t="str">
        <f>IF(SUM('Test Sample Data'!I$3:I$98)&gt;10,IF(AND(ISNUMBER('Test Sample Data'!I266),'Test Sample Data'!I266&lt;$B$1,'Test Sample Data'!I266&gt;0),'Test Sample Data'!I266,$B$1),"")</f>
        <v/>
      </c>
      <c r="J267" s="17" t="str">
        <f>IF(SUM('Test Sample Data'!J$3:J$98)&gt;10,IF(AND(ISNUMBER('Test Sample Data'!J266),'Test Sample Data'!J266&lt;$B$1,'Test Sample Data'!J266&gt;0),'Test Sample Data'!J266,$B$1),"")</f>
        <v/>
      </c>
      <c r="K267" s="17" t="str">
        <f>IF(SUM('Test Sample Data'!K$3:K$98)&gt;10,IF(AND(ISNUMBER('Test Sample Data'!K266),'Test Sample Data'!K266&lt;$B$1,'Test Sample Data'!K266&gt;0),'Test Sample Data'!K266,$B$1),"")</f>
        <v/>
      </c>
      <c r="L267" s="17" t="str">
        <f>IF(SUM('Test Sample Data'!L$3:L$98)&gt;10,IF(AND(ISNUMBER('Test Sample Data'!L266),'Test Sample Data'!L266&lt;$B$1,'Test Sample Data'!L266&gt;0),'Test Sample Data'!L266,$B$1),"")</f>
        <v/>
      </c>
      <c r="M267" s="17" t="str">
        <f>IF(SUM('Test Sample Data'!M$3:M$98)&gt;10,IF(AND(ISNUMBER('Test Sample Data'!M266),'Test Sample Data'!M266&lt;$B$1,'Test Sample Data'!M266&gt;0),'Test Sample Data'!M266,$B$1),"")</f>
        <v/>
      </c>
      <c r="N267" s="17" t="str">
        <f>'Gene Table'!D266</f>
        <v>NM_001033910</v>
      </c>
      <c r="O267" s="16" t="s">
        <v>293</v>
      </c>
      <c r="P267" s="17" t="str">
        <f>IF(SUM('Control Sample Data'!D$3:D$98)&gt;10,IF(AND(ISNUMBER('Control Sample Data'!D266),'Control Sample Data'!D266&lt;$B$1,'Control Sample Data'!D266&gt;0),'Control Sample Data'!D266,$B$1),"")</f>
        <v/>
      </c>
      <c r="Q267" s="17" t="str">
        <f>IF(SUM('Control Sample Data'!E$3:E$98)&gt;10,IF(AND(ISNUMBER('Control Sample Data'!E266),'Control Sample Data'!E266&lt;$B$1,'Control Sample Data'!E266&gt;0),'Control Sample Data'!E266,$B$1),"")</f>
        <v/>
      </c>
      <c r="R267" s="17" t="str">
        <f>IF(SUM('Control Sample Data'!F$3:F$98)&gt;10,IF(AND(ISNUMBER('Control Sample Data'!F266),'Control Sample Data'!F266&lt;$B$1,'Control Sample Data'!F266&gt;0),'Control Sample Data'!F266,$B$1),"")</f>
        <v/>
      </c>
      <c r="S267" s="17" t="str">
        <f>IF(SUM('Control Sample Data'!G$3:G$98)&gt;10,IF(AND(ISNUMBER('Control Sample Data'!G266),'Control Sample Data'!G266&lt;$B$1,'Control Sample Data'!G266&gt;0),'Control Sample Data'!G266,$B$1),"")</f>
        <v/>
      </c>
      <c r="T267" s="17" t="str">
        <f>IF(SUM('Control Sample Data'!H$3:H$98)&gt;10,IF(AND(ISNUMBER('Control Sample Data'!H266),'Control Sample Data'!H266&lt;$B$1,'Control Sample Data'!H266&gt;0),'Control Sample Data'!H266,$B$1),"")</f>
        <v/>
      </c>
      <c r="U267" s="17" t="str">
        <f>IF(SUM('Control Sample Data'!I$3:I$98)&gt;10,IF(AND(ISNUMBER('Control Sample Data'!I266),'Control Sample Data'!I266&lt;$B$1,'Control Sample Data'!I266&gt;0),'Control Sample Data'!I266,$B$1),"")</f>
        <v/>
      </c>
      <c r="V267" s="17" t="str">
        <f>IF(SUM('Control Sample Data'!J$3:J$98)&gt;10,IF(AND(ISNUMBER('Control Sample Data'!J266),'Control Sample Data'!J266&lt;$B$1,'Control Sample Data'!J266&gt;0),'Control Sample Data'!J266,$B$1),"")</f>
        <v/>
      </c>
      <c r="W267" s="17" t="str">
        <f>IF(SUM('Control Sample Data'!K$3:K$98)&gt;10,IF(AND(ISNUMBER('Control Sample Data'!K266),'Control Sample Data'!K266&lt;$B$1,'Control Sample Data'!K266&gt;0),'Control Sample Data'!K266,$B$1),"")</f>
        <v/>
      </c>
      <c r="X267" s="17" t="str">
        <f>IF(SUM('Control Sample Data'!L$3:L$98)&gt;10,IF(AND(ISNUMBER('Control Sample Data'!L266),'Control Sample Data'!L266&lt;$B$1,'Control Sample Data'!L266&gt;0),'Control Sample Data'!L266,$B$1),"")</f>
        <v/>
      </c>
      <c r="Y267" s="17" t="str">
        <f>IF(SUM('Control Sample Data'!M$3:M$98)&gt;10,IF(AND(ISNUMBER('Control Sample Data'!M266),'Control Sample Data'!M266&lt;$B$1,'Control Sample Data'!M266&gt;0),'Control Sample Data'!M266,$B$1),"")</f>
        <v/>
      </c>
      <c r="AT267" s="36" t="str">
        <f t="shared" si="236"/>
        <v/>
      </c>
      <c r="AU267" s="36" t="str">
        <f t="shared" si="237"/>
        <v/>
      </c>
      <c r="AV267" s="36" t="str">
        <f t="shared" si="238"/>
        <v/>
      </c>
      <c r="AW267" s="36" t="str">
        <f t="shared" si="239"/>
        <v/>
      </c>
      <c r="AX267" s="36" t="str">
        <f t="shared" si="240"/>
        <v/>
      </c>
      <c r="AY267" s="36" t="str">
        <f t="shared" si="241"/>
        <v/>
      </c>
      <c r="AZ267" s="36" t="str">
        <f t="shared" si="242"/>
        <v/>
      </c>
      <c r="BA267" s="36" t="str">
        <f t="shared" si="243"/>
        <v/>
      </c>
      <c r="BB267" s="36" t="str">
        <f t="shared" si="244"/>
        <v/>
      </c>
      <c r="BC267" s="36" t="str">
        <f t="shared" si="245"/>
        <v/>
      </c>
      <c r="BD267" s="36" t="str">
        <f t="shared" si="246"/>
        <v/>
      </c>
      <c r="BE267" s="36" t="str">
        <f t="shared" si="247"/>
        <v/>
      </c>
      <c r="BF267" s="36" t="str">
        <f t="shared" si="248"/>
        <v/>
      </c>
      <c r="BG267" s="36" t="str">
        <f t="shared" si="249"/>
        <v/>
      </c>
      <c r="BH267" s="36" t="str">
        <f t="shared" si="250"/>
        <v/>
      </c>
      <c r="BI267" s="36" t="str">
        <f t="shared" si="251"/>
        <v/>
      </c>
      <c r="BJ267" s="36" t="str">
        <f t="shared" si="252"/>
        <v/>
      </c>
      <c r="BK267" s="36" t="str">
        <f t="shared" si="253"/>
        <v/>
      </c>
      <c r="BL267" s="36" t="str">
        <f t="shared" si="254"/>
        <v/>
      </c>
      <c r="BM267" s="36" t="str">
        <f t="shared" si="255"/>
        <v/>
      </c>
      <c r="BN267" s="38" t="e">
        <f t="shared" si="234"/>
        <v>#DIV/0!</v>
      </c>
      <c r="BO267" s="38" t="e">
        <f t="shared" si="235"/>
        <v>#DIV/0!</v>
      </c>
      <c r="BP267" s="39" t="str">
        <f t="shared" si="256"/>
        <v/>
      </c>
      <c r="BQ267" s="39" t="str">
        <f t="shared" si="257"/>
        <v/>
      </c>
      <c r="BR267" s="39" t="str">
        <f t="shared" si="258"/>
        <v/>
      </c>
      <c r="BS267" s="39" t="str">
        <f t="shared" si="259"/>
        <v/>
      </c>
      <c r="BT267" s="39" t="str">
        <f t="shared" si="260"/>
        <v/>
      </c>
      <c r="BU267" s="39" t="str">
        <f t="shared" si="261"/>
        <v/>
      </c>
      <c r="BV267" s="39" t="str">
        <f t="shared" si="262"/>
        <v/>
      </c>
      <c r="BW267" s="39" t="str">
        <f t="shared" si="263"/>
        <v/>
      </c>
      <c r="BX267" s="39" t="str">
        <f t="shared" si="264"/>
        <v/>
      </c>
      <c r="BY267" s="39" t="str">
        <f t="shared" si="265"/>
        <v/>
      </c>
      <c r="BZ267" s="39" t="str">
        <f t="shared" si="266"/>
        <v/>
      </c>
      <c r="CA267" s="39" t="str">
        <f t="shared" si="267"/>
        <v/>
      </c>
      <c r="CB267" s="39" t="str">
        <f t="shared" si="268"/>
        <v/>
      </c>
      <c r="CC267" s="39" t="str">
        <f t="shared" si="269"/>
        <v/>
      </c>
      <c r="CD267" s="39" t="str">
        <f t="shared" si="270"/>
        <v/>
      </c>
      <c r="CE267" s="39" t="str">
        <f t="shared" si="271"/>
        <v/>
      </c>
      <c r="CF267" s="39" t="str">
        <f t="shared" si="272"/>
        <v/>
      </c>
      <c r="CG267" s="39" t="str">
        <f t="shared" si="273"/>
        <v/>
      </c>
      <c r="CH267" s="39" t="str">
        <f t="shared" si="274"/>
        <v/>
      </c>
      <c r="CI267" s="39" t="str">
        <f t="shared" si="275"/>
        <v/>
      </c>
    </row>
    <row r="268" spans="1:87" ht="12.75">
      <c r="A268" s="18"/>
      <c r="B268" s="16" t="str">
        <f>'Gene Table'!D267</f>
        <v>NM_021138</v>
      </c>
      <c r="C268" s="16" t="s">
        <v>297</v>
      </c>
      <c r="D268" s="17" t="str">
        <f>IF(SUM('Test Sample Data'!D$3:D$98)&gt;10,IF(AND(ISNUMBER('Test Sample Data'!D267),'Test Sample Data'!D267&lt;$B$1,'Test Sample Data'!D267&gt;0),'Test Sample Data'!D267,$B$1),"")</f>
        <v/>
      </c>
      <c r="E268" s="17" t="str">
        <f>IF(SUM('Test Sample Data'!E$3:E$98)&gt;10,IF(AND(ISNUMBER('Test Sample Data'!E267),'Test Sample Data'!E267&lt;$B$1,'Test Sample Data'!E267&gt;0),'Test Sample Data'!E267,$B$1),"")</f>
        <v/>
      </c>
      <c r="F268" s="17" t="str">
        <f>IF(SUM('Test Sample Data'!F$3:F$98)&gt;10,IF(AND(ISNUMBER('Test Sample Data'!F267),'Test Sample Data'!F267&lt;$B$1,'Test Sample Data'!F267&gt;0),'Test Sample Data'!F267,$B$1),"")</f>
        <v/>
      </c>
      <c r="G268" s="17" t="str">
        <f>IF(SUM('Test Sample Data'!G$3:G$98)&gt;10,IF(AND(ISNUMBER('Test Sample Data'!G267),'Test Sample Data'!G267&lt;$B$1,'Test Sample Data'!G267&gt;0),'Test Sample Data'!G267,$B$1),"")</f>
        <v/>
      </c>
      <c r="H268" s="17" t="str">
        <f>IF(SUM('Test Sample Data'!H$3:H$98)&gt;10,IF(AND(ISNUMBER('Test Sample Data'!H267),'Test Sample Data'!H267&lt;$B$1,'Test Sample Data'!H267&gt;0),'Test Sample Data'!H267,$B$1),"")</f>
        <v/>
      </c>
      <c r="I268" s="17" t="str">
        <f>IF(SUM('Test Sample Data'!I$3:I$98)&gt;10,IF(AND(ISNUMBER('Test Sample Data'!I267),'Test Sample Data'!I267&lt;$B$1,'Test Sample Data'!I267&gt;0),'Test Sample Data'!I267,$B$1),"")</f>
        <v/>
      </c>
      <c r="J268" s="17" t="str">
        <f>IF(SUM('Test Sample Data'!J$3:J$98)&gt;10,IF(AND(ISNUMBER('Test Sample Data'!J267),'Test Sample Data'!J267&lt;$B$1,'Test Sample Data'!J267&gt;0),'Test Sample Data'!J267,$B$1),"")</f>
        <v/>
      </c>
      <c r="K268" s="17" t="str">
        <f>IF(SUM('Test Sample Data'!K$3:K$98)&gt;10,IF(AND(ISNUMBER('Test Sample Data'!K267),'Test Sample Data'!K267&lt;$B$1,'Test Sample Data'!K267&gt;0),'Test Sample Data'!K267,$B$1),"")</f>
        <v/>
      </c>
      <c r="L268" s="17" t="str">
        <f>IF(SUM('Test Sample Data'!L$3:L$98)&gt;10,IF(AND(ISNUMBER('Test Sample Data'!L267),'Test Sample Data'!L267&lt;$B$1,'Test Sample Data'!L267&gt;0),'Test Sample Data'!L267,$B$1),"")</f>
        <v/>
      </c>
      <c r="M268" s="17" t="str">
        <f>IF(SUM('Test Sample Data'!M$3:M$98)&gt;10,IF(AND(ISNUMBER('Test Sample Data'!M267),'Test Sample Data'!M267&lt;$B$1,'Test Sample Data'!M267&gt;0),'Test Sample Data'!M267,$B$1),"")</f>
        <v/>
      </c>
      <c r="N268" s="17" t="str">
        <f>'Gene Table'!D267</f>
        <v>NM_021138</v>
      </c>
      <c r="O268" s="16" t="s">
        <v>297</v>
      </c>
      <c r="P268" s="17" t="str">
        <f>IF(SUM('Control Sample Data'!D$3:D$98)&gt;10,IF(AND(ISNUMBER('Control Sample Data'!D267),'Control Sample Data'!D267&lt;$B$1,'Control Sample Data'!D267&gt;0),'Control Sample Data'!D267,$B$1),"")</f>
        <v/>
      </c>
      <c r="Q268" s="17" t="str">
        <f>IF(SUM('Control Sample Data'!E$3:E$98)&gt;10,IF(AND(ISNUMBER('Control Sample Data'!E267),'Control Sample Data'!E267&lt;$B$1,'Control Sample Data'!E267&gt;0),'Control Sample Data'!E267,$B$1),"")</f>
        <v/>
      </c>
      <c r="R268" s="17" t="str">
        <f>IF(SUM('Control Sample Data'!F$3:F$98)&gt;10,IF(AND(ISNUMBER('Control Sample Data'!F267),'Control Sample Data'!F267&lt;$B$1,'Control Sample Data'!F267&gt;0),'Control Sample Data'!F267,$B$1),"")</f>
        <v/>
      </c>
      <c r="S268" s="17" t="str">
        <f>IF(SUM('Control Sample Data'!G$3:G$98)&gt;10,IF(AND(ISNUMBER('Control Sample Data'!G267),'Control Sample Data'!G267&lt;$B$1,'Control Sample Data'!G267&gt;0),'Control Sample Data'!G267,$B$1),"")</f>
        <v/>
      </c>
      <c r="T268" s="17" t="str">
        <f>IF(SUM('Control Sample Data'!H$3:H$98)&gt;10,IF(AND(ISNUMBER('Control Sample Data'!H267),'Control Sample Data'!H267&lt;$B$1,'Control Sample Data'!H267&gt;0),'Control Sample Data'!H267,$B$1),"")</f>
        <v/>
      </c>
      <c r="U268" s="17" t="str">
        <f>IF(SUM('Control Sample Data'!I$3:I$98)&gt;10,IF(AND(ISNUMBER('Control Sample Data'!I267),'Control Sample Data'!I267&lt;$B$1,'Control Sample Data'!I267&gt;0),'Control Sample Data'!I267,$B$1),"")</f>
        <v/>
      </c>
      <c r="V268" s="17" t="str">
        <f>IF(SUM('Control Sample Data'!J$3:J$98)&gt;10,IF(AND(ISNUMBER('Control Sample Data'!J267),'Control Sample Data'!J267&lt;$B$1,'Control Sample Data'!J267&gt;0),'Control Sample Data'!J267,$B$1),"")</f>
        <v/>
      </c>
      <c r="W268" s="17" t="str">
        <f>IF(SUM('Control Sample Data'!K$3:K$98)&gt;10,IF(AND(ISNUMBER('Control Sample Data'!K267),'Control Sample Data'!K267&lt;$B$1,'Control Sample Data'!K267&gt;0),'Control Sample Data'!K267,$B$1),"")</f>
        <v/>
      </c>
      <c r="X268" s="17" t="str">
        <f>IF(SUM('Control Sample Data'!L$3:L$98)&gt;10,IF(AND(ISNUMBER('Control Sample Data'!L267),'Control Sample Data'!L267&lt;$B$1,'Control Sample Data'!L267&gt;0),'Control Sample Data'!L267,$B$1),"")</f>
        <v/>
      </c>
      <c r="Y268" s="17" t="str">
        <f>IF(SUM('Control Sample Data'!M$3:M$98)&gt;10,IF(AND(ISNUMBER('Control Sample Data'!M267),'Control Sample Data'!M267&lt;$B$1,'Control Sample Data'!M267&gt;0),'Control Sample Data'!M267,$B$1),"")</f>
        <v/>
      </c>
      <c r="AT268" s="36" t="str">
        <f t="shared" si="236"/>
        <v/>
      </c>
      <c r="AU268" s="36" t="str">
        <f t="shared" si="237"/>
        <v/>
      </c>
      <c r="AV268" s="36" t="str">
        <f t="shared" si="238"/>
        <v/>
      </c>
      <c r="AW268" s="36" t="str">
        <f t="shared" si="239"/>
        <v/>
      </c>
      <c r="AX268" s="36" t="str">
        <f t="shared" si="240"/>
        <v/>
      </c>
      <c r="AY268" s="36" t="str">
        <f t="shared" si="241"/>
        <v/>
      </c>
      <c r="AZ268" s="36" t="str">
        <f t="shared" si="242"/>
        <v/>
      </c>
      <c r="BA268" s="36" t="str">
        <f t="shared" si="243"/>
        <v/>
      </c>
      <c r="BB268" s="36" t="str">
        <f t="shared" si="244"/>
        <v/>
      </c>
      <c r="BC268" s="36" t="str">
        <f t="shared" si="245"/>
        <v/>
      </c>
      <c r="BD268" s="36" t="str">
        <f t="shared" si="246"/>
        <v/>
      </c>
      <c r="BE268" s="36" t="str">
        <f t="shared" si="247"/>
        <v/>
      </c>
      <c r="BF268" s="36" t="str">
        <f t="shared" si="248"/>
        <v/>
      </c>
      <c r="BG268" s="36" t="str">
        <f t="shared" si="249"/>
        <v/>
      </c>
      <c r="BH268" s="36" t="str">
        <f t="shared" si="250"/>
        <v/>
      </c>
      <c r="BI268" s="36" t="str">
        <f t="shared" si="251"/>
        <v/>
      </c>
      <c r="BJ268" s="36" t="str">
        <f t="shared" si="252"/>
        <v/>
      </c>
      <c r="BK268" s="36" t="str">
        <f t="shared" si="253"/>
        <v/>
      </c>
      <c r="BL268" s="36" t="str">
        <f t="shared" si="254"/>
        <v/>
      </c>
      <c r="BM268" s="36" t="str">
        <f t="shared" si="255"/>
        <v/>
      </c>
      <c r="BN268" s="38" t="e">
        <f t="shared" si="234"/>
        <v>#DIV/0!</v>
      </c>
      <c r="BO268" s="38" t="e">
        <f t="shared" si="235"/>
        <v>#DIV/0!</v>
      </c>
      <c r="BP268" s="39" t="str">
        <f t="shared" si="256"/>
        <v/>
      </c>
      <c r="BQ268" s="39" t="str">
        <f t="shared" si="257"/>
        <v/>
      </c>
      <c r="BR268" s="39" t="str">
        <f t="shared" si="258"/>
        <v/>
      </c>
      <c r="BS268" s="39" t="str">
        <f t="shared" si="259"/>
        <v/>
      </c>
      <c r="BT268" s="39" t="str">
        <f t="shared" si="260"/>
        <v/>
      </c>
      <c r="BU268" s="39" t="str">
        <f t="shared" si="261"/>
        <v/>
      </c>
      <c r="BV268" s="39" t="str">
        <f t="shared" si="262"/>
        <v/>
      </c>
      <c r="BW268" s="39" t="str">
        <f t="shared" si="263"/>
        <v/>
      </c>
      <c r="BX268" s="39" t="str">
        <f t="shared" si="264"/>
        <v/>
      </c>
      <c r="BY268" s="39" t="str">
        <f t="shared" si="265"/>
        <v/>
      </c>
      <c r="BZ268" s="39" t="str">
        <f t="shared" si="266"/>
        <v/>
      </c>
      <c r="CA268" s="39" t="str">
        <f t="shared" si="267"/>
        <v/>
      </c>
      <c r="CB268" s="39" t="str">
        <f t="shared" si="268"/>
        <v/>
      </c>
      <c r="CC268" s="39" t="str">
        <f t="shared" si="269"/>
        <v/>
      </c>
      <c r="CD268" s="39" t="str">
        <f t="shared" si="270"/>
        <v/>
      </c>
      <c r="CE268" s="39" t="str">
        <f t="shared" si="271"/>
        <v/>
      </c>
      <c r="CF268" s="39" t="str">
        <f t="shared" si="272"/>
        <v/>
      </c>
      <c r="CG268" s="39" t="str">
        <f t="shared" si="273"/>
        <v/>
      </c>
      <c r="CH268" s="39" t="str">
        <f t="shared" si="274"/>
        <v/>
      </c>
      <c r="CI268" s="39" t="str">
        <f t="shared" si="275"/>
        <v/>
      </c>
    </row>
    <row r="269" spans="1:87" ht="12.75">
      <c r="A269" s="18"/>
      <c r="B269" s="16" t="str">
        <f>'Gene Table'!D268</f>
        <v>NM_001067</v>
      </c>
      <c r="C269" s="16" t="s">
        <v>301</v>
      </c>
      <c r="D269" s="17" t="str">
        <f>IF(SUM('Test Sample Data'!D$3:D$98)&gt;10,IF(AND(ISNUMBER('Test Sample Data'!D268),'Test Sample Data'!D268&lt;$B$1,'Test Sample Data'!D268&gt;0),'Test Sample Data'!D268,$B$1),"")</f>
        <v/>
      </c>
      <c r="E269" s="17" t="str">
        <f>IF(SUM('Test Sample Data'!E$3:E$98)&gt;10,IF(AND(ISNUMBER('Test Sample Data'!E268),'Test Sample Data'!E268&lt;$B$1,'Test Sample Data'!E268&gt;0),'Test Sample Data'!E268,$B$1),"")</f>
        <v/>
      </c>
      <c r="F269" s="17" t="str">
        <f>IF(SUM('Test Sample Data'!F$3:F$98)&gt;10,IF(AND(ISNUMBER('Test Sample Data'!F268),'Test Sample Data'!F268&lt;$B$1,'Test Sample Data'!F268&gt;0),'Test Sample Data'!F268,$B$1),"")</f>
        <v/>
      </c>
      <c r="G269" s="17" t="str">
        <f>IF(SUM('Test Sample Data'!G$3:G$98)&gt;10,IF(AND(ISNUMBER('Test Sample Data'!G268),'Test Sample Data'!G268&lt;$B$1,'Test Sample Data'!G268&gt;0),'Test Sample Data'!G268,$B$1),"")</f>
        <v/>
      </c>
      <c r="H269" s="17" t="str">
        <f>IF(SUM('Test Sample Data'!H$3:H$98)&gt;10,IF(AND(ISNUMBER('Test Sample Data'!H268),'Test Sample Data'!H268&lt;$B$1,'Test Sample Data'!H268&gt;0),'Test Sample Data'!H268,$B$1),"")</f>
        <v/>
      </c>
      <c r="I269" s="17" t="str">
        <f>IF(SUM('Test Sample Data'!I$3:I$98)&gt;10,IF(AND(ISNUMBER('Test Sample Data'!I268),'Test Sample Data'!I268&lt;$B$1,'Test Sample Data'!I268&gt;0),'Test Sample Data'!I268,$B$1),"")</f>
        <v/>
      </c>
      <c r="J269" s="17" t="str">
        <f>IF(SUM('Test Sample Data'!J$3:J$98)&gt;10,IF(AND(ISNUMBER('Test Sample Data'!J268),'Test Sample Data'!J268&lt;$B$1,'Test Sample Data'!J268&gt;0),'Test Sample Data'!J268,$B$1),"")</f>
        <v/>
      </c>
      <c r="K269" s="17" t="str">
        <f>IF(SUM('Test Sample Data'!K$3:K$98)&gt;10,IF(AND(ISNUMBER('Test Sample Data'!K268),'Test Sample Data'!K268&lt;$B$1,'Test Sample Data'!K268&gt;0),'Test Sample Data'!K268,$B$1),"")</f>
        <v/>
      </c>
      <c r="L269" s="17" t="str">
        <f>IF(SUM('Test Sample Data'!L$3:L$98)&gt;10,IF(AND(ISNUMBER('Test Sample Data'!L268),'Test Sample Data'!L268&lt;$B$1,'Test Sample Data'!L268&gt;0),'Test Sample Data'!L268,$B$1),"")</f>
        <v/>
      </c>
      <c r="M269" s="17" t="str">
        <f>IF(SUM('Test Sample Data'!M$3:M$98)&gt;10,IF(AND(ISNUMBER('Test Sample Data'!M268),'Test Sample Data'!M268&lt;$B$1,'Test Sample Data'!M268&gt;0),'Test Sample Data'!M268,$B$1),"")</f>
        <v/>
      </c>
      <c r="N269" s="17" t="str">
        <f>'Gene Table'!D268</f>
        <v>NM_001067</v>
      </c>
      <c r="O269" s="16" t="s">
        <v>301</v>
      </c>
      <c r="P269" s="17" t="str">
        <f>IF(SUM('Control Sample Data'!D$3:D$98)&gt;10,IF(AND(ISNUMBER('Control Sample Data'!D268),'Control Sample Data'!D268&lt;$B$1,'Control Sample Data'!D268&gt;0),'Control Sample Data'!D268,$B$1),"")</f>
        <v/>
      </c>
      <c r="Q269" s="17" t="str">
        <f>IF(SUM('Control Sample Data'!E$3:E$98)&gt;10,IF(AND(ISNUMBER('Control Sample Data'!E268),'Control Sample Data'!E268&lt;$B$1,'Control Sample Data'!E268&gt;0),'Control Sample Data'!E268,$B$1),"")</f>
        <v/>
      </c>
      <c r="R269" s="17" t="str">
        <f>IF(SUM('Control Sample Data'!F$3:F$98)&gt;10,IF(AND(ISNUMBER('Control Sample Data'!F268),'Control Sample Data'!F268&lt;$B$1,'Control Sample Data'!F268&gt;0),'Control Sample Data'!F268,$B$1),"")</f>
        <v/>
      </c>
      <c r="S269" s="17" t="str">
        <f>IF(SUM('Control Sample Data'!G$3:G$98)&gt;10,IF(AND(ISNUMBER('Control Sample Data'!G268),'Control Sample Data'!G268&lt;$B$1,'Control Sample Data'!G268&gt;0),'Control Sample Data'!G268,$B$1),"")</f>
        <v/>
      </c>
      <c r="T269" s="17" t="str">
        <f>IF(SUM('Control Sample Data'!H$3:H$98)&gt;10,IF(AND(ISNUMBER('Control Sample Data'!H268),'Control Sample Data'!H268&lt;$B$1,'Control Sample Data'!H268&gt;0),'Control Sample Data'!H268,$B$1),"")</f>
        <v/>
      </c>
      <c r="U269" s="17" t="str">
        <f>IF(SUM('Control Sample Data'!I$3:I$98)&gt;10,IF(AND(ISNUMBER('Control Sample Data'!I268),'Control Sample Data'!I268&lt;$B$1,'Control Sample Data'!I268&gt;0),'Control Sample Data'!I268,$B$1),"")</f>
        <v/>
      </c>
      <c r="V269" s="17" t="str">
        <f>IF(SUM('Control Sample Data'!J$3:J$98)&gt;10,IF(AND(ISNUMBER('Control Sample Data'!J268),'Control Sample Data'!J268&lt;$B$1,'Control Sample Data'!J268&gt;0),'Control Sample Data'!J268,$B$1),"")</f>
        <v/>
      </c>
      <c r="W269" s="17" t="str">
        <f>IF(SUM('Control Sample Data'!K$3:K$98)&gt;10,IF(AND(ISNUMBER('Control Sample Data'!K268),'Control Sample Data'!K268&lt;$B$1,'Control Sample Data'!K268&gt;0),'Control Sample Data'!K268,$B$1),"")</f>
        <v/>
      </c>
      <c r="X269" s="17" t="str">
        <f>IF(SUM('Control Sample Data'!L$3:L$98)&gt;10,IF(AND(ISNUMBER('Control Sample Data'!L268),'Control Sample Data'!L268&lt;$B$1,'Control Sample Data'!L268&gt;0),'Control Sample Data'!L268,$B$1),"")</f>
        <v/>
      </c>
      <c r="Y269" s="17" t="str">
        <f>IF(SUM('Control Sample Data'!M$3:M$98)&gt;10,IF(AND(ISNUMBER('Control Sample Data'!M268),'Control Sample Data'!M268&lt;$B$1,'Control Sample Data'!M268&gt;0),'Control Sample Data'!M268,$B$1),"")</f>
        <v/>
      </c>
      <c r="AT269" s="36" t="str">
        <f t="shared" si="236"/>
        <v/>
      </c>
      <c r="AU269" s="36" t="str">
        <f t="shared" si="237"/>
        <v/>
      </c>
      <c r="AV269" s="36" t="str">
        <f t="shared" si="238"/>
        <v/>
      </c>
      <c r="AW269" s="36" t="str">
        <f t="shared" si="239"/>
        <v/>
      </c>
      <c r="AX269" s="36" t="str">
        <f t="shared" si="240"/>
        <v/>
      </c>
      <c r="AY269" s="36" t="str">
        <f t="shared" si="241"/>
        <v/>
      </c>
      <c r="AZ269" s="36" t="str">
        <f t="shared" si="242"/>
        <v/>
      </c>
      <c r="BA269" s="36" t="str">
        <f t="shared" si="243"/>
        <v/>
      </c>
      <c r="BB269" s="36" t="str">
        <f t="shared" si="244"/>
        <v/>
      </c>
      <c r="BC269" s="36" t="str">
        <f t="shared" si="245"/>
        <v/>
      </c>
      <c r="BD269" s="36" t="str">
        <f t="shared" si="246"/>
        <v/>
      </c>
      <c r="BE269" s="36" t="str">
        <f t="shared" si="247"/>
        <v/>
      </c>
      <c r="BF269" s="36" t="str">
        <f t="shared" si="248"/>
        <v/>
      </c>
      <c r="BG269" s="36" t="str">
        <f t="shared" si="249"/>
        <v/>
      </c>
      <c r="BH269" s="36" t="str">
        <f t="shared" si="250"/>
        <v/>
      </c>
      <c r="BI269" s="36" t="str">
        <f t="shared" si="251"/>
        <v/>
      </c>
      <c r="BJ269" s="36" t="str">
        <f t="shared" si="252"/>
        <v/>
      </c>
      <c r="BK269" s="36" t="str">
        <f t="shared" si="253"/>
        <v/>
      </c>
      <c r="BL269" s="36" t="str">
        <f t="shared" si="254"/>
        <v/>
      </c>
      <c r="BM269" s="36" t="str">
        <f t="shared" si="255"/>
        <v/>
      </c>
      <c r="BN269" s="38" t="e">
        <f t="shared" si="234"/>
        <v>#DIV/0!</v>
      </c>
      <c r="BO269" s="38" t="e">
        <f t="shared" si="235"/>
        <v>#DIV/0!</v>
      </c>
      <c r="BP269" s="39" t="str">
        <f t="shared" si="256"/>
        <v/>
      </c>
      <c r="BQ269" s="39" t="str">
        <f t="shared" si="257"/>
        <v/>
      </c>
      <c r="BR269" s="39" t="str">
        <f t="shared" si="258"/>
        <v/>
      </c>
      <c r="BS269" s="39" t="str">
        <f t="shared" si="259"/>
        <v/>
      </c>
      <c r="BT269" s="39" t="str">
        <f t="shared" si="260"/>
        <v/>
      </c>
      <c r="BU269" s="39" t="str">
        <f t="shared" si="261"/>
        <v/>
      </c>
      <c r="BV269" s="39" t="str">
        <f t="shared" si="262"/>
        <v/>
      </c>
      <c r="BW269" s="39" t="str">
        <f t="shared" si="263"/>
        <v/>
      </c>
      <c r="BX269" s="39" t="str">
        <f t="shared" si="264"/>
        <v/>
      </c>
      <c r="BY269" s="39" t="str">
        <f t="shared" si="265"/>
        <v/>
      </c>
      <c r="BZ269" s="39" t="str">
        <f t="shared" si="266"/>
        <v/>
      </c>
      <c r="CA269" s="39" t="str">
        <f t="shared" si="267"/>
        <v/>
      </c>
      <c r="CB269" s="39" t="str">
        <f t="shared" si="268"/>
        <v/>
      </c>
      <c r="CC269" s="39" t="str">
        <f t="shared" si="269"/>
        <v/>
      </c>
      <c r="CD269" s="39" t="str">
        <f t="shared" si="270"/>
        <v/>
      </c>
      <c r="CE269" s="39" t="str">
        <f t="shared" si="271"/>
        <v/>
      </c>
      <c r="CF269" s="39" t="str">
        <f t="shared" si="272"/>
        <v/>
      </c>
      <c r="CG269" s="39" t="str">
        <f t="shared" si="273"/>
        <v/>
      </c>
      <c r="CH269" s="39" t="str">
        <f t="shared" si="274"/>
        <v/>
      </c>
      <c r="CI269" s="39" t="str">
        <f t="shared" si="275"/>
        <v/>
      </c>
    </row>
    <row r="270" spans="1:87" ht="12.75">
      <c r="A270" s="18"/>
      <c r="B270" s="16" t="str">
        <f>'Gene Table'!D269</f>
        <v>NM_003268</v>
      </c>
      <c r="C270" s="16" t="s">
        <v>305</v>
      </c>
      <c r="D270" s="17" t="str">
        <f>IF(SUM('Test Sample Data'!D$3:D$98)&gt;10,IF(AND(ISNUMBER('Test Sample Data'!D269),'Test Sample Data'!D269&lt;$B$1,'Test Sample Data'!D269&gt;0),'Test Sample Data'!D269,$B$1),"")</f>
        <v/>
      </c>
      <c r="E270" s="17" t="str">
        <f>IF(SUM('Test Sample Data'!E$3:E$98)&gt;10,IF(AND(ISNUMBER('Test Sample Data'!E269),'Test Sample Data'!E269&lt;$B$1,'Test Sample Data'!E269&gt;0),'Test Sample Data'!E269,$B$1),"")</f>
        <v/>
      </c>
      <c r="F270" s="17" t="str">
        <f>IF(SUM('Test Sample Data'!F$3:F$98)&gt;10,IF(AND(ISNUMBER('Test Sample Data'!F269),'Test Sample Data'!F269&lt;$B$1,'Test Sample Data'!F269&gt;0),'Test Sample Data'!F269,$B$1),"")</f>
        <v/>
      </c>
      <c r="G270" s="17" t="str">
        <f>IF(SUM('Test Sample Data'!G$3:G$98)&gt;10,IF(AND(ISNUMBER('Test Sample Data'!G269),'Test Sample Data'!G269&lt;$B$1,'Test Sample Data'!G269&gt;0),'Test Sample Data'!G269,$B$1),"")</f>
        <v/>
      </c>
      <c r="H270" s="17" t="str">
        <f>IF(SUM('Test Sample Data'!H$3:H$98)&gt;10,IF(AND(ISNUMBER('Test Sample Data'!H269),'Test Sample Data'!H269&lt;$B$1,'Test Sample Data'!H269&gt;0),'Test Sample Data'!H269,$B$1),"")</f>
        <v/>
      </c>
      <c r="I270" s="17" t="str">
        <f>IF(SUM('Test Sample Data'!I$3:I$98)&gt;10,IF(AND(ISNUMBER('Test Sample Data'!I269),'Test Sample Data'!I269&lt;$B$1,'Test Sample Data'!I269&gt;0),'Test Sample Data'!I269,$B$1),"")</f>
        <v/>
      </c>
      <c r="J270" s="17" t="str">
        <f>IF(SUM('Test Sample Data'!J$3:J$98)&gt;10,IF(AND(ISNUMBER('Test Sample Data'!J269),'Test Sample Data'!J269&lt;$B$1,'Test Sample Data'!J269&gt;0),'Test Sample Data'!J269,$B$1),"")</f>
        <v/>
      </c>
      <c r="K270" s="17" t="str">
        <f>IF(SUM('Test Sample Data'!K$3:K$98)&gt;10,IF(AND(ISNUMBER('Test Sample Data'!K269),'Test Sample Data'!K269&lt;$B$1,'Test Sample Data'!K269&gt;0),'Test Sample Data'!K269,$B$1),"")</f>
        <v/>
      </c>
      <c r="L270" s="17" t="str">
        <f>IF(SUM('Test Sample Data'!L$3:L$98)&gt;10,IF(AND(ISNUMBER('Test Sample Data'!L269),'Test Sample Data'!L269&lt;$B$1,'Test Sample Data'!L269&gt;0),'Test Sample Data'!L269,$B$1),"")</f>
        <v/>
      </c>
      <c r="M270" s="17" t="str">
        <f>IF(SUM('Test Sample Data'!M$3:M$98)&gt;10,IF(AND(ISNUMBER('Test Sample Data'!M269),'Test Sample Data'!M269&lt;$B$1,'Test Sample Data'!M269&gt;0),'Test Sample Data'!M269,$B$1),"")</f>
        <v/>
      </c>
      <c r="N270" s="17" t="str">
        <f>'Gene Table'!D269</f>
        <v>NM_003268</v>
      </c>
      <c r="O270" s="16" t="s">
        <v>305</v>
      </c>
      <c r="P270" s="17" t="str">
        <f>IF(SUM('Control Sample Data'!D$3:D$98)&gt;10,IF(AND(ISNUMBER('Control Sample Data'!D269),'Control Sample Data'!D269&lt;$B$1,'Control Sample Data'!D269&gt;0),'Control Sample Data'!D269,$B$1),"")</f>
        <v/>
      </c>
      <c r="Q270" s="17" t="str">
        <f>IF(SUM('Control Sample Data'!E$3:E$98)&gt;10,IF(AND(ISNUMBER('Control Sample Data'!E269),'Control Sample Data'!E269&lt;$B$1,'Control Sample Data'!E269&gt;0),'Control Sample Data'!E269,$B$1),"")</f>
        <v/>
      </c>
      <c r="R270" s="17" t="str">
        <f>IF(SUM('Control Sample Data'!F$3:F$98)&gt;10,IF(AND(ISNUMBER('Control Sample Data'!F269),'Control Sample Data'!F269&lt;$B$1,'Control Sample Data'!F269&gt;0),'Control Sample Data'!F269,$B$1),"")</f>
        <v/>
      </c>
      <c r="S270" s="17" t="str">
        <f>IF(SUM('Control Sample Data'!G$3:G$98)&gt;10,IF(AND(ISNUMBER('Control Sample Data'!G269),'Control Sample Data'!G269&lt;$B$1,'Control Sample Data'!G269&gt;0),'Control Sample Data'!G269,$B$1),"")</f>
        <v/>
      </c>
      <c r="T270" s="17" t="str">
        <f>IF(SUM('Control Sample Data'!H$3:H$98)&gt;10,IF(AND(ISNUMBER('Control Sample Data'!H269),'Control Sample Data'!H269&lt;$B$1,'Control Sample Data'!H269&gt;0),'Control Sample Data'!H269,$B$1),"")</f>
        <v/>
      </c>
      <c r="U270" s="17" t="str">
        <f>IF(SUM('Control Sample Data'!I$3:I$98)&gt;10,IF(AND(ISNUMBER('Control Sample Data'!I269),'Control Sample Data'!I269&lt;$B$1,'Control Sample Data'!I269&gt;0),'Control Sample Data'!I269,$B$1),"")</f>
        <v/>
      </c>
      <c r="V270" s="17" t="str">
        <f>IF(SUM('Control Sample Data'!J$3:J$98)&gt;10,IF(AND(ISNUMBER('Control Sample Data'!J269),'Control Sample Data'!J269&lt;$B$1,'Control Sample Data'!J269&gt;0),'Control Sample Data'!J269,$B$1),"")</f>
        <v/>
      </c>
      <c r="W270" s="17" t="str">
        <f>IF(SUM('Control Sample Data'!K$3:K$98)&gt;10,IF(AND(ISNUMBER('Control Sample Data'!K269),'Control Sample Data'!K269&lt;$B$1,'Control Sample Data'!K269&gt;0),'Control Sample Data'!K269,$B$1),"")</f>
        <v/>
      </c>
      <c r="X270" s="17" t="str">
        <f>IF(SUM('Control Sample Data'!L$3:L$98)&gt;10,IF(AND(ISNUMBER('Control Sample Data'!L269),'Control Sample Data'!L269&lt;$B$1,'Control Sample Data'!L269&gt;0),'Control Sample Data'!L269,$B$1),"")</f>
        <v/>
      </c>
      <c r="Y270" s="17" t="str">
        <f>IF(SUM('Control Sample Data'!M$3:M$98)&gt;10,IF(AND(ISNUMBER('Control Sample Data'!M269),'Control Sample Data'!M269&lt;$B$1,'Control Sample Data'!M269&gt;0),'Control Sample Data'!M269,$B$1),"")</f>
        <v/>
      </c>
      <c r="AT270" s="36" t="str">
        <f t="shared" si="236"/>
        <v/>
      </c>
      <c r="AU270" s="36" t="str">
        <f t="shared" si="237"/>
        <v/>
      </c>
      <c r="AV270" s="36" t="str">
        <f t="shared" si="238"/>
        <v/>
      </c>
      <c r="AW270" s="36" t="str">
        <f t="shared" si="239"/>
        <v/>
      </c>
      <c r="AX270" s="36" t="str">
        <f t="shared" si="240"/>
        <v/>
      </c>
      <c r="AY270" s="36" t="str">
        <f t="shared" si="241"/>
        <v/>
      </c>
      <c r="AZ270" s="36" t="str">
        <f t="shared" si="242"/>
        <v/>
      </c>
      <c r="BA270" s="36" t="str">
        <f t="shared" si="243"/>
        <v/>
      </c>
      <c r="BB270" s="36" t="str">
        <f t="shared" si="244"/>
        <v/>
      </c>
      <c r="BC270" s="36" t="str">
        <f t="shared" si="245"/>
        <v/>
      </c>
      <c r="BD270" s="36" t="str">
        <f t="shared" si="246"/>
        <v/>
      </c>
      <c r="BE270" s="36" t="str">
        <f t="shared" si="247"/>
        <v/>
      </c>
      <c r="BF270" s="36" t="str">
        <f t="shared" si="248"/>
        <v/>
      </c>
      <c r="BG270" s="36" t="str">
        <f t="shared" si="249"/>
        <v/>
      </c>
      <c r="BH270" s="36" t="str">
        <f t="shared" si="250"/>
        <v/>
      </c>
      <c r="BI270" s="36" t="str">
        <f t="shared" si="251"/>
        <v/>
      </c>
      <c r="BJ270" s="36" t="str">
        <f t="shared" si="252"/>
        <v/>
      </c>
      <c r="BK270" s="36" t="str">
        <f t="shared" si="253"/>
        <v/>
      </c>
      <c r="BL270" s="36" t="str">
        <f t="shared" si="254"/>
        <v/>
      </c>
      <c r="BM270" s="36" t="str">
        <f t="shared" si="255"/>
        <v/>
      </c>
      <c r="BN270" s="38" t="e">
        <f t="shared" si="234"/>
        <v>#DIV/0!</v>
      </c>
      <c r="BO270" s="38" t="e">
        <f t="shared" si="235"/>
        <v>#DIV/0!</v>
      </c>
      <c r="BP270" s="39" t="str">
        <f t="shared" si="256"/>
        <v/>
      </c>
      <c r="BQ270" s="39" t="str">
        <f t="shared" si="257"/>
        <v/>
      </c>
      <c r="BR270" s="39" t="str">
        <f t="shared" si="258"/>
        <v/>
      </c>
      <c r="BS270" s="39" t="str">
        <f t="shared" si="259"/>
        <v/>
      </c>
      <c r="BT270" s="39" t="str">
        <f t="shared" si="260"/>
        <v/>
      </c>
      <c r="BU270" s="39" t="str">
        <f t="shared" si="261"/>
        <v/>
      </c>
      <c r="BV270" s="39" t="str">
        <f t="shared" si="262"/>
        <v/>
      </c>
      <c r="BW270" s="39" t="str">
        <f t="shared" si="263"/>
        <v/>
      </c>
      <c r="BX270" s="39" t="str">
        <f t="shared" si="264"/>
        <v/>
      </c>
      <c r="BY270" s="39" t="str">
        <f t="shared" si="265"/>
        <v/>
      </c>
      <c r="BZ270" s="39" t="str">
        <f t="shared" si="266"/>
        <v/>
      </c>
      <c r="CA270" s="39" t="str">
        <f t="shared" si="267"/>
        <v/>
      </c>
      <c r="CB270" s="39" t="str">
        <f t="shared" si="268"/>
        <v/>
      </c>
      <c r="CC270" s="39" t="str">
        <f t="shared" si="269"/>
        <v/>
      </c>
      <c r="CD270" s="39" t="str">
        <f t="shared" si="270"/>
        <v/>
      </c>
      <c r="CE270" s="39" t="str">
        <f t="shared" si="271"/>
        <v/>
      </c>
      <c r="CF270" s="39" t="str">
        <f t="shared" si="272"/>
        <v/>
      </c>
      <c r="CG270" s="39" t="str">
        <f t="shared" si="273"/>
        <v/>
      </c>
      <c r="CH270" s="39" t="str">
        <f t="shared" si="274"/>
        <v/>
      </c>
      <c r="CI270" s="39" t="str">
        <f t="shared" si="275"/>
        <v/>
      </c>
    </row>
    <row r="271" spans="1:87" ht="12.75">
      <c r="A271" s="18"/>
      <c r="B271" s="16" t="str">
        <f>'Gene Table'!D270</f>
        <v>NM_003265</v>
      </c>
      <c r="C271" s="16" t="s">
        <v>309</v>
      </c>
      <c r="D271" s="17" t="str">
        <f>IF(SUM('Test Sample Data'!D$3:D$98)&gt;10,IF(AND(ISNUMBER('Test Sample Data'!D270),'Test Sample Data'!D270&lt;$B$1,'Test Sample Data'!D270&gt;0),'Test Sample Data'!D270,$B$1),"")</f>
        <v/>
      </c>
      <c r="E271" s="17" t="str">
        <f>IF(SUM('Test Sample Data'!E$3:E$98)&gt;10,IF(AND(ISNUMBER('Test Sample Data'!E270),'Test Sample Data'!E270&lt;$B$1,'Test Sample Data'!E270&gt;0),'Test Sample Data'!E270,$B$1),"")</f>
        <v/>
      </c>
      <c r="F271" s="17" t="str">
        <f>IF(SUM('Test Sample Data'!F$3:F$98)&gt;10,IF(AND(ISNUMBER('Test Sample Data'!F270),'Test Sample Data'!F270&lt;$B$1,'Test Sample Data'!F270&gt;0),'Test Sample Data'!F270,$B$1),"")</f>
        <v/>
      </c>
      <c r="G271" s="17" t="str">
        <f>IF(SUM('Test Sample Data'!G$3:G$98)&gt;10,IF(AND(ISNUMBER('Test Sample Data'!G270),'Test Sample Data'!G270&lt;$B$1,'Test Sample Data'!G270&gt;0),'Test Sample Data'!G270,$B$1),"")</f>
        <v/>
      </c>
      <c r="H271" s="17" t="str">
        <f>IF(SUM('Test Sample Data'!H$3:H$98)&gt;10,IF(AND(ISNUMBER('Test Sample Data'!H270),'Test Sample Data'!H270&lt;$B$1,'Test Sample Data'!H270&gt;0),'Test Sample Data'!H270,$B$1),"")</f>
        <v/>
      </c>
      <c r="I271" s="17" t="str">
        <f>IF(SUM('Test Sample Data'!I$3:I$98)&gt;10,IF(AND(ISNUMBER('Test Sample Data'!I270),'Test Sample Data'!I270&lt;$B$1,'Test Sample Data'!I270&gt;0),'Test Sample Data'!I270,$B$1),"")</f>
        <v/>
      </c>
      <c r="J271" s="17" t="str">
        <f>IF(SUM('Test Sample Data'!J$3:J$98)&gt;10,IF(AND(ISNUMBER('Test Sample Data'!J270),'Test Sample Data'!J270&lt;$B$1,'Test Sample Data'!J270&gt;0),'Test Sample Data'!J270,$B$1),"")</f>
        <v/>
      </c>
      <c r="K271" s="17" t="str">
        <f>IF(SUM('Test Sample Data'!K$3:K$98)&gt;10,IF(AND(ISNUMBER('Test Sample Data'!K270),'Test Sample Data'!K270&lt;$B$1,'Test Sample Data'!K270&gt;0),'Test Sample Data'!K270,$B$1),"")</f>
        <v/>
      </c>
      <c r="L271" s="17" t="str">
        <f>IF(SUM('Test Sample Data'!L$3:L$98)&gt;10,IF(AND(ISNUMBER('Test Sample Data'!L270),'Test Sample Data'!L270&lt;$B$1,'Test Sample Data'!L270&gt;0),'Test Sample Data'!L270,$B$1),"")</f>
        <v/>
      </c>
      <c r="M271" s="17" t="str">
        <f>IF(SUM('Test Sample Data'!M$3:M$98)&gt;10,IF(AND(ISNUMBER('Test Sample Data'!M270),'Test Sample Data'!M270&lt;$B$1,'Test Sample Data'!M270&gt;0),'Test Sample Data'!M270,$B$1),"")</f>
        <v/>
      </c>
      <c r="N271" s="17" t="str">
        <f>'Gene Table'!D270</f>
        <v>NM_003265</v>
      </c>
      <c r="O271" s="16" t="s">
        <v>309</v>
      </c>
      <c r="P271" s="17" t="str">
        <f>IF(SUM('Control Sample Data'!D$3:D$98)&gt;10,IF(AND(ISNUMBER('Control Sample Data'!D270),'Control Sample Data'!D270&lt;$B$1,'Control Sample Data'!D270&gt;0),'Control Sample Data'!D270,$B$1),"")</f>
        <v/>
      </c>
      <c r="Q271" s="17" t="str">
        <f>IF(SUM('Control Sample Data'!E$3:E$98)&gt;10,IF(AND(ISNUMBER('Control Sample Data'!E270),'Control Sample Data'!E270&lt;$B$1,'Control Sample Data'!E270&gt;0),'Control Sample Data'!E270,$B$1),"")</f>
        <v/>
      </c>
      <c r="R271" s="17" t="str">
        <f>IF(SUM('Control Sample Data'!F$3:F$98)&gt;10,IF(AND(ISNUMBER('Control Sample Data'!F270),'Control Sample Data'!F270&lt;$B$1,'Control Sample Data'!F270&gt;0),'Control Sample Data'!F270,$B$1),"")</f>
        <v/>
      </c>
      <c r="S271" s="17" t="str">
        <f>IF(SUM('Control Sample Data'!G$3:G$98)&gt;10,IF(AND(ISNUMBER('Control Sample Data'!G270),'Control Sample Data'!G270&lt;$B$1,'Control Sample Data'!G270&gt;0),'Control Sample Data'!G270,$B$1),"")</f>
        <v/>
      </c>
      <c r="T271" s="17" t="str">
        <f>IF(SUM('Control Sample Data'!H$3:H$98)&gt;10,IF(AND(ISNUMBER('Control Sample Data'!H270),'Control Sample Data'!H270&lt;$B$1,'Control Sample Data'!H270&gt;0),'Control Sample Data'!H270,$B$1),"")</f>
        <v/>
      </c>
      <c r="U271" s="17" t="str">
        <f>IF(SUM('Control Sample Data'!I$3:I$98)&gt;10,IF(AND(ISNUMBER('Control Sample Data'!I270),'Control Sample Data'!I270&lt;$B$1,'Control Sample Data'!I270&gt;0),'Control Sample Data'!I270,$B$1),"")</f>
        <v/>
      </c>
      <c r="V271" s="17" t="str">
        <f>IF(SUM('Control Sample Data'!J$3:J$98)&gt;10,IF(AND(ISNUMBER('Control Sample Data'!J270),'Control Sample Data'!J270&lt;$B$1,'Control Sample Data'!J270&gt;0),'Control Sample Data'!J270,$B$1),"")</f>
        <v/>
      </c>
      <c r="W271" s="17" t="str">
        <f>IF(SUM('Control Sample Data'!K$3:K$98)&gt;10,IF(AND(ISNUMBER('Control Sample Data'!K270),'Control Sample Data'!K270&lt;$B$1,'Control Sample Data'!K270&gt;0),'Control Sample Data'!K270,$B$1),"")</f>
        <v/>
      </c>
      <c r="X271" s="17" t="str">
        <f>IF(SUM('Control Sample Data'!L$3:L$98)&gt;10,IF(AND(ISNUMBER('Control Sample Data'!L270),'Control Sample Data'!L270&lt;$B$1,'Control Sample Data'!L270&gt;0),'Control Sample Data'!L270,$B$1),"")</f>
        <v/>
      </c>
      <c r="Y271" s="17" t="str">
        <f>IF(SUM('Control Sample Data'!M$3:M$98)&gt;10,IF(AND(ISNUMBER('Control Sample Data'!M270),'Control Sample Data'!M270&lt;$B$1,'Control Sample Data'!M270&gt;0),'Control Sample Data'!M270,$B$1),"")</f>
        <v/>
      </c>
      <c r="AT271" s="36" t="str">
        <f t="shared" si="236"/>
        <v/>
      </c>
      <c r="AU271" s="36" t="str">
        <f t="shared" si="237"/>
        <v/>
      </c>
      <c r="AV271" s="36" t="str">
        <f t="shared" si="238"/>
        <v/>
      </c>
      <c r="AW271" s="36" t="str">
        <f t="shared" si="239"/>
        <v/>
      </c>
      <c r="AX271" s="36" t="str">
        <f t="shared" si="240"/>
        <v/>
      </c>
      <c r="AY271" s="36" t="str">
        <f t="shared" si="241"/>
        <v/>
      </c>
      <c r="AZ271" s="36" t="str">
        <f t="shared" si="242"/>
        <v/>
      </c>
      <c r="BA271" s="36" t="str">
        <f t="shared" si="243"/>
        <v/>
      </c>
      <c r="BB271" s="36" t="str">
        <f t="shared" si="244"/>
        <v/>
      </c>
      <c r="BC271" s="36" t="str">
        <f t="shared" si="245"/>
        <v/>
      </c>
      <c r="BD271" s="36" t="str">
        <f t="shared" si="246"/>
        <v/>
      </c>
      <c r="BE271" s="36" t="str">
        <f t="shared" si="247"/>
        <v/>
      </c>
      <c r="BF271" s="36" t="str">
        <f t="shared" si="248"/>
        <v/>
      </c>
      <c r="BG271" s="36" t="str">
        <f t="shared" si="249"/>
        <v/>
      </c>
      <c r="BH271" s="36" t="str">
        <f t="shared" si="250"/>
        <v/>
      </c>
      <c r="BI271" s="36" t="str">
        <f t="shared" si="251"/>
        <v/>
      </c>
      <c r="BJ271" s="36" t="str">
        <f t="shared" si="252"/>
        <v/>
      </c>
      <c r="BK271" s="36" t="str">
        <f t="shared" si="253"/>
        <v/>
      </c>
      <c r="BL271" s="36" t="str">
        <f t="shared" si="254"/>
        <v/>
      </c>
      <c r="BM271" s="36" t="str">
        <f t="shared" si="255"/>
        <v/>
      </c>
      <c r="BN271" s="38" t="e">
        <f t="shared" si="234"/>
        <v>#DIV/0!</v>
      </c>
      <c r="BO271" s="38" t="e">
        <f t="shared" si="235"/>
        <v>#DIV/0!</v>
      </c>
      <c r="BP271" s="39" t="str">
        <f t="shared" si="256"/>
        <v/>
      </c>
      <c r="BQ271" s="39" t="str">
        <f t="shared" si="257"/>
        <v/>
      </c>
      <c r="BR271" s="39" t="str">
        <f t="shared" si="258"/>
        <v/>
      </c>
      <c r="BS271" s="39" t="str">
        <f t="shared" si="259"/>
        <v/>
      </c>
      <c r="BT271" s="39" t="str">
        <f t="shared" si="260"/>
        <v/>
      </c>
      <c r="BU271" s="39" t="str">
        <f t="shared" si="261"/>
        <v/>
      </c>
      <c r="BV271" s="39" t="str">
        <f t="shared" si="262"/>
        <v/>
      </c>
      <c r="BW271" s="39" t="str">
        <f t="shared" si="263"/>
        <v/>
      </c>
      <c r="BX271" s="39" t="str">
        <f t="shared" si="264"/>
        <v/>
      </c>
      <c r="BY271" s="39" t="str">
        <f t="shared" si="265"/>
        <v/>
      </c>
      <c r="BZ271" s="39" t="str">
        <f t="shared" si="266"/>
        <v/>
      </c>
      <c r="CA271" s="39" t="str">
        <f t="shared" si="267"/>
        <v/>
      </c>
      <c r="CB271" s="39" t="str">
        <f t="shared" si="268"/>
        <v/>
      </c>
      <c r="CC271" s="39" t="str">
        <f t="shared" si="269"/>
        <v/>
      </c>
      <c r="CD271" s="39" t="str">
        <f t="shared" si="270"/>
        <v/>
      </c>
      <c r="CE271" s="39" t="str">
        <f t="shared" si="271"/>
        <v/>
      </c>
      <c r="CF271" s="39" t="str">
        <f t="shared" si="272"/>
        <v/>
      </c>
      <c r="CG271" s="39" t="str">
        <f t="shared" si="273"/>
        <v/>
      </c>
      <c r="CH271" s="39" t="str">
        <f t="shared" si="274"/>
        <v/>
      </c>
      <c r="CI271" s="39" t="str">
        <f t="shared" si="275"/>
        <v/>
      </c>
    </row>
    <row r="272" spans="1:87" ht="12.75">
      <c r="A272" s="18"/>
      <c r="B272" s="16" t="str">
        <f>'Gene Table'!D271</f>
        <v>NM_001212</v>
      </c>
      <c r="C272" s="16" t="s">
        <v>313</v>
      </c>
      <c r="D272" s="17" t="str">
        <f>IF(SUM('Test Sample Data'!D$3:D$98)&gt;10,IF(AND(ISNUMBER('Test Sample Data'!D271),'Test Sample Data'!D271&lt;$B$1,'Test Sample Data'!D271&gt;0),'Test Sample Data'!D271,$B$1),"")</f>
        <v/>
      </c>
      <c r="E272" s="17" t="str">
        <f>IF(SUM('Test Sample Data'!E$3:E$98)&gt;10,IF(AND(ISNUMBER('Test Sample Data'!E271),'Test Sample Data'!E271&lt;$B$1,'Test Sample Data'!E271&gt;0),'Test Sample Data'!E271,$B$1),"")</f>
        <v/>
      </c>
      <c r="F272" s="17" t="str">
        <f>IF(SUM('Test Sample Data'!F$3:F$98)&gt;10,IF(AND(ISNUMBER('Test Sample Data'!F271),'Test Sample Data'!F271&lt;$B$1,'Test Sample Data'!F271&gt;0),'Test Sample Data'!F271,$B$1),"")</f>
        <v/>
      </c>
      <c r="G272" s="17" t="str">
        <f>IF(SUM('Test Sample Data'!G$3:G$98)&gt;10,IF(AND(ISNUMBER('Test Sample Data'!G271),'Test Sample Data'!G271&lt;$B$1,'Test Sample Data'!G271&gt;0),'Test Sample Data'!G271,$B$1),"")</f>
        <v/>
      </c>
      <c r="H272" s="17" t="str">
        <f>IF(SUM('Test Sample Data'!H$3:H$98)&gt;10,IF(AND(ISNUMBER('Test Sample Data'!H271),'Test Sample Data'!H271&lt;$B$1,'Test Sample Data'!H271&gt;0),'Test Sample Data'!H271,$B$1),"")</f>
        <v/>
      </c>
      <c r="I272" s="17" t="str">
        <f>IF(SUM('Test Sample Data'!I$3:I$98)&gt;10,IF(AND(ISNUMBER('Test Sample Data'!I271),'Test Sample Data'!I271&lt;$B$1,'Test Sample Data'!I271&gt;0),'Test Sample Data'!I271,$B$1),"")</f>
        <v/>
      </c>
      <c r="J272" s="17" t="str">
        <f>IF(SUM('Test Sample Data'!J$3:J$98)&gt;10,IF(AND(ISNUMBER('Test Sample Data'!J271),'Test Sample Data'!J271&lt;$B$1,'Test Sample Data'!J271&gt;0),'Test Sample Data'!J271,$B$1),"")</f>
        <v/>
      </c>
      <c r="K272" s="17" t="str">
        <f>IF(SUM('Test Sample Data'!K$3:K$98)&gt;10,IF(AND(ISNUMBER('Test Sample Data'!K271),'Test Sample Data'!K271&lt;$B$1,'Test Sample Data'!K271&gt;0),'Test Sample Data'!K271,$B$1),"")</f>
        <v/>
      </c>
      <c r="L272" s="17" t="str">
        <f>IF(SUM('Test Sample Data'!L$3:L$98)&gt;10,IF(AND(ISNUMBER('Test Sample Data'!L271),'Test Sample Data'!L271&lt;$B$1,'Test Sample Data'!L271&gt;0),'Test Sample Data'!L271,$B$1),"")</f>
        <v/>
      </c>
      <c r="M272" s="17" t="str">
        <f>IF(SUM('Test Sample Data'!M$3:M$98)&gt;10,IF(AND(ISNUMBER('Test Sample Data'!M271),'Test Sample Data'!M271&lt;$B$1,'Test Sample Data'!M271&gt;0),'Test Sample Data'!M271,$B$1),"")</f>
        <v/>
      </c>
      <c r="N272" s="17" t="str">
        <f>'Gene Table'!D271</f>
        <v>NM_001212</v>
      </c>
      <c r="O272" s="16" t="s">
        <v>313</v>
      </c>
      <c r="P272" s="17" t="str">
        <f>IF(SUM('Control Sample Data'!D$3:D$98)&gt;10,IF(AND(ISNUMBER('Control Sample Data'!D271),'Control Sample Data'!D271&lt;$B$1,'Control Sample Data'!D271&gt;0),'Control Sample Data'!D271,$B$1),"")</f>
        <v/>
      </c>
      <c r="Q272" s="17" t="str">
        <f>IF(SUM('Control Sample Data'!E$3:E$98)&gt;10,IF(AND(ISNUMBER('Control Sample Data'!E271),'Control Sample Data'!E271&lt;$B$1,'Control Sample Data'!E271&gt;0),'Control Sample Data'!E271,$B$1),"")</f>
        <v/>
      </c>
      <c r="R272" s="17" t="str">
        <f>IF(SUM('Control Sample Data'!F$3:F$98)&gt;10,IF(AND(ISNUMBER('Control Sample Data'!F271),'Control Sample Data'!F271&lt;$B$1,'Control Sample Data'!F271&gt;0),'Control Sample Data'!F271,$B$1),"")</f>
        <v/>
      </c>
      <c r="S272" s="17" t="str">
        <f>IF(SUM('Control Sample Data'!G$3:G$98)&gt;10,IF(AND(ISNUMBER('Control Sample Data'!G271),'Control Sample Data'!G271&lt;$B$1,'Control Sample Data'!G271&gt;0),'Control Sample Data'!G271,$B$1),"")</f>
        <v/>
      </c>
      <c r="T272" s="17" t="str">
        <f>IF(SUM('Control Sample Data'!H$3:H$98)&gt;10,IF(AND(ISNUMBER('Control Sample Data'!H271),'Control Sample Data'!H271&lt;$B$1,'Control Sample Data'!H271&gt;0),'Control Sample Data'!H271,$B$1),"")</f>
        <v/>
      </c>
      <c r="U272" s="17" t="str">
        <f>IF(SUM('Control Sample Data'!I$3:I$98)&gt;10,IF(AND(ISNUMBER('Control Sample Data'!I271),'Control Sample Data'!I271&lt;$B$1,'Control Sample Data'!I271&gt;0),'Control Sample Data'!I271,$B$1),"")</f>
        <v/>
      </c>
      <c r="V272" s="17" t="str">
        <f>IF(SUM('Control Sample Data'!J$3:J$98)&gt;10,IF(AND(ISNUMBER('Control Sample Data'!J271),'Control Sample Data'!J271&lt;$B$1,'Control Sample Data'!J271&gt;0),'Control Sample Data'!J271,$B$1),"")</f>
        <v/>
      </c>
      <c r="W272" s="17" t="str">
        <f>IF(SUM('Control Sample Data'!K$3:K$98)&gt;10,IF(AND(ISNUMBER('Control Sample Data'!K271),'Control Sample Data'!K271&lt;$B$1,'Control Sample Data'!K271&gt;0),'Control Sample Data'!K271,$B$1),"")</f>
        <v/>
      </c>
      <c r="X272" s="17" t="str">
        <f>IF(SUM('Control Sample Data'!L$3:L$98)&gt;10,IF(AND(ISNUMBER('Control Sample Data'!L271),'Control Sample Data'!L271&lt;$B$1,'Control Sample Data'!L271&gt;0),'Control Sample Data'!L271,$B$1),"")</f>
        <v/>
      </c>
      <c r="Y272" s="17" t="str">
        <f>IF(SUM('Control Sample Data'!M$3:M$98)&gt;10,IF(AND(ISNUMBER('Control Sample Data'!M271),'Control Sample Data'!M271&lt;$B$1,'Control Sample Data'!M271&gt;0),'Control Sample Data'!M271,$B$1),"")</f>
        <v/>
      </c>
      <c r="AT272" s="36" t="str">
        <f t="shared" si="236"/>
        <v/>
      </c>
      <c r="AU272" s="36" t="str">
        <f t="shared" si="237"/>
        <v/>
      </c>
      <c r="AV272" s="36" t="str">
        <f t="shared" si="238"/>
        <v/>
      </c>
      <c r="AW272" s="36" t="str">
        <f t="shared" si="239"/>
        <v/>
      </c>
      <c r="AX272" s="36" t="str">
        <f t="shared" si="240"/>
        <v/>
      </c>
      <c r="AY272" s="36" t="str">
        <f t="shared" si="241"/>
        <v/>
      </c>
      <c r="AZ272" s="36" t="str">
        <f t="shared" si="242"/>
        <v/>
      </c>
      <c r="BA272" s="36" t="str">
        <f t="shared" si="243"/>
        <v/>
      </c>
      <c r="BB272" s="36" t="str">
        <f t="shared" si="244"/>
        <v/>
      </c>
      <c r="BC272" s="36" t="str">
        <f t="shared" si="245"/>
        <v/>
      </c>
      <c r="BD272" s="36" t="str">
        <f t="shared" si="246"/>
        <v/>
      </c>
      <c r="BE272" s="36" t="str">
        <f t="shared" si="247"/>
        <v/>
      </c>
      <c r="BF272" s="36" t="str">
        <f t="shared" si="248"/>
        <v/>
      </c>
      <c r="BG272" s="36" t="str">
        <f t="shared" si="249"/>
        <v/>
      </c>
      <c r="BH272" s="36" t="str">
        <f t="shared" si="250"/>
        <v/>
      </c>
      <c r="BI272" s="36" t="str">
        <f t="shared" si="251"/>
        <v/>
      </c>
      <c r="BJ272" s="36" t="str">
        <f t="shared" si="252"/>
        <v/>
      </c>
      <c r="BK272" s="36" t="str">
        <f t="shared" si="253"/>
        <v/>
      </c>
      <c r="BL272" s="36" t="str">
        <f t="shared" si="254"/>
        <v/>
      </c>
      <c r="BM272" s="36" t="str">
        <f t="shared" si="255"/>
        <v/>
      </c>
      <c r="BN272" s="38" t="e">
        <f t="shared" si="234"/>
        <v>#DIV/0!</v>
      </c>
      <c r="BO272" s="38" t="e">
        <f t="shared" si="235"/>
        <v>#DIV/0!</v>
      </c>
      <c r="BP272" s="39" t="str">
        <f t="shared" si="256"/>
        <v/>
      </c>
      <c r="BQ272" s="39" t="str">
        <f t="shared" si="257"/>
        <v/>
      </c>
      <c r="BR272" s="39" t="str">
        <f t="shared" si="258"/>
        <v/>
      </c>
      <c r="BS272" s="39" t="str">
        <f t="shared" si="259"/>
        <v/>
      </c>
      <c r="BT272" s="39" t="str">
        <f t="shared" si="260"/>
        <v/>
      </c>
      <c r="BU272" s="39" t="str">
        <f t="shared" si="261"/>
        <v/>
      </c>
      <c r="BV272" s="39" t="str">
        <f t="shared" si="262"/>
        <v/>
      </c>
      <c r="BW272" s="39" t="str">
        <f t="shared" si="263"/>
        <v/>
      </c>
      <c r="BX272" s="39" t="str">
        <f t="shared" si="264"/>
        <v/>
      </c>
      <c r="BY272" s="39" t="str">
        <f t="shared" si="265"/>
        <v/>
      </c>
      <c r="BZ272" s="39" t="str">
        <f t="shared" si="266"/>
        <v/>
      </c>
      <c r="CA272" s="39" t="str">
        <f t="shared" si="267"/>
        <v/>
      </c>
      <c r="CB272" s="39" t="str">
        <f t="shared" si="268"/>
        <v/>
      </c>
      <c r="CC272" s="39" t="str">
        <f t="shared" si="269"/>
        <v/>
      </c>
      <c r="CD272" s="39" t="str">
        <f t="shared" si="270"/>
        <v/>
      </c>
      <c r="CE272" s="39" t="str">
        <f t="shared" si="271"/>
        <v/>
      </c>
      <c r="CF272" s="39" t="str">
        <f t="shared" si="272"/>
        <v/>
      </c>
      <c r="CG272" s="39" t="str">
        <f t="shared" si="273"/>
        <v/>
      </c>
      <c r="CH272" s="39" t="str">
        <f t="shared" si="274"/>
        <v/>
      </c>
      <c r="CI272" s="39" t="str">
        <f t="shared" si="275"/>
        <v/>
      </c>
    </row>
    <row r="273" spans="1:87" ht="12.75">
      <c r="A273" s="18"/>
      <c r="B273" s="16" t="str">
        <f>'Gene Table'!D272</f>
        <v>NM_003183</v>
      </c>
      <c r="C273" s="16" t="s">
        <v>317</v>
      </c>
      <c r="D273" s="17" t="str">
        <f>IF(SUM('Test Sample Data'!D$3:D$98)&gt;10,IF(AND(ISNUMBER('Test Sample Data'!D272),'Test Sample Data'!D272&lt;$B$1,'Test Sample Data'!D272&gt;0),'Test Sample Data'!D272,$B$1),"")</f>
        <v/>
      </c>
      <c r="E273" s="17" t="str">
        <f>IF(SUM('Test Sample Data'!E$3:E$98)&gt;10,IF(AND(ISNUMBER('Test Sample Data'!E272),'Test Sample Data'!E272&lt;$B$1,'Test Sample Data'!E272&gt;0),'Test Sample Data'!E272,$B$1),"")</f>
        <v/>
      </c>
      <c r="F273" s="17" t="str">
        <f>IF(SUM('Test Sample Data'!F$3:F$98)&gt;10,IF(AND(ISNUMBER('Test Sample Data'!F272),'Test Sample Data'!F272&lt;$B$1,'Test Sample Data'!F272&gt;0),'Test Sample Data'!F272,$B$1),"")</f>
        <v/>
      </c>
      <c r="G273" s="17" t="str">
        <f>IF(SUM('Test Sample Data'!G$3:G$98)&gt;10,IF(AND(ISNUMBER('Test Sample Data'!G272),'Test Sample Data'!G272&lt;$B$1,'Test Sample Data'!G272&gt;0),'Test Sample Data'!G272,$B$1),"")</f>
        <v/>
      </c>
      <c r="H273" s="17" t="str">
        <f>IF(SUM('Test Sample Data'!H$3:H$98)&gt;10,IF(AND(ISNUMBER('Test Sample Data'!H272),'Test Sample Data'!H272&lt;$B$1,'Test Sample Data'!H272&gt;0),'Test Sample Data'!H272,$B$1),"")</f>
        <v/>
      </c>
      <c r="I273" s="17" t="str">
        <f>IF(SUM('Test Sample Data'!I$3:I$98)&gt;10,IF(AND(ISNUMBER('Test Sample Data'!I272),'Test Sample Data'!I272&lt;$B$1,'Test Sample Data'!I272&gt;0),'Test Sample Data'!I272,$B$1),"")</f>
        <v/>
      </c>
      <c r="J273" s="17" t="str">
        <f>IF(SUM('Test Sample Data'!J$3:J$98)&gt;10,IF(AND(ISNUMBER('Test Sample Data'!J272),'Test Sample Data'!J272&lt;$B$1,'Test Sample Data'!J272&gt;0),'Test Sample Data'!J272,$B$1),"")</f>
        <v/>
      </c>
      <c r="K273" s="17" t="str">
        <f>IF(SUM('Test Sample Data'!K$3:K$98)&gt;10,IF(AND(ISNUMBER('Test Sample Data'!K272),'Test Sample Data'!K272&lt;$B$1,'Test Sample Data'!K272&gt;0),'Test Sample Data'!K272,$B$1),"")</f>
        <v/>
      </c>
      <c r="L273" s="17" t="str">
        <f>IF(SUM('Test Sample Data'!L$3:L$98)&gt;10,IF(AND(ISNUMBER('Test Sample Data'!L272),'Test Sample Data'!L272&lt;$B$1,'Test Sample Data'!L272&gt;0),'Test Sample Data'!L272,$B$1),"")</f>
        <v/>
      </c>
      <c r="M273" s="17" t="str">
        <f>IF(SUM('Test Sample Data'!M$3:M$98)&gt;10,IF(AND(ISNUMBER('Test Sample Data'!M272),'Test Sample Data'!M272&lt;$B$1,'Test Sample Data'!M272&gt;0),'Test Sample Data'!M272,$B$1),"")</f>
        <v/>
      </c>
      <c r="N273" s="17" t="str">
        <f>'Gene Table'!D272</f>
        <v>NM_003183</v>
      </c>
      <c r="O273" s="16" t="s">
        <v>317</v>
      </c>
      <c r="P273" s="17" t="str">
        <f>IF(SUM('Control Sample Data'!D$3:D$98)&gt;10,IF(AND(ISNUMBER('Control Sample Data'!D272),'Control Sample Data'!D272&lt;$B$1,'Control Sample Data'!D272&gt;0),'Control Sample Data'!D272,$B$1),"")</f>
        <v/>
      </c>
      <c r="Q273" s="17" t="str">
        <f>IF(SUM('Control Sample Data'!E$3:E$98)&gt;10,IF(AND(ISNUMBER('Control Sample Data'!E272),'Control Sample Data'!E272&lt;$B$1,'Control Sample Data'!E272&gt;0),'Control Sample Data'!E272,$B$1),"")</f>
        <v/>
      </c>
      <c r="R273" s="17" t="str">
        <f>IF(SUM('Control Sample Data'!F$3:F$98)&gt;10,IF(AND(ISNUMBER('Control Sample Data'!F272),'Control Sample Data'!F272&lt;$B$1,'Control Sample Data'!F272&gt;0),'Control Sample Data'!F272,$B$1),"")</f>
        <v/>
      </c>
      <c r="S273" s="17" t="str">
        <f>IF(SUM('Control Sample Data'!G$3:G$98)&gt;10,IF(AND(ISNUMBER('Control Sample Data'!G272),'Control Sample Data'!G272&lt;$B$1,'Control Sample Data'!G272&gt;0),'Control Sample Data'!G272,$B$1),"")</f>
        <v/>
      </c>
      <c r="T273" s="17" t="str">
        <f>IF(SUM('Control Sample Data'!H$3:H$98)&gt;10,IF(AND(ISNUMBER('Control Sample Data'!H272),'Control Sample Data'!H272&lt;$B$1,'Control Sample Data'!H272&gt;0),'Control Sample Data'!H272,$B$1),"")</f>
        <v/>
      </c>
      <c r="U273" s="17" t="str">
        <f>IF(SUM('Control Sample Data'!I$3:I$98)&gt;10,IF(AND(ISNUMBER('Control Sample Data'!I272),'Control Sample Data'!I272&lt;$B$1,'Control Sample Data'!I272&gt;0),'Control Sample Data'!I272,$B$1),"")</f>
        <v/>
      </c>
      <c r="V273" s="17" t="str">
        <f>IF(SUM('Control Sample Data'!J$3:J$98)&gt;10,IF(AND(ISNUMBER('Control Sample Data'!J272),'Control Sample Data'!J272&lt;$B$1,'Control Sample Data'!J272&gt;0),'Control Sample Data'!J272,$B$1),"")</f>
        <v/>
      </c>
      <c r="W273" s="17" t="str">
        <f>IF(SUM('Control Sample Data'!K$3:K$98)&gt;10,IF(AND(ISNUMBER('Control Sample Data'!K272),'Control Sample Data'!K272&lt;$B$1,'Control Sample Data'!K272&gt;0),'Control Sample Data'!K272,$B$1),"")</f>
        <v/>
      </c>
      <c r="X273" s="17" t="str">
        <f>IF(SUM('Control Sample Data'!L$3:L$98)&gt;10,IF(AND(ISNUMBER('Control Sample Data'!L272),'Control Sample Data'!L272&lt;$B$1,'Control Sample Data'!L272&gt;0),'Control Sample Data'!L272,$B$1),"")</f>
        <v/>
      </c>
      <c r="Y273" s="17" t="str">
        <f>IF(SUM('Control Sample Data'!M$3:M$98)&gt;10,IF(AND(ISNUMBER('Control Sample Data'!M272),'Control Sample Data'!M272&lt;$B$1,'Control Sample Data'!M272&gt;0),'Control Sample Data'!M272,$B$1),"")</f>
        <v/>
      </c>
      <c r="AT273" s="36" t="str">
        <f t="shared" si="236"/>
        <v/>
      </c>
      <c r="AU273" s="36" t="str">
        <f t="shared" si="237"/>
        <v/>
      </c>
      <c r="AV273" s="36" t="str">
        <f t="shared" si="238"/>
        <v/>
      </c>
      <c r="AW273" s="36" t="str">
        <f t="shared" si="239"/>
        <v/>
      </c>
      <c r="AX273" s="36" t="str">
        <f t="shared" si="240"/>
        <v/>
      </c>
      <c r="AY273" s="36" t="str">
        <f t="shared" si="241"/>
        <v/>
      </c>
      <c r="AZ273" s="36" t="str">
        <f t="shared" si="242"/>
        <v/>
      </c>
      <c r="BA273" s="36" t="str">
        <f t="shared" si="243"/>
        <v/>
      </c>
      <c r="BB273" s="36" t="str">
        <f t="shared" si="244"/>
        <v/>
      </c>
      <c r="BC273" s="36" t="str">
        <f t="shared" si="245"/>
        <v/>
      </c>
      <c r="BD273" s="36" t="str">
        <f t="shared" si="246"/>
        <v/>
      </c>
      <c r="BE273" s="36" t="str">
        <f t="shared" si="247"/>
        <v/>
      </c>
      <c r="BF273" s="36" t="str">
        <f t="shared" si="248"/>
        <v/>
      </c>
      <c r="BG273" s="36" t="str">
        <f t="shared" si="249"/>
        <v/>
      </c>
      <c r="BH273" s="36" t="str">
        <f t="shared" si="250"/>
        <v/>
      </c>
      <c r="BI273" s="36" t="str">
        <f t="shared" si="251"/>
        <v/>
      </c>
      <c r="BJ273" s="36" t="str">
        <f t="shared" si="252"/>
        <v/>
      </c>
      <c r="BK273" s="36" t="str">
        <f t="shared" si="253"/>
        <v/>
      </c>
      <c r="BL273" s="36" t="str">
        <f t="shared" si="254"/>
        <v/>
      </c>
      <c r="BM273" s="36" t="str">
        <f t="shared" si="255"/>
        <v/>
      </c>
      <c r="BN273" s="38" t="e">
        <f t="shared" si="234"/>
        <v>#DIV/0!</v>
      </c>
      <c r="BO273" s="38" t="e">
        <f t="shared" si="235"/>
        <v>#DIV/0!</v>
      </c>
      <c r="BP273" s="39" t="str">
        <f t="shared" si="256"/>
        <v/>
      </c>
      <c r="BQ273" s="39" t="str">
        <f t="shared" si="257"/>
        <v/>
      </c>
      <c r="BR273" s="39" t="str">
        <f t="shared" si="258"/>
        <v/>
      </c>
      <c r="BS273" s="39" t="str">
        <f t="shared" si="259"/>
        <v/>
      </c>
      <c r="BT273" s="39" t="str">
        <f t="shared" si="260"/>
        <v/>
      </c>
      <c r="BU273" s="39" t="str">
        <f t="shared" si="261"/>
        <v/>
      </c>
      <c r="BV273" s="39" t="str">
        <f t="shared" si="262"/>
        <v/>
      </c>
      <c r="BW273" s="39" t="str">
        <f t="shared" si="263"/>
        <v/>
      </c>
      <c r="BX273" s="39" t="str">
        <f t="shared" si="264"/>
        <v/>
      </c>
      <c r="BY273" s="39" t="str">
        <f t="shared" si="265"/>
        <v/>
      </c>
      <c r="BZ273" s="39" t="str">
        <f t="shared" si="266"/>
        <v/>
      </c>
      <c r="CA273" s="39" t="str">
        <f t="shared" si="267"/>
        <v/>
      </c>
      <c r="CB273" s="39" t="str">
        <f t="shared" si="268"/>
        <v/>
      </c>
      <c r="CC273" s="39" t="str">
        <f t="shared" si="269"/>
        <v/>
      </c>
      <c r="CD273" s="39" t="str">
        <f t="shared" si="270"/>
        <v/>
      </c>
      <c r="CE273" s="39" t="str">
        <f t="shared" si="271"/>
        <v/>
      </c>
      <c r="CF273" s="39" t="str">
        <f t="shared" si="272"/>
        <v/>
      </c>
      <c r="CG273" s="39" t="str">
        <f t="shared" si="273"/>
        <v/>
      </c>
      <c r="CH273" s="39" t="str">
        <f t="shared" si="274"/>
        <v/>
      </c>
      <c r="CI273" s="39" t="str">
        <f t="shared" si="275"/>
        <v/>
      </c>
    </row>
    <row r="274" spans="1:87" ht="12.75">
      <c r="A274" s="18"/>
      <c r="B274" s="16" t="str">
        <f>'Gene Table'!D273</f>
        <v>NM_005419</v>
      </c>
      <c r="C274" s="16" t="s">
        <v>321</v>
      </c>
      <c r="D274" s="17" t="str">
        <f>IF(SUM('Test Sample Data'!D$3:D$98)&gt;10,IF(AND(ISNUMBER('Test Sample Data'!D273),'Test Sample Data'!D273&lt;$B$1,'Test Sample Data'!D273&gt;0),'Test Sample Data'!D273,$B$1),"")</f>
        <v/>
      </c>
      <c r="E274" s="17" t="str">
        <f>IF(SUM('Test Sample Data'!E$3:E$98)&gt;10,IF(AND(ISNUMBER('Test Sample Data'!E273),'Test Sample Data'!E273&lt;$B$1,'Test Sample Data'!E273&gt;0),'Test Sample Data'!E273,$B$1),"")</f>
        <v/>
      </c>
      <c r="F274" s="17" t="str">
        <f>IF(SUM('Test Sample Data'!F$3:F$98)&gt;10,IF(AND(ISNUMBER('Test Sample Data'!F273),'Test Sample Data'!F273&lt;$B$1,'Test Sample Data'!F273&gt;0),'Test Sample Data'!F273,$B$1),"")</f>
        <v/>
      </c>
      <c r="G274" s="17" t="str">
        <f>IF(SUM('Test Sample Data'!G$3:G$98)&gt;10,IF(AND(ISNUMBER('Test Sample Data'!G273),'Test Sample Data'!G273&lt;$B$1,'Test Sample Data'!G273&gt;0),'Test Sample Data'!G273,$B$1),"")</f>
        <v/>
      </c>
      <c r="H274" s="17" t="str">
        <f>IF(SUM('Test Sample Data'!H$3:H$98)&gt;10,IF(AND(ISNUMBER('Test Sample Data'!H273),'Test Sample Data'!H273&lt;$B$1,'Test Sample Data'!H273&gt;0),'Test Sample Data'!H273,$B$1),"")</f>
        <v/>
      </c>
      <c r="I274" s="17" t="str">
        <f>IF(SUM('Test Sample Data'!I$3:I$98)&gt;10,IF(AND(ISNUMBER('Test Sample Data'!I273),'Test Sample Data'!I273&lt;$B$1,'Test Sample Data'!I273&gt;0),'Test Sample Data'!I273,$B$1),"")</f>
        <v/>
      </c>
      <c r="J274" s="17" t="str">
        <f>IF(SUM('Test Sample Data'!J$3:J$98)&gt;10,IF(AND(ISNUMBER('Test Sample Data'!J273),'Test Sample Data'!J273&lt;$B$1,'Test Sample Data'!J273&gt;0),'Test Sample Data'!J273,$B$1),"")</f>
        <v/>
      </c>
      <c r="K274" s="17" t="str">
        <f>IF(SUM('Test Sample Data'!K$3:K$98)&gt;10,IF(AND(ISNUMBER('Test Sample Data'!K273),'Test Sample Data'!K273&lt;$B$1,'Test Sample Data'!K273&gt;0),'Test Sample Data'!K273,$B$1),"")</f>
        <v/>
      </c>
      <c r="L274" s="17" t="str">
        <f>IF(SUM('Test Sample Data'!L$3:L$98)&gt;10,IF(AND(ISNUMBER('Test Sample Data'!L273),'Test Sample Data'!L273&lt;$B$1,'Test Sample Data'!L273&gt;0),'Test Sample Data'!L273,$B$1),"")</f>
        <v/>
      </c>
      <c r="M274" s="17" t="str">
        <f>IF(SUM('Test Sample Data'!M$3:M$98)&gt;10,IF(AND(ISNUMBER('Test Sample Data'!M273),'Test Sample Data'!M273&lt;$B$1,'Test Sample Data'!M273&gt;0),'Test Sample Data'!M273,$B$1),"")</f>
        <v/>
      </c>
      <c r="N274" s="17" t="str">
        <f>'Gene Table'!D273</f>
        <v>NM_005419</v>
      </c>
      <c r="O274" s="16" t="s">
        <v>321</v>
      </c>
      <c r="P274" s="17" t="str">
        <f>IF(SUM('Control Sample Data'!D$3:D$98)&gt;10,IF(AND(ISNUMBER('Control Sample Data'!D273),'Control Sample Data'!D273&lt;$B$1,'Control Sample Data'!D273&gt;0),'Control Sample Data'!D273,$B$1),"")</f>
        <v/>
      </c>
      <c r="Q274" s="17" t="str">
        <f>IF(SUM('Control Sample Data'!E$3:E$98)&gt;10,IF(AND(ISNUMBER('Control Sample Data'!E273),'Control Sample Data'!E273&lt;$B$1,'Control Sample Data'!E273&gt;0),'Control Sample Data'!E273,$B$1),"")</f>
        <v/>
      </c>
      <c r="R274" s="17" t="str">
        <f>IF(SUM('Control Sample Data'!F$3:F$98)&gt;10,IF(AND(ISNUMBER('Control Sample Data'!F273),'Control Sample Data'!F273&lt;$B$1,'Control Sample Data'!F273&gt;0),'Control Sample Data'!F273,$B$1),"")</f>
        <v/>
      </c>
      <c r="S274" s="17" t="str">
        <f>IF(SUM('Control Sample Data'!G$3:G$98)&gt;10,IF(AND(ISNUMBER('Control Sample Data'!G273),'Control Sample Data'!G273&lt;$B$1,'Control Sample Data'!G273&gt;0),'Control Sample Data'!G273,$B$1),"")</f>
        <v/>
      </c>
      <c r="T274" s="17" t="str">
        <f>IF(SUM('Control Sample Data'!H$3:H$98)&gt;10,IF(AND(ISNUMBER('Control Sample Data'!H273),'Control Sample Data'!H273&lt;$B$1,'Control Sample Data'!H273&gt;0),'Control Sample Data'!H273,$B$1),"")</f>
        <v/>
      </c>
      <c r="U274" s="17" t="str">
        <f>IF(SUM('Control Sample Data'!I$3:I$98)&gt;10,IF(AND(ISNUMBER('Control Sample Data'!I273),'Control Sample Data'!I273&lt;$B$1,'Control Sample Data'!I273&gt;0),'Control Sample Data'!I273,$B$1),"")</f>
        <v/>
      </c>
      <c r="V274" s="17" t="str">
        <f>IF(SUM('Control Sample Data'!J$3:J$98)&gt;10,IF(AND(ISNUMBER('Control Sample Data'!J273),'Control Sample Data'!J273&lt;$B$1,'Control Sample Data'!J273&gt;0),'Control Sample Data'!J273,$B$1),"")</f>
        <v/>
      </c>
      <c r="W274" s="17" t="str">
        <f>IF(SUM('Control Sample Data'!K$3:K$98)&gt;10,IF(AND(ISNUMBER('Control Sample Data'!K273),'Control Sample Data'!K273&lt;$B$1,'Control Sample Data'!K273&gt;0),'Control Sample Data'!K273,$B$1),"")</f>
        <v/>
      </c>
      <c r="X274" s="17" t="str">
        <f>IF(SUM('Control Sample Data'!L$3:L$98)&gt;10,IF(AND(ISNUMBER('Control Sample Data'!L273),'Control Sample Data'!L273&lt;$B$1,'Control Sample Data'!L273&gt;0),'Control Sample Data'!L273,$B$1),"")</f>
        <v/>
      </c>
      <c r="Y274" s="17" t="str">
        <f>IF(SUM('Control Sample Data'!M$3:M$98)&gt;10,IF(AND(ISNUMBER('Control Sample Data'!M273),'Control Sample Data'!M273&lt;$B$1,'Control Sample Data'!M273&gt;0),'Control Sample Data'!M273,$B$1),"")</f>
        <v/>
      </c>
      <c r="AT274" s="36" t="str">
        <f t="shared" si="236"/>
        <v/>
      </c>
      <c r="AU274" s="36" t="str">
        <f t="shared" si="237"/>
        <v/>
      </c>
      <c r="AV274" s="36" t="str">
        <f t="shared" si="238"/>
        <v/>
      </c>
      <c r="AW274" s="36" t="str">
        <f t="shared" si="239"/>
        <v/>
      </c>
      <c r="AX274" s="36" t="str">
        <f t="shared" si="240"/>
        <v/>
      </c>
      <c r="AY274" s="36" t="str">
        <f t="shared" si="241"/>
        <v/>
      </c>
      <c r="AZ274" s="36" t="str">
        <f t="shared" si="242"/>
        <v/>
      </c>
      <c r="BA274" s="36" t="str">
        <f t="shared" si="243"/>
        <v/>
      </c>
      <c r="BB274" s="36" t="str">
        <f t="shared" si="244"/>
        <v/>
      </c>
      <c r="BC274" s="36" t="str">
        <f t="shared" si="245"/>
        <v/>
      </c>
      <c r="BD274" s="36" t="str">
        <f t="shared" si="246"/>
        <v/>
      </c>
      <c r="BE274" s="36" t="str">
        <f t="shared" si="247"/>
        <v/>
      </c>
      <c r="BF274" s="36" t="str">
        <f t="shared" si="248"/>
        <v/>
      </c>
      <c r="BG274" s="36" t="str">
        <f t="shared" si="249"/>
        <v/>
      </c>
      <c r="BH274" s="36" t="str">
        <f t="shared" si="250"/>
        <v/>
      </c>
      <c r="BI274" s="36" t="str">
        <f t="shared" si="251"/>
        <v/>
      </c>
      <c r="BJ274" s="36" t="str">
        <f t="shared" si="252"/>
        <v/>
      </c>
      <c r="BK274" s="36" t="str">
        <f t="shared" si="253"/>
        <v/>
      </c>
      <c r="BL274" s="36" t="str">
        <f t="shared" si="254"/>
        <v/>
      </c>
      <c r="BM274" s="36" t="str">
        <f t="shared" si="255"/>
        <v/>
      </c>
      <c r="BN274" s="38" t="e">
        <f t="shared" si="234"/>
        <v>#DIV/0!</v>
      </c>
      <c r="BO274" s="38" t="e">
        <f t="shared" si="235"/>
        <v>#DIV/0!</v>
      </c>
      <c r="BP274" s="39" t="str">
        <f t="shared" si="256"/>
        <v/>
      </c>
      <c r="BQ274" s="39" t="str">
        <f t="shared" si="257"/>
        <v/>
      </c>
      <c r="BR274" s="39" t="str">
        <f t="shared" si="258"/>
        <v/>
      </c>
      <c r="BS274" s="39" t="str">
        <f t="shared" si="259"/>
        <v/>
      </c>
      <c r="BT274" s="39" t="str">
        <f t="shared" si="260"/>
        <v/>
      </c>
      <c r="BU274" s="39" t="str">
        <f t="shared" si="261"/>
        <v/>
      </c>
      <c r="BV274" s="39" t="str">
        <f t="shared" si="262"/>
        <v/>
      </c>
      <c r="BW274" s="39" t="str">
        <f t="shared" si="263"/>
        <v/>
      </c>
      <c r="BX274" s="39" t="str">
        <f t="shared" si="264"/>
        <v/>
      </c>
      <c r="BY274" s="39" t="str">
        <f t="shared" si="265"/>
        <v/>
      </c>
      <c r="BZ274" s="39" t="str">
        <f t="shared" si="266"/>
        <v/>
      </c>
      <c r="CA274" s="39" t="str">
        <f t="shared" si="267"/>
        <v/>
      </c>
      <c r="CB274" s="39" t="str">
        <f t="shared" si="268"/>
        <v/>
      </c>
      <c r="CC274" s="39" t="str">
        <f t="shared" si="269"/>
        <v/>
      </c>
      <c r="CD274" s="39" t="str">
        <f t="shared" si="270"/>
        <v/>
      </c>
      <c r="CE274" s="39" t="str">
        <f t="shared" si="271"/>
        <v/>
      </c>
      <c r="CF274" s="39" t="str">
        <f t="shared" si="272"/>
        <v/>
      </c>
      <c r="CG274" s="39" t="str">
        <f t="shared" si="273"/>
        <v/>
      </c>
      <c r="CH274" s="39" t="str">
        <f t="shared" si="274"/>
        <v/>
      </c>
      <c r="CI274" s="39" t="str">
        <f t="shared" si="275"/>
        <v/>
      </c>
    </row>
    <row r="275" spans="1:87" ht="12.75">
      <c r="A275" s="18"/>
      <c r="B275" s="16" t="str">
        <f>'Gene Table'!D274</f>
        <v>NM_000349</v>
      </c>
      <c r="C275" s="16" t="s">
        <v>325</v>
      </c>
      <c r="D275" s="17" t="str">
        <f>IF(SUM('Test Sample Data'!D$3:D$98)&gt;10,IF(AND(ISNUMBER('Test Sample Data'!D274),'Test Sample Data'!D274&lt;$B$1,'Test Sample Data'!D274&gt;0),'Test Sample Data'!D274,$B$1),"")</f>
        <v/>
      </c>
      <c r="E275" s="17" t="str">
        <f>IF(SUM('Test Sample Data'!E$3:E$98)&gt;10,IF(AND(ISNUMBER('Test Sample Data'!E274),'Test Sample Data'!E274&lt;$B$1,'Test Sample Data'!E274&gt;0),'Test Sample Data'!E274,$B$1),"")</f>
        <v/>
      </c>
      <c r="F275" s="17" t="str">
        <f>IF(SUM('Test Sample Data'!F$3:F$98)&gt;10,IF(AND(ISNUMBER('Test Sample Data'!F274),'Test Sample Data'!F274&lt;$B$1,'Test Sample Data'!F274&gt;0),'Test Sample Data'!F274,$B$1),"")</f>
        <v/>
      </c>
      <c r="G275" s="17" t="str">
        <f>IF(SUM('Test Sample Data'!G$3:G$98)&gt;10,IF(AND(ISNUMBER('Test Sample Data'!G274),'Test Sample Data'!G274&lt;$B$1,'Test Sample Data'!G274&gt;0),'Test Sample Data'!G274,$B$1),"")</f>
        <v/>
      </c>
      <c r="H275" s="17" t="str">
        <f>IF(SUM('Test Sample Data'!H$3:H$98)&gt;10,IF(AND(ISNUMBER('Test Sample Data'!H274),'Test Sample Data'!H274&lt;$B$1,'Test Sample Data'!H274&gt;0),'Test Sample Data'!H274,$B$1),"")</f>
        <v/>
      </c>
      <c r="I275" s="17" t="str">
        <f>IF(SUM('Test Sample Data'!I$3:I$98)&gt;10,IF(AND(ISNUMBER('Test Sample Data'!I274),'Test Sample Data'!I274&lt;$B$1,'Test Sample Data'!I274&gt;0),'Test Sample Data'!I274,$B$1),"")</f>
        <v/>
      </c>
      <c r="J275" s="17" t="str">
        <f>IF(SUM('Test Sample Data'!J$3:J$98)&gt;10,IF(AND(ISNUMBER('Test Sample Data'!J274),'Test Sample Data'!J274&lt;$B$1,'Test Sample Data'!J274&gt;0),'Test Sample Data'!J274,$B$1),"")</f>
        <v/>
      </c>
      <c r="K275" s="17" t="str">
        <f>IF(SUM('Test Sample Data'!K$3:K$98)&gt;10,IF(AND(ISNUMBER('Test Sample Data'!K274),'Test Sample Data'!K274&lt;$B$1,'Test Sample Data'!K274&gt;0),'Test Sample Data'!K274,$B$1),"")</f>
        <v/>
      </c>
      <c r="L275" s="17" t="str">
        <f>IF(SUM('Test Sample Data'!L$3:L$98)&gt;10,IF(AND(ISNUMBER('Test Sample Data'!L274),'Test Sample Data'!L274&lt;$B$1,'Test Sample Data'!L274&gt;0),'Test Sample Data'!L274,$B$1),"")</f>
        <v/>
      </c>
      <c r="M275" s="17" t="str">
        <f>IF(SUM('Test Sample Data'!M$3:M$98)&gt;10,IF(AND(ISNUMBER('Test Sample Data'!M274),'Test Sample Data'!M274&lt;$B$1,'Test Sample Data'!M274&gt;0),'Test Sample Data'!M274,$B$1),"")</f>
        <v/>
      </c>
      <c r="N275" s="17" t="str">
        <f>'Gene Table'!D274</f>
        <v>NM_000349</v>
      </c>
      <c r="O275" s="16" t="s">
        <v>325</v>
      </c>
      <c r="P275" s="17" t="str">
        <f>IF(SUM('Control Sample Data'!D$3:D$98)&gt;10,IF(AND(ISNUMBER('Control Sample Data'!D274),'Control Sample Data'!D274&lt;$B$1,'Control Sample Data'!D274&gt;0),'Control Sample Data'!D274,$B$1),"")</f>
        <v/>
      </c>
      <c r="Q275" s="17" t="str">
        <f>IF(SUM('Control Sample Data'!E$3:E$98)&gt;10,IF(AND(ISNUMBER('Control Sample Data'!E274),'Control Sample Data'!E274&lt;$B$1,'Control Sample Data'!E274&gt;0),'Control Sample Data'!E274,$B$1),"")</f>
        <v/>
      </c>
      <c r="R275" s="17" t="str">
        <f>IF(SUM('Control Sample Data'!F$3:F$98)&gt;10,IF(AND(ISNUMBER('Control Sample Data'!F274),'Control Sample Data'!F274&lt;$B$1,'Control Sample Data'!F274&gt;0),'Control Sample Data'!F274,$B$1),"")</f>
        <v/>
      </c>
      <c r="S275" s="17" t="str">
        <f>IF(SUM('Control Sample Data'!G$3:G$98)&gt;10,IF(AND(ISNUMBER('Control Sample Data'!G274),'Control Sample Data'!G274&lt;$B$1,'Control Sample Data'!G274&gt;0),'Control Sample Data'!G274,$B$1),"")</f>
        <v/>
      </c>
      <c r="T275" s="17" t="str">
        <f>IF(SUM('Control Sample Data'!H$3:H$98)&gt;10,IF(AND(ISNUMBER('Control Sample Data'!H274),'Control Sample Data'!H274&lt;$B$1,'Control Sample Data'!H274&gt;0),'Control Sample Data'!H274,$B$1),"")</f>
        <v/>
      </c>
      <c r="U275" s="17" t="str">
        <f>IF(SUM('Control Sample Data'!I$3:I$98)&gt;10,IF(AND(ISNUMBER('Control Sample Data'!I274),'Control Sample Data'!I274&lt;$B$1,'Control Sample Data'!I274&gt;0),'Control Sample Data'!I274,$B$1),"")</f>
        <v/>
      </c>
      <c r="V275" s="17" t="str">
        <f>IF(SUM('Control Sample Data'!J$3:J$98)&gt;10,IF(AND(ISNUMBER('Control Sample Data'!J274),'Control Sample Data'!J274&lt;$B$1,'Control Sample Data'!J274&gt;0),'Control Sample Data'!J274,$B$1),"")</f>
        <v/>
      </c>
      <c r="W275" s="17" t="str">
        <f>IF(SUM('Control Sample Data'!K$3:K$98)&gt;10,IF(AND(ISNUMBER('Control Sample Data'!K274),'Control Sample Data'!K274&lt;$B$1,'Control Sample Data'!K274&gt;0),'Control Sample Data'!K274,$B$1),"")</f>
        <v/>
      </c>
      <c r="X275" s="17" t="str">
        <f>IF(SUM('Control Sample Data'!L$3:L$98)&gt;10,IF(AND(ISNUMBER('Control Sample Data'!L274),'Control Sample Data'!L274&lt;$B$1,'Control Sample Data'!L274&gt;0),'Control Sample Data'!L274,$B$1),"")</f>
        <v/>
      </c>
      <c r="Y275" s="17" t="str">
        <f>IF(SUM('Control Sample Data'!M$3:M$98)&gt;10,IF(AND(ISNUMBER('Control Sample Data'!M274),'Control Sample Data'!M274&lt;$B$1,'Control Sample Data'!M274&gt;0),'Control Sample Data'!M274,$B$1),"")</f>
        <v/>
      </c>
      <c r="AT275" s="36" t="str">
        <f t="shared" si="236"/>
        <v/>
      </c>
      <c r="AU275" s="36" t="str">
        <f t="shared" si="237"/>
        <v/>
      </c>
      <c r="AV275" s="36" t="str">
        <f t="shared" si="238"/>
        <v/>
      </c>
      <c r="AW275" s="36" t="str">
        <f t="shared" si="239"/>
        <v/>
      </c>
      <c r="AX275" s="36" t="str">
        <f t="shared" si="240"/>
        <v/>
      </c>
      <c r="AY275" s="36" t="str">
        <f t="shared" si="241"/>
        <v/>
      </c>
      <c r="AZ275" s="36" t="str">
        <f t="shared" si="242"/>
        <v/>
      </c>
      <c r="BA275" s="36" t="str">
        <f t="shared" si="243"/>
        <v/>
      </c>
      <c r="BB275" s="36" t="str">
        <f t="shared" si="244"/>
        <v/>
      </c>
      <c r="BC275" s="36" t="str">
        <f t="shared" si="245"/>
        <v/>
      </c>
      <c r="BD275" s="36" t="str">
        <f t="shared" si="246"/>
        <v/>
      </c>
      <c r="BE275" s="36" t="str">
        <f t="shared" si="247"/>
        <v/>
      </c>
      <c r="BF275" s="36" t="str">
        <f t="shared" si="248"/>
        <v/>
      </c>
      <c r="BG275" s="36" t="str">
        <f t="shared" si="249"/>
        <v/>
      </c>
      <c r="BH275" s="36" t="str">
        <f t="shared" si="250"/>
        <v/>
      </c>
      <c r="BI275" s="36" t="str">
        <f t="shared" si="251"/>
        <v/>
      </c>
      <c r="BJ275" s="36" t="str">
        <f t="shared" si="252"/>
        <v/>
      </c>
      <c r="BK275" s="36" t="str">
        <f t="shared" si="253"/>
        <v/>
      </c>
      <c r="BL275" s="36" t="str">
        <f t="shared" si="254"/>
        <v/>
      </c>
      <c r="BM275" s="36" t="str">
        <f t="shared" si="255"/>
        <v/>
      </c>
      <c r="BN275" s="38" t="e">
        <f t="shared" si="234"/>
        <v>#DIV/0!</v>
      </c>
      <c r="BO275" s="38" t="e">
        <f t="shared" si="235"/>
        <v>#DIV/0!</v>
      </c>
      <c r="BP275" s="39" t="str">
        <f t="shared" si="256"/>
        <v/>
      </c>
      <c r="BQ275" s="39" t="str">
        <f t="shared" si="257"/>
        <v/>
      </c>
      <c r="BR275" s="39" t="str">
        <f t="shared" si="258"/>
        <v/>
      </c>
      <c r="BS275" s="39" t="str">
        <f t="shared" si="259"/>
        <v/>
      </c>
      <c r="BT275" s="39" t="str">
        <f t="shared" si="260"/>
        <v/>
      </c>
      <c r="BU275" s="39" t="str">
        <f t="shared" si="261"/>
        <v/>
      </c>
      <c r="BV275" s="39" t="str">
        <f t="shared" si="262"/>
        <v/>
      </c>
      <c r="BW275" s="39" t="str">
        <f t="shared" si="263"/>
        <v/>
      </c>
      <c r="BX275" s="39" t="str">
        <f t="shared" si="264"/>
        <v/>
      </c>
      <c r="BY275" s="39" t="str">
        <f t="shared" si="265"/>
        <v/>
      </c>
      <c r="BZ275" s="39" t="str">
        <f t="shared" si="266"/>
        <v/>
      </c>
      <c r="CA275" s="39" t="str">
        <f t="shared" si="267"/>
        <v/>
      </c>
      <c r="CB275" s="39" t="str">
        <f t="shared" si="268"/>
        <v/>
      </c>
      <c r="CC275" s="39" t="str">
        <f t="shared" si="269"/>
        <v/>
      </c>
      <c r="CD275" s="39" t="str">
        <f t="shared" si="270"/>
        <v/>
      </c>
      <c r="CE275" s="39" t="str">
        <f t="shared" si="271"/>
        <v/>
      </c>
      <c r="CF275" s="39" t="str">
        <f t="shared" si="272"/>
        <v/>
      </c>
      <c r="CG275" s="39" t="str">
        <f t="shared" si="273"/>
        <v/>
      </c>
      <c r="CH275" s="39" t="str">
        <f t="shared" si="274"/>
        <v/>
      </c>
      <c r="CI275" s="39" t="str">
        <f t="shared" si="275"/>
        <v/>
      </c>
    </row>
    <row r="276" spans="1:87" ht="12.75">
      <c r="A276" s="18"/>
      <c r="B276" s="16" t="str">
        <f>'Gene Table'!D275</f>
        <v>NM_001725</v>
      </c>
      <c r="C276" s="16" t="s">
        <v>329</v>
      </c>
      <c r="D276" s="17" t="str">
        <f>IF(SUM('Test Sample Data'!D$3:D$98)&gt;10,IF(AND(ISNUMBER('Test Sample Data'!D275),'Test Sample Data'!D275&lt;$B$1,'Test Sample Data'!D275&gt;0),'Test Sample Data'!D275,$B$1),"")</f>
        <v/>
      </c>
      <c r="E276" s="17" t="str">
        <f>IF(SUM('Test Sample Data'!E$3:E$98)&gt;10,IF(AND(ISNUMBER('Test Sample Data'!E275),'Test Sample Data'!E275&lt;$B$1,'Test Sample Data'!E275&gt;0),'Test Sample Data'!E275,$B$1),"")</f>
        <v/>
      </c>
      <c r="F276" s="17" t="str">
        <f>IF(SUM('Test Sample Data'!F$3:F$98)&gt;10,IF(AND(ISNUMBER('Test Sample Data'!F275),'Test Sample Data'!F275&lt;$B$1,'Test Sample Data'!F275&gt;0),'Test Sample Data'!F275,$B$1),"")</f>
        <v/>
      </c>
      <c r="G276" s="17" t="str">
        <f>IF(SUM('Test Sample Data'!G$3:G$98)&gt;10,IF(AND(ISNUMBER('Test Sample Data'!G275),'Test Sample Data'!G275&lt;$B$1,'Test Sample Data'!G275&gt;0),'Test Sample Data'!G275,$B$1),"")</f>
        <v/>
      </c>
      <c r="H276" s="17" t="str">
        <f>IF(SUM('Test Sample Data'!H$3:H$98)&gt;10,IF(AND(ISNUMBER('Test Sample Data'!H275),'Test Sample Data'!H275&lt;$B$1,'Test Sample Data'!H275&gt;0),'Test Sample Data'!H275,$B$1),"")</f>
        <v/>
      </c>
      <c r="I276" s="17" t="str">
        <f>IF(SUM('Test Sample Data'!I$3:I$98)&gt;10,IF(AND(ISNUMBER('Test Sample Data'!I275),'Test Sample Data'!I275&lt;$B$1,'Test Sample Data'!I275&gt;0),'Test Sample Data'!I275,$B$1),"")</f>
        <v/>
      </c>
      <c r="J276" s="17" t="str">
        <f>IF(SUM('Test Sample Data'!J$3:J$98)&gt;10,IF(AND(ISNUMBER('Test Sample Data'!J275),'Test Sample Data'!J275&lt;$B$1,'Test Sample Data'!J275&gt;0),'Test Sample Data'!J275,$B$1),"")</f>
        <v/>
      </c>
      <c r="K276" s="17" t="str">
        <f>IF(SUM('Test Sample Data'!K$3:K$98)&gt;10,IF(AND(ISNUMBER('Test Sample Data'!K275),'Test Sample Data'!K275&lt;$B$1,'Test Sample Data'!K275&gt;0),'Test Sample Data'!K275,$B$1),"")</f>
        <v/>
      </c>
      <c r="L276" s="17" t="str">
        <f>IF(SUM('Test Sample Data'!L$3:L$98)&gt;10,IF(AND(ISNUMBER('Test Sample Data'!L275),'Test Sample Data'!L275&lt;$B$1,'Test Sample Data'!L275&gt;0),'Test Sample Data'!L275,$B$1),"")</f>
        <v/>
      </c>
      <c r="M276" s="17" t="str">
        <f>IF(SUM('Test Sample Data'!M$3:M$98)&gt;10,IF(AND(ISNUMBER('Test Sample Data'!M275),'Test Sample Data'!M275&lt;$B$1,'Test Sample Data'!M275&gt;0),'Test Sample Data'!M275,$B$1),"")</f>
        <v/>
      </c>
      <c r="N276" s="17" t="str">
        <f>'Gene Table'!D275</f>
        <v>NM_001725</v>
      </c>
      <c r="O276" s="16" t="s">
        <v>329</v>
      </c>
      <c r="P276" s="17" t="str">
        <f>IF(SUM('Control Sample Data'!D$3:D$98)&gt;10,IF(AND(ISNUMBER('Control Sample Data'!D275),'Control Sample Data'!D275&lt;$B$1,'Control Sample Data'!D275&gt;0),'Control Sample Data'!D275,$B$1),"")</f>
        <v/>
      </c>
      <c r="Q276" s="17" t="str">
        <f>IF(SUM('Control Sample Data'!E$3:E$98)&gt;10,IF(AND(ISNUMBER('Control Sample Data'!E275),'Control Sample Data'!E275&lt;$B$1,'Control Sample Data'!E275&gt;0),'Control Sample Data'!E275,$B$1),"")</f>
        <v/>
      </c>
      <c r="R276" s="17" t="str">
        <f>IF(SUM('Control Sample Data'!F$3:F$98)&gt;10,IF(AND(ISNUMBER('Control Sample Data'!F275),'Control Sample Data'!F275&lt;$B$1,'Control Sample Data'!F275&gt;0),'Control Sample Data'!F275,$B$1),"")</f>
        <v/>
      </c>
      <c r="S276" s="17" t="str">
        <f>IF(SUM('Control Sample Data'!G$3:G$98)&gt;10,IF(AND(ISNUMBER('Control Sample Data'!G275),'Control Sample Data'!G275&lt;$B$1,'Control Sample Data'!G275&gt;0),'Control Sample Data'!G275,$B$1),"")</f>
        <v/>
      </c>
      <c r="T276" s="17" t="str">
        <f>IF(SUM('Control Sample Data'!H$3:H$98)&gt;10,IF(AND(ISNUMBER('Control Sample Data'!H275),'Control Sample Data'!H275&lt;$B$1,'Control Sample Data'!H275&gt;0),'Control Sample Data'!H275,$B$1),"")</f>
        <v/>
      </c>
      <c r="U276" s="17" t="str">
        <f>IF(SUM('Control Sample Data'!I$3:I$98)&gt;10,IF(AND(ISNUMBER('Control Sample Data'!I275),'Control Sample Data'!I275&lt;$B$1,'Control Sample Data'!I275&gt;0),'Control Sample Data'!I275,$B$1),"")</f>
        <v/>
      </c>
      <c r="V276" s="17" t="str">
        <f>IF(SUM('Control Sample Data'!J$3:J$98)&gt;10,IF(AND(ISNUMBER('Control Sample Data'!J275),'Control Sample Data'!J275&lt;$B$1,'Control Sample Data'!J275&gt;0),'Control Sample Data'!J275,$B$1),"")</f>
        <v/>
      </c>
      <c r="W276" s="17" t="str">
        <f>IF(SUM('Control Sample Data'!K$3:K$98)&gt;10,IF(AND(ISNUMBER('Control Sample Data'!K275),'Control Sample Data'!K275&lt;$B$1,'Control Sample Data'!K275&gt;0),'Control Sample Data'!K275,$B$1),"")</f>
        <v/>
      </c>
      <c r="X276" s="17" t="str">
        <f>IF(SUM('Control Sample Data'!L$3:L$98)&gt;10,IF(AND(ISNUMBER('Control Sample Data'!L275),'Control Sample Data'!L275&lt;$B$1,'Control Sample Data'!L275&gt;0),'Control Sample Data'!L275,$B$1),"")</f>
        <v/>
      </c>
      <c r="Y276" s="17" t="str">
        <f>IF(SUM('Control Sample Data'!M$3:M$98)&gt;10,IF(AND(ISNUMBER('Control Sample Data'!M275),'Control Sample Data'!M275&lt;$B$1,'Control Sample Data'!M275&gt;0),'Control Sample Data'!M275,$B$1),"")</f>
        <v/>
      </c>
      <c r="AT276" s="36" t="str">
        <f t="shared" si="236"/>
        <v/>
      </c>
      <c r="AU276" s="36" t="str">
        <f t="shared" si="237"/>
        <v/>
      </c>
      <c r="AV276" s="36" t="str">
        <f t="shared" si="238"/>
        <v/>
      </c>
      <c r="AW276" s="36" t="str">
        <f t="shared" si="239"/>
        <v/>
      </c>
      <c r="AX276" s="36" t="str">
        <f t="shared" si="240"/>
        <v/>
      </c>
      <c r="AY276" s="36" t="str">
        <f t="shared" si="241"/>
        <v/>
      </c>
      <c r="AZ276" s="36" t="str">
        <f t="shared" si="242"/>
        <v/>
      </c>
      <c r="BA276" s="36" t="str">
        <f t="shared" si="243"/>
        <v/>
      </c>
      <c r="BB276" s="36" t="str">
        <f t="shared" si="244"/>
        <v/>
      </c>
      <c r="BC276" s="36" t="str">
        <f t="shared" si="245"/>
        <v/>
      </c>
      <c r="BD276" s="36" t="str">
        <f t="shared" si="246"/>
        <v/>
      </c>
      <c r="BE276" s="36" t="str">
        <f t="shared" si="247"/>
        <v/>
      </c>
      <c r="BF276" s="36" t="str">
        <f t="shared" si="248"/>
        <v/>
      </c>
      <c r="BG276" s="36" t="str">
        <f t="shared" si="249"/>
        <v/>
      </c>
      <c r="BH276" s="36" t="str">
        <f t="shared" si="250"/>
        <v/>
      </c>
      <c r="BI276" s="36" t="str">
        <f t="shared" si="251"/>
        <v/>
      </c>
      <c r="BJ276" s="36" t="str">
        <f t="shared" si="252"/>
        <v/>
      </c>
      <c r="BK276" s="36" t="str">
        <f t="shared" si="253"/>
        <v/>
      </c>
      <c r="BL276" s="36" t="str">
        <f t="shared" si="254"/>
        <v/>
      </c>
      <c r="BM276" s="36" t="str">
        <f t="shared" si="255"/>
        <v/>
      </c>
      <c r="BN276" s="38" t="e">
        <f t="shared" si="234"/>
        <v>#DIV/0!</v>
      </c>
      <c r="BO276" s="38" t="e">
        <f t="shared" si="235"/>
        <v>#DIV/0!</v>
      </c>
      <c r="BP276" s="39" t="str">
        <f t="shared" si="256"/>
        <v/>
      </c>
      <c r="BQ276" s="39" t="str">
        <f t="shared" si="257"/>
        <v/>
      </c>
      <c r="BR276" s="39" t="str">
        <f t="shared" si="258"/>
        <v/>
      </c>
      <c r="BS276" s="39" t="str">
        <f t="shared" si="259"/>
        <v/>
      </c>
      <c r="BT276" s="39" t="str">
        <f t="shared" si="260"/>
        <v/>
      </c>
      <c r="BU276" s="39" t="str">
        <f t="shared" si="261"/>
        <v/>
      </c>
      <c r="BV276" s="39" t="str">
        <f t="shared" si="262"/>
        <v/>
      </c>
      <c r="BW276" s="39" t="str">
        <f t="shared" si="263"/>
        <v/>
      </c>
      <c r="BX276" s="39" t="str">
        <f t="shared" si="264"/>
        <v/>
      </c>
      <c r="BY276" s="39" t="str">
        <f t="shared" si="265"/>
        <v/>
      </c>
      <c r="BZ276" s="39" t="str">
        <f t="shared" si="266"/>
        <v/>
      </c>
      <c r="CA276" s="39" t="str">
        <f t="shared" si="267"/>
        <v/>
      </c>
      <c r="CB276" s="39" t="str">
        <f t="shared" si="268"/>
        <v/>
      </c>
      <c r="CC276" s="39" t="str">
        <f t="shared" si="269"/>
        <v/>
      </c>
      <c r="CD276" s="39" t="str">
        <f t="shared" si="270"/>
        <v/>
      </c>
      <c r="CE276" s="39" t="str">
        <f t="shared" si="271"/>
        <v/>
      </c>
      <c r="CF276" s="39" t="str">
        <f t="shared" si="272"/>
        <v/>
      </c>
      <c r="CG276" s="39" t="str">
        <f t="shared" si="273"/>
        <v/>
      </c>
      <c r="CH276" s="39" t="str">
        <f t="shared" si="274"/>
        <v/>
      </c>
      <c r="CI276" s="39" t="str">
        <f t="shared" si="275"/>
        <v/>
      </c>
    </row>
    <row r="277" spans="1:87" ht="12.75">
      <c r="A277" s="18"/>
      <c r="B277" s="16" t="str">
        <f>'Gene Table'!D276</f>
        <v>NM_001047</v>
      </c>
      <c r="C277" s="16" t="s">
        <v>333</v>
      </c>
      <c r="D277" s="17" t="str">
        <f>IF(SUM('Test Sample Data'!D$3:D$98)&gt;10,IF(AND(ISNUMBER('Test Sample Data'!D276),'Test Sample Data'!D276&lt;$B$1,'Test Sample Data'!D276&gt;0),'Test Sample Data'!D276,$B$1),"")</f>
        <v/>
      </c>
      <c r="E277" s="17" t="str">
        <f>IF(SUM('Test Sample Data'!E$3:E$98)&gt;10,IF(AND(ISNUMBER('Test Sample Data'!E276),'Test Sample Data'!E276&lt;$B$1,'Test Sample Data'!E276&gt;0),'Test Sample Data'!E276,$B$1),"")</f>
        <v/>
      </c>
      <c r="F277" s="17" t="str">
        <f>IF(SUM('Test Sample Data'!F$3:F$98)&gt;10,IF(AND(ISNUMBER('Test Sample Data'!F276),'Test Sample Data'!F276&lt;$B$1,'Test Sample Data'!F276&gt;0),'Test Sample Data'!F276,$B$1),"")</f>
        <v/>
      </c>
      <c r="G277" s="17" t="str">
        <f>IF(SUM('Test Sample Data'!G$3:G$98)&gt;10,IF(AND(ISNUMBER('Test Sample Data'!G276),'Test Sample Data'!G276&lt;$B$1,'Test Sample Data'!G276&gt;0),'Test Sample Data'!G276,$B$1),"")</f>
        <v/>
      </c>
      <c r="H277" s="17" t="str">
        <f>IF(SUM('Test Sample Data'!H$3:H$98)&gt;10,IF(AND(ISNUMBER('Test Sample Data'!H276),'Test Sample Data'!H276&lt;$B$1,'Test Sample Data'!H276&gt;0),'Test Sample Data'!H276,$B$1),"")</f>
        <v/>
      </c>
      <c r="I277" s="17" t="str">
        <f>IF(SUM('Test Sample Data'!I$3:I$98)&gt;10,IF(AND(ISNUMBER('Test Sample Data'!I276),'Test Sample Data'!I276&lt;$B$1,'Test Sample Data'!I276&gt;0),'Test Sample Data'!I276,$B$1),"")</f>
        <v/>
      </c>
      <c r="J277" s="17" t="str">
        <f>IF(SUM('Test Sample Data'!J$3:J$98)&gt;10,IF(AND(ISNUMBER('Test Sample Data'!J276),'Test Sample Data'!J276&lt;$B$1,'Test Sample Data'!J276&gt;0),'Test Sample Data'!J276,$B$1),"")</f>
        <v/>
      </c>
      <c r="K277" s="17" t="str">
        <f>IF(SUM('Test Sample Data'!K$3:K$98)&gt;10,IF(AND(ISNUMBER('Test Sample Data'!K276),'Test Sample Data'!K276&lt;$B$1,'Test Sample Data'!K276&gt;0),'Test Sample Data'!K276,$B$1),"")</f>
        <v/>
      </c>
      <c r="L277" s="17" t="str">
        <f>IF(SUM('Test Sample Data'!L$3:L$98)&gt;10,IF(AND(ISNUMBER('Test Sample Data'!L276),'Test Sample Data'!L276&lt;$B$1,'Test Sample Data'!L276&gt;0),'Test Sample Data'!L276,$B$1),"")</f>
        <v/>
      </c>
      <c r="M277" s="17" t="str">
        <f>IF(SUM('Test Sample Data'!M$3:M$98)&gt;10,IF(AND(ISNUMBER('Test Sample Data'!M276),'Test Sample Data'!M276&lt;$B$1,'Test Sample Data'!M276&gt;0),'Test Sample Data'!M276,$B$1),"")</f>
        <v/>
      </c>
      <c r="N277" s="17" t="str">
        <f>'Gene Table'!D276</f>
        <v>NM_001047</v>
      </c>
      <c r="O277" s="16" t="s">
        <v>333</v>
      </c>
      <c r="P277" s="17" t="str">
        <f>IF(SUM('Control Sample Data'!D$3:D$98)&gt;10,IF(AND(ISNUMBER('Control Sample Data'!D276),'Control Sample Data'!D276&lt;$B$1,'Control Sample Data'!D276&gt;0),'Control Sample Data'!D276,$B$1),"")</f>
        <v/>
      </c>
      <c r="Q277" s="17" t="str">
        <f>IF(SUM('Control Sample Data'!E$3:E$98)&gt;10,IF(AND(ISNUMBER('Control Sample Data'!E276),'Control Sample Data'!E276&lt;$B$1,'Control Sample Data'!E276&gt;0),'Control Sample Data'!E276,$B$1),"")</f>
        <v/>
      </c>
      <c r="R277" s="17" t="str">
        <f>IF(SUM('Control Sample Data'!F$3:F$98)&gt;10,IF(AND(ISNUMBER('Control Sample Data'!F276),'Control Sample Data'!F276&lt;$B$1,'Control Sample Data'!F276&gt;0),'Control Sample Data'!F276,$B$1),"")</f>
        <v/>
      </c>
      <c r="S277" s="17" t="str">
        <f>IF(SUM('Control Sample Data'!G$3:G$98)&gt;10,IF(AND(ISNUMBER('Control Sample Data'!G276),'Control Sample Data'!G276&lt;$B$1,'Control Sample Data'!G276&gt;0),'Control Sample Data'!G276,$B$1),"")</f>
        <v/>
      </c>
      <c r="T277" s="17" t="str">
        <f>IF(SUM('Control Sample Data'!H$3:H$98)&gt;10,IF(AND(ISNUMBER('Control Sample Data'!H276),'Control Sample Data'!H276&lt;$B$1,'Control Sample Data'!H276&gt;0),'Control Sample Data'!H276,$B$1),"")</f>
        <v/>
      </c>
      <c r="U277" s="17" t="str">
        <f>IF(SUM('Control Sample Data'!I$3:I$98)&gt;10,IF(AND(ISNUMBER('Control Sample Data'!I276),'Control Sample Data'!I276&lt;$B$1,'Control Sample Data'!I276&gt;0),'Control Sample Data'!I276,$B$1),"")</f>
        <v/>
      </c>
      <c r="V277" s="17" t="str">
        <f>IF(SUM('Control Sample Data'!J$3:J$98)&gt;10,IF(AND(ISNUMBER('Control Sample Data'!J276),'Control Sample Data'!J276&lt;$B$1,'Control Sample Data'!J276&gt;0),'Control Sample Data'!J276,$B$1),"")</f>
        <v/>
      </c>
      <c r="W277" s="17" t="str">
        <f>IF(SUM('Control Sample Data'!K$3:K$98)&gt;10,IF(AND(ISNUMBER('Control Sample Data'!K276),'Control Sample Data'!K276&lt;$B$1,'Control Sample Data'!K276&gt;0),'Control Sample Data'!K276,$B$1),"")</f>
        <v/>
      </c>
      <c r="X277" s="17" t="str">
        <f>IF(SUM('Control Sample Data'!L$3:L$98)&gt;10,IF(AND(ISNUMBER('Control Sample Data'!L276),'Control Sample Data'!L276&lt;$B$1,'Control Sample Data'!L276&gt;0),'Control Sample Data'!L276,$B$1),"")</f>
        <v/>
      </c>
      <c r="Y277" s="17" t="str">
        <f>IF(SUM('Control Sample Data'!M$3:M$98)&gt;10,IF(AND(ISNUMBER('Control Sample Data'!M276),'Control Sample Data'!M276&lt;$B$1,'Control Sample Data'!M276&gt;0),'Control Sample Data'!M276,$B$1),"")</f>
        <v/>
      </c>
      <c r="AT277" s="36" t="str">
        <f t="shared" si="236"/>
        <v/>
      </c>
      <c r="AU277" s="36" t="str">
        <f t="shared" si="237"/>
        <v/>
      </c>
      <c r="AV277" s="36" t="str">
        <f t="shared" si="238"/>
        <v/>
      </c>
      <c r="AW277" s="36" t="str">
        <f t="shared" si="239"/>
        <v/>
      </c>
      <c r="AX277" s="36" t="str">
        <f t="shared" si="240"/>
        <v/>
      </c>
      <c r="AY277" s="36" t="str">
        <f t="shared" si="241"/>
        <v/>
      </c>
      <c r="AZ277" s="36" t="str">
        <f t="shared" si="242"/>
        <v/>
      </c>
      <c r="BA277" s="36" t="str">
        <f t="shared" si="243"/>
        <v/>
      </c>
      <c r="BB277" s="36" t="str">
        <f t="shared" si="244"/>
        <v/>
      </c>
      <c r="BC277" s="36" t="str">
        <f t="shared" si="245"/>
        <v/>
      </c>
      <c r="BD277" s="36" t="str">
        <f t="shared" si="246"/>
        <v/>
      </c>
      <c r="BE277" s="36" t="str">
        <f t="shared" si="247"/>
        <v/>
      </c>
      <c r="BF277" s="36" t="str">
        <f t="shared" si="248"/>
        <v/>
      </c>
      <c r="BG277" s="36" t="str">
        <f t="shared" si="249"/>
        <v/>
      </c>
      <c r="BH277" s="36" t="str">
        <f t="shared" si="250"/>
        <v/>
      </c>
      <c r="BI277" s="36" t="str">
        <f t="shared" si="251"/>
        <v/>
      </c>
      <c r="BJ277" s="36" t="str">
        <f t="shared" si="252"/>
        <v/>
      </c>
      <c r="BK277" s="36" t="str">
        <f t="shared" si="253"/>
        <v/>
      </c>
      <c r="BL277" s="36" t="str">
        <f t="shared" si="254"/>
        <v/>
      </c>
      <c r="BM277" s="36" t="str">
        <f t="shared" si="255"/>
        <v/>
      </c>
      <c r="BN277" s="38" t="e">
        <f t="shared" si="234"/>
        <v>#DIV/0!</v>
      </c>
      <c r="BO277" s="38" t="e">
        <f t="shared" si="235"/>
        <v>#DIV/0!</v>
      </c>
      <c r="BP277" s="39" t="str">
        <f t="shared" si="256"/>
        <v/>
      </c>
      <c r="BQ277" s="39" t="str">
        <f t="shared" si="257"/>
        <v/>
      </c>
      <c r="BR277" s="39" t="str">
        <f t="shared" si="258"/>
        <v/>
      </c>
      <c r="BS277" s="39" t="str">
        <f t="shared" si="259"/>
        <v/>
      </c>
      <c r="BT277" s="39" t="str">
        <f t="shared" si="260"/>
        <v/>
      </c>
      <c r="BU277" s="39" t="str">
        <f t="shared" si="261"/>
        <v/>
      </c>
      <c r="BV277" s="39" t="str">
        <f t="shared" si="262"/>
        <v/>
      </c>
      <c r="BW277" s="39" t="str">
        <f t="shared" si="263"/>
        <v/>
      </c>
      <c r="BX277" s="39" t="str">
        <f t="shared" si="264"/>
        <v/>
      </c>
      <c r="BY277" s="39" t="str">
        <f t="shared" si="265"/>
        <v/>
      </c>
      <c r="BZ277" s="39" t="str">
        <f t="shared" si="266"/>
        <v/>
      </c>
      <c r="CA277" s="39" t="str">
        <f t="shared" si="267"/>
        <v/>
      </c>
      <c r="CB277" s="39" t="str">
        <f t="shared" si="268"/>
        <v/>
      </c>
      <c r="CC277" s="39" t="str">
        <f t="shared" si="269"/>
        <v/>
      </c>
      <c r="CD277" s="39" t="str">
        <f t="shared" si="270"/>
        <v/>
      </c>
      <c r="CE277" s="39" t="str">
        <f t="shared" si="271"/>
        <v/>
      </c>
      <c r="CF277" s="39" t="str">
        <f t="shared" si="272"/>
        <v/>
      </c>
      <c r="CG277" s="39" t="str">
        <f t="shared" si="273"/>
        <v/>
      </c>
      <c r="CH277" s="39" t="str">
        <f t="shared" si="274"/>
        <v/>
      </c>
      <c r="CI277" s="39" t="str">
        <f t="shared" si="275"/>
        <v/>
      </c>
    </row>
    <row r="278" spans="1:87" ht="12.75">
      <c r="A278" s="18"/>
      <c r="B278" s="16" t="str">
        <f>'Gene Table'!D277</f>
        <v>NM_004052</v>
      </c>
      <c r="C278" s="16" t="s">
        <v>337</v>
      </c>
      <c r="D278" s="17" t="str">
        <f>IF(SUM('Test Sample Data'!D$3:D$98)&gt;10,IF(AND(ISNUMBER('Test Sample Data'!D277),'Test Sample Data'!D277&lt;$B$1,'Test Sample Data'!D277&gt;0),'Test Sample Data'!D277,$B$1),"")</f>
        <v/>
      </c>
      <c r="E278" s="17" t="str">
        <f>IF(SUM('Test Sample Data'!E$3:E$98)&gt;10,IF(AND(ISNUMBER('Test Sample Data'!E277),'Test Sample Data'!E277&lt;$B$1,'Test Sample Data'!E277&gt;0),'Test Sample Data'!E277,$B$1),"")</f>
        <v/>
      </c>
      <c r="F278" s="17" t="str">
        <f>IF(SUM('Test Sample Data'!F$3:F$98)&gt;10,IF(AND(ISNUMBER('Test Sample Data'!F277),'Test Sample Data'!F277&lt;$B$1,'Test Sample Data'!F277&gt;0),'Test Sample Data'!F277,$B$1),"")</f>
        <v/>
      </c>
      <c r="G278" s="17" t="str">
        <f>IF(SUM('Test Sample Data'!G$3:G$98)&gt;10,IF(AND(ISNUMBER('Test Sample Data'!G277),'Test Sample Data'!G277&lt;$B$1,'Test Sample Data'!G277&gt;0),'Test Sample Data'!G277,$B$1),"")</f>
        <v/>
      </c>
      <c r="H278" s="17" t="str">
        <f>IF(SUM('Test Sample Data'!H$3:H$98)&gt;10,IF(AND(ISNUMBER('Test Sample Data'!H277),'Test Sample Data'!H277&lt;$B$1,'Test Sample Data'!H277&gt;0),'Test Sample Data'!H277,$B$1),"")</f>
        <v/>
      </c>
      <c r="I278" s="17" t="str">
        <f>IF(SUM('Test Sample Data'!I$3:I$98)&gt;10,IF(AND(ISNUMBER('Test Sample Data'!I277),'Test Sample Data'!I277&lt;$B$1,'Test Sample Data'!I277&gt;0),'Test Sample Data'!I277,$B$1),"")</f>
        <v/>
      </c>
      <c r="J278" s="17" t="str">
        <f>IF(SUM('Test Sample Data'!J$3:J$98)&gt;10,IF(AND(ISNUMBER('Test Sample Data'!J277),'Test Sample Data'!J277&lt;$B$1,'Test Sample Data'!J277&gt;0),'Test Sample Data'!J277,$B$1),"")</f>
        <v/>
      </c>
      <c r="K278" s="17" t="str">
        <f>IF(SUM('Test Sample Data'!K$3:K$98)&gt;10,IF(AND(ISNUMBER('Test Sample Data'!K277),'Test Sample Data'!K277&lt;$B$1,'Test Sample Data'!K277&gt;0),'Test Sample Data'!K277,$B$1),"")</f>
        <v/>
      </c>
      <c r="L278" s="17" t="str">
        <f>IF(SUM('Test Sample Data'!L$3:L$98)&gt;10,IF(AND(ISNUMBER('Test Sample Data'!L277),'Test Sample Data'!L277&lt;$B$1,'Test Sample Data'!L277&gt;0),'Test Sample Data'!L277,$B$1),"")</f>
        <v/>
      </c>
      <c r="M278" s="17" t="str">
        <f>IF(SUM('Test Sample Data'!M$3:M$98)&gt;10,IF(AND(ISNUMBER('Test Sample Data'!M277),'Test Sample Data'!M277&lt;$B$1,'Test Sample Data'!M277&gt;0),'Test Sample Data'!M277,$B$1),"")</f>
        <v/>
      </c>
      <c r="N278" s="17" t="str">
        <f>'Gene Table'!D277</f>
        <v>NM_004052</v>
      </c>
      <c r="O278" s="16" t="s">
        <v>337</v>
      </c>
      <c r="P278" s="17" t="str">
        <f>IF(SUM('Control Sample Data'!D$3:D$98)&gt;10,IF(AND(ISNUMBER('Control Sample Data'!D277),'Control Sample Data'!D277&lt;$B$1,'Control Sample Data'!D277&gt;0),'Control Sample Data'!D277,$B$1),"")</f>
        <v/>
      </c>
      <c r="Q278" s="17" t="str">
        <f>IF(SUM('Control Sample Data'!E$3:E$98)&gt;10,IF(AND(ISNUMBER('Control Sample Data'!E277),'Control Sample Data'!E277&lt;$B$1,'Control Sample Data'!E277&gt;0),'Control Sample Data'!E277,$B$1),"")</f>
        <v/>
      </c>
      <c r="R278" s="17" t="str">
        <f>IF(SUM('Control Sample Data'!F$3:F$98)&gt;10,IF(AND(ISNUMBER('Control Sample Data'!F277),'Control Sample Data'!F277&lt;$B$1,'Control Sample Data'!F277&gt;0),'Control Sample Data'!F277,$B$1),"")</f>
        <v/>
      </c>
      <c r="S278" s="17" t="str">
        <f>IF(SUM('Control Sample Data'!G$3:G$98)&gt;10,IF(AND(ISNUMBER('Control Sample Data'!G277),'Control Sample Data'!G277&lt;$B$1,'Control Sample Data'!G277&gt;0),'Control Sample Data'!G277,$B$1),"")</f>
        <v/>
      </c>
      <c r="T278" s="17" t="str">
        <f>IF(SUM('Control Sample Data'!H$3:H$98)&gt;10,IF(AND(ISNUMBER('Control Sample Data'!H277),'Control Sample Data'!H277&lt;$B$1,'Control Sample Data'!H277&gt;0),'Control Sample Data'!H277,$B$1),"")</f>
        <v/>
      </c>
      <c r="U278" s="17" t="str">
        <f>IF(SUM('Control Sample Data'!I$3:I$98)&gt;10,IF(AND(ISNUMBER('Control Sample Data'!I277),'Control Sample Data'!I277&lt;$B$1,'Control Sample Data'!I277&gt;0),'Control Sample Data'!I277,$B$1),"")</f>
        <v/>
      </c>
      <c r="V278" s="17" t="str">
        <f>IF(SUM('Control Sample Data'!J$3:J$98)&gt;10,IF(AND(ISNUMBER('Control Sample Data'!J277),'Control Sample Data'!J277&lt;$B$1,'Control Sample Data'!J277&gt;0),'Control Sample Data'!J277,$B$1),"")</f>
        <v/>
      </c>
      <c r="W278" s="17" t="str">
        <f>IF(SUM('Control Sample Data'!K$3:K$98)&gt;10,IF(AND(ISNUMBER('Control Sample Data'!K277),'Control Sample Data'!K277&lt;$B$1,'Control Sample Data'!K277&gt;0),'Control Sample Data'!K277,$B$1),"")</f>
        <v/>
      </c>
      <c r="X278" s="17" t="str">
        <f>IF(SUM('Control Sample Data'!L$3:L$98)&gt;10,IF(AND(ISNUMBER('Control Sample Data'!L277),'Control Sample Data'!L277&lt;$B$1,'Control Sample Data'!L277&gt;0),'Control Sample Data'!L277,$B$1),"")</f>
        <v/>
      </c>
      <c r="Y278" s="17" t="str">
        <f>IF(SUM('Control Sample Data'!M$3:M$98)&gt;10,IF(AND(ISNUMBER('Control Sample Data'!M277),'Control Sample Data'!M277&lt;$B$1,'Control Sample Data'!M277&gt;0),'Control Sample Data'!M277,$B$1),"")</f>
        <v/>
      </c>
      <c r="AT278" s="36" t="str">
        <f t="shared" si="236"/>
        <v/>
      </c>
      <c r="AU278" s="36" t="str">
        <f t="shared" si="237"/>
        <v/>
      </c>
      <c r="AV278" s="36" t="str">
        <f t="shared" si="238"/>
        <v/>
      </c>
      <c r="AW278" s="36" t="str">
        <f t="shared" si="239"/>
        <v/>
      </c>
      <c r="AX278" s="36" t="str">
        <f t="shared" si="240"/>
        <v/>
      </c>
      <c r="AY278" s="36" t="str">
        <f t="shared" si="241"/>
        <v/>
      </c>
      <c r="AZ278" s="36" t="str">
        <f t="shared" si="242"/>
        <v/>
      </c>
      <c r="BA278" s="36" t="str">
        <f t="shared" si="243"/>
        <v/>
      </c>
      <c r="BB278" s="36" t="str">
        <f t="shared" si="244"/>
        <v/>
      </c>
      <c r="BC278" s="36" t="str">
        <f t="shared" si="245"/>
        <v/>
      </c>
      <c r="BD278" s="36" t="str">
        <f t="shared" si="246"/>
        <v/>
      </c>
      <c r="BE278" s="36" t="str">
        <f t="shared" si="247"/>
        <v/>
      </c>
      <c r="BF278" s="36" t="str">
        <f t="shared" si="248"/>
        <v/>
      </c>
      <c r="BG278" s="36" t="str">
        <f t="shared" si="249"/>
        <v/>
      </c>
      <c r="BH278" s="36" t="str">
        <f t="shared" si="250"/>
        <v/>
      </c>
      <c r="BI278" s="36" t="str">
        <f t="shared" si="251"/>
        <v/>
      </c>
      <c r="BJ278" s="36" t="str">
        <f t="shared" si="252"/>
        <v/>
      </c>
      <c r="BK278" s="36" t="str">
        <f t="shared" si="253"/>
        <v/>
      </c>
      <c r="BL278" s="36" t="str">
        <f t="shared" si="254"/>
        <v/>
      </c>
      <c r="BM278" s="36" t="str">
        <f t="shared" si="255"/>
        <v/>
      </c>
      <c r="BN278" s="38" t="e">
        <f t="shared" si="234"/>
        <v>#DIV/0!</v>
      </c>
      <c r="BO278" s="38" t="e">
        <f t="shared" si="235"/>
        <v>#DIV/0!</v>
      </c>
      <c r="BP278" s="39" t="str">
        <f t="shared" si="256"/>
        <v/>
      </c>
      <c r="BQ278" s="39" t="str">
        <f t="shared" si="257"/>
        <v/>
      </c>
      <c r="BR278" s="39" t="str">
        <f t="shared" si="258"/>
        <v/>
      </c>
      <c r="BS278" s="39" t="str">
        <f t="shared" si="259"/>
        <v/>
      </c>
      <c r="BT278" s="39" t="str">
        <f t="shared" si="260"/>
        <v/>
      </c>
      <c r="BU278" s="39" t="str">
        <f t="shared" si="261"/>
        <v/>
      </c>
      <c r="BV278" s="39" t="str">
        <f t="shared" si="262"/>
        <v/>
      </c>
      <c r="BW278" s="39" t="str">
        <f t="shared" si="263"/>
        <v/>
      </c>
      <c r="BX278" s="39" t="str">
        <f t="shared" si="264"/>
        <v/>
      </c>
      <c r="BY278" s="39" t="str">
        <f t="shared" si="265"/>
        <v/>
      </c>
      <c r="BZ278" s="39" t="str">
        <f t="shared" si="266"/>
        <v/>
      </c>
      <c r="CA278" s="39" t="str">
        <f t="shared" si="267"/>
        <v/>
      </c>
      <c r="CB278" s="39" t="str">
        <f t="shared" si="268"/>
        <v/>
      </c>
      <c r="CC278" s="39" t="str">
        <f t="shared" si="269"/>
        <v/>
      </c>
      <c r="CD278" s="39" t="str">
        <f t="shared" si="270"/>
        <v/>
      </c>
      <c r="CE278" s="39" t="str">
        <f t="shared" si="271"/>
        <v/>
      </c>
      <c r="CF278" s="39" t="str">
        <f t="shared" si="272"/>
        <v/>
      </c>
      <c r="CG278" s="39" t="str">
        <f t="shared" si="273"/>
        <v/>
      </c>
      <c r="CH278" s="39" t="str">
        <f t="shared" si="274"/>
        <v/>
      </c>
      <c r="CI278" s="39" t="str">
        <f t="shared" si="275"/>
        <v/>
      </c>
    </row>
    <row r="279" spans="1:87" ht="12.75">
      <c r="A279" s="18"/>
      <c r="B279" s="16" t="str">
        <f>'Gene Table'!D278</f>
        <v>NM_030807</v>
      </c>
      <c r="C279" s="16" t="s">
        <v>341</v>
      </c>
      <c r="D279" s="17" t="str">
        <f>IF(SUM('Test Sample Data'!D$3:D$98)&gt;10,IF(AND(ISNUMBER('Test Sample Data'!D278),'Test Sample Data'!D278&lt;$B$1,'Test Sample Data'!D278&gt;0),'Test Sample Data'!D278,$B$1),"")</f>
        <v/>
      </c>
      <c r="E279" s="17" t="str">
        <f>IF(SUM('Test Sample Data'!E$3:E$98)&gt;10,IF(AND(ISNUMBER('Test Sample Data'!E278),'Test Sample Data'!E278&lt;$B$1,'Test Sample Data'!E278&gt;0),'Test Sample Data'!E278,$B$1),"")</f>
        <v/>
      </c>
      <c r="F279" s="17" t="str">
        <f>IF(SUM('Test Sample Data'!F$3:F$98)&gt;10,IF(AND(ISNUMBER('Test Sample Data'!F278),'Test Sample Data'!F278&lt;$B$1,'Test Sample Data'!F278&gt;0),'Test Sample Data'!F278,$B$1),"")</f>
        <v/>
      </c>
      <c r="G279" s="17" t="str">
        <f>IF(SUM('Test Sample Data'!G$3:G$98)&gt;10,IF(AND(ISNUMBER('Test Sample Data'!G278),'Test Sample Data'!G278&lt;$B$1,'Test Sample Data'!G278&gt;0),'Test Sample Data'!G278,$B$1),"")</f>
        <v/>
      </c>
      <c r="H279" s="17" t="str">
        <f>IF(SUM('Test Sample Data'!H$3:H$98)&gt;10,IF(AND(ISNUMBER('Test Sample Data'!H278),'Test Sample Data'!H278&lt;$B$1,'Test Sample Data'!H278&gt;0),'Test Sample Data'!H278,$B$1),"")</f>
        <v/>
      </c>
      <c r="I279" s="17" t="str">
        <f>IF(SUM('Test Sample Data'!I$3:I$98)&gt;10,IF(AND(ISNUMBER('Test Sample Data'!I278),'Test Sample Data'!I278&lt;$B$1,'Test Sample Data'!I278&gt;0),'Test Sample Data'!I278,$B$1),"")</f>
        <v/>
      </c>
      <c r="J279" s="17" t="str">
        <f>IF(SUM('Test Sample Data'!J$3:J$98)&gt;10,IF(AND(ISNUMBER('Test Sample Data'!J278),'Test Sample Data'!J278&lt;$B$1,'Test Sample Data'!J278&gt;0),'Test Sample Data'!J278,$B$1),"")</f>
        <v/>
      </c>
      <c r="K279" s="17" t="str">
        <f>IF(SUM('Test Sample Data'!K$3:K$98)&gt;10,IF(AND(ISNUMBER('Test Sample Data'!K278),'Test Sample Data'!K278&lt;$B$1,'Test Sample Data'!K278&gt;0),'Test Sample Data'!K278,$B$1),"")</f>
        <v/>
      </c>
      <c r="L279" s="17" t="str">
        <f>IF(SUM('Test Sample Data'!L$3:L$98)&gt;10,IF(AND(ISNUMBER('Test Sample Data'!L278),'Test Sample Data'!L278&lt;$B$1,'Test Sample Data'!L278&gt;0),'Test Sample Data'!L278,$B$1),"")</f>
        <v/>
      </c>
      <c r="M279" s="17" t="str">
        <f>IF(SUM('Test Sample Data'!M$3:M$98)&gt;10,IF(AND(ISNUMBER('Test Sample Data'!M278),'Test Sample Data'!M278&lt;$B$1,'Test Sample Data'!M278&gt;0),'Test Sample Data'!M278,$B$1),"")</f>
        <v/>
      </c>
      <c r="N279" s="17" t="str">
        <f>'Gene Table'!D278</f>
        <v>NM_030807</v>
      </c>
      <c r="O279" s="16" t="s">
        <v>341</v>
      </c>
      <c r="P279" s="17" t="str">
        <f>IF(SUM('Control Sample Data'!D$3:D$98)&gt;10,IF(AND(ISNUMBER('Control Sample Data'!D278),'Control Sample Data'!D278&lt;$B$1,'Control Sample Data'!D278&gt;0),'Control Sample Data'!D278,$B$1),"")</f>
        <v/>
      </c>
      <c r="Q279" s="17" t="str">
        <f>IF(SUM('Control Sample Data'!E$3:E$98)&gt;10,IF(AND(ISNUMBER('Control Sample Data'!E278),'Control Sample Data'!E278&lt;$B$1,'Control Sample Data'!E278&gt;0),'Control Sample Data'!E278,$B$1),"")</f>
        <v/>
      </c>
      <c r="R279" s="17" t="str">
        <f>IF(SUM('Control Sample Data'!F$3:F$98)&gt;10,IF(AND(ISNUMBER('Control Sample Data'!F278),'Control Sample Data'!F278&lt;$B$1,'Control Sample Data'!F278&gt;0),'Control Sample Data'!F278,$B$1),"")</f>
        <v/>
      </c>
      <c r="S279" s="17" t="str">
        <f>IF(SUM('Control Sample Data'!G$3:G$98)&gt;10,IF(AND(ISNUMBER('Control Sample Data'!G278),'Control Sample Data'!G278&lt;$B$1,'Control Sample Data'!G278&gt;0),'Control Sample Data'!G278,$B$1),"")</f>
        <v/>
      </c>
      <c r="T279" s="17" t="str">
        <f>IF(SUM('Control Sample Data'!H$3:H$98)&gt;10,IF(AND(ISNUMBER('Control Sample Data'!H278),'Control Sample Data'!H278&lt;$B$1,'Control Sample Data'!H278&gt;0),'Control Sample Data'!H278,$B$1),"")</f>
        <v/>
      </c>
      <c r="U279" s="17" t="str">
        <f>IF(SUM('Control Sample Data'!I$3:I$98)&gt;10,IF(AND(ISNUMBER('Control Sample Data'!I278),'Control Sample Data'!I278&lt;$B$1,'Control Sample Data'!I278&gt;0),'Control Sample Data'!I278,$B$1),"")</f>
        <v/>
      </c>
      <c r="V279" s="17" t="str">
        <f>IF(SUM('Control Sample Data'!J$3:J$98)&gt;10,IF(AND(ISNUMBER('Control Sample Data'!J278),'Control Sample Data'!J278&lt;$B$1,'Control Sample Data'!J278&gt;0),'Control Sample Data'!J278,$B$1),"")</f>
        <v/>
      </c>
      <c r="W279" s="17" t="str">
        <f>IF(SUM('Control Sample Data'!K$3:K$98)&gt;10,IF(AND(ISNUMBER('Control Sample Data'!K278),'Control Sample Data'!K278&lt;$B$1,'Control Sample Data'!K278&gt;0),'Control Sample Data'!K278,$B$1),"")</f>
        <v/>
      </c>
      <c r="X279" s="17" t="str">
        <f>IF(SUM('Control Sample Data'!L$3:L$98)&gt;10,IF(AND(ISNUMBER('Control Sample Data'!L278),'Control Sample Data'!L278&lt;$B$1,'Control Sample Data'!L278&gt;0),'Control Sample Data'!L278,$B$1),"")</f>
        <v/>
      </c>
      <c r="Y279" s="17" t="str">
        <f>IF(SUM('Control Sample Data'!M$3:M$98)&gt;10,IF(AND(ISNUMBER('Control Sample Data'!M278),'Control Sample Data'!M278&lt;$B$1,'Control Sample Data'!M278&gt;0),'Control Sample Data'!M278,$B$1),"")</f>
        <v/>
      </c>
      <c r="AT279" s="36" t="str">
        <f t="shared" si="236"/>
        <v/>
      </c>
      <c r="AU279" s="36" t="str">
        <f t="shared" si="237"/>
        <v/>
      </c>
      <c r="AV279" s="36" t="str">
        <f t="shared" si="238"/>
        <v/>
      </c>
      <c r="AW279" s="36" t="str">
        <f t="shared" si="239"/>
        <v/>
      </c>
      <c r="AX279" s="36" t="str">
        <f t="shared" si="240"/>
        <v/>
      </c>
      <c r="AY279" s="36" t="str">
        <f t="shared" si="241"/>
        <v/>
      </c>
      <c r="AZ279" s="36" t="str">
        <f t="shared" si="242"/>
        <v/>
      </c>
      <c r="BA279" s="36" t="str">
        <f t="shared" si="243"/>
        <v/>
      </c>
      <c r="BB279" s="36" t="str">
        <f t="shared" si="244"/>
        <v/>
      </c>
      <c r="BC279" s="36" t="str">
        <f t="shared" si="245"/>
        <v/>
      </c>
      <c r="BD279" s="36" t="str">
        <f t="shared" si="246"/>
        <v/>
      </c>
      <c r="BE279" s="36" t="str">
        <f t="shared" si="247"/>
        <v/>
      </c>
      <c r="BF279" s="36" t="str">
        <f t="shared" si="248"/>
        <v/>
      </c>
      <c r="BG279" s="36" t="str">
        <f t="shared" si="249"/>
        <v/>
      </c>
      <c r="BH279" s="36" t="str">
        <f t="shared" si="250"/>
        <v/>
      </c>
      <c r="BI279" s="36" t="str">
        <f t="shared" si="251"/>
        <v/>
      </c>
      <c r="BJ279" s="36" t="str">
        <f t="shared" si="252"/>
        <v/>
      </c>
      <c r="BK279" s="36" t="str">
        <f t="shared" si="253"/>
        <v/>
      </c>
      <c r="BL279" s="36" t="str">
        <f t="shared" si="254"/>
        <v/>
      </c>
      <c r="BM279" s="36" t="str">
        <f t="shared" si="255"/>
        <v/>
      </c>
      <c r="BN279" s="38" t="e">
        <f t="shared" si="234"/>
        <v>#DIV/0!</v>
      </c>
      <c r="BO279" s="38" t="e">
        <f t="shared" si="235"/>
        <v>#DIV/0!</v>
      </c>
      <c r="BP279" s="39" t="str">
        <f t="shared" si="256"/>
        <v/>
      </c>
      <c r="BQ279" s="39" t="str">
        <f t="shared" si="257"/>
        <v/>
      </c>
      <c r="BR279" s="39" t="str">
        <f t="shared" si="258"/>
        <v/>
      </c>
      <c r="BS279" s="39" t="str">
        <f t="shared" si="259"/>
        <v/>
      </c>
      <c r="BT279" s="39" t="str">
        <f t="shared" si="260"/>
        <v/>
      </c>
      <c r="BU279" s="39" t="str">
        <f t="shared" si="261"/>
        <v/>
      </c>
      <c r="BV279" s="39" t="str">
        <f t="shared" si="262"/>
        <v/>
      </c>
      <c r="BW279" s="39" t="str">
        <f t="shared" si="263"/>
        <v/>
      </c>
      <c r="BX279" s="39" t="str">
        <f t="shared" si="264"/>
        <v/>
      </c>
      <c r="BY279" s="39" t="str">
        <f t="shared" si="265"/>
        <v/>
      </c>
      <c r="BZ279" s="39" t="str">
        <f t="shared" si="266"/>
        <v/>
      </c>
      <c r="CA279" s="39" t="str">
        <f t="shared" si="267"/>
        <v/>
      </c>
      <c r="CB279" s="39" t="str">
        <f t="shared" si="268"/>
        <v/>
      </c>
      <c r="CC279" s="39" t="str">
        <f t="shared" si="269"/>
        <v/>
      </c>
      <c r="CD279" s="39" t="str">
        <f t="shared" si="270"/>
        <v/>
      </c>
      <c r="CE279" s="39" t="str">
        <f t="shared" si="271"/>
        <v/>
      </c>
      <c r="CF279" s="39" t="str">
        <f t="shared" si="272"/>
        <v/>
      </c>
      <c r="CG279" s="39" t="str">
        <f t="shared" si="273"/>
        <v/>
      </c>
      <c r="CH279" s="39" t="str">
        <f t="shared" si="274"/>
        <v/>
      </c>
      <c r="CI279" s="39" t="str">
        <f t="shared" si="275"/>
        <v/>
      </c>
    </row>
    <row r="280" spans="1:87" ht="12.75">
      <c r="A280" s="18"/>
      <c r="B280" s="16" t="str">
        <f>'Gene Table'!D279</f>
        <v>HGDC</v>
      </c>
      <c r="C280" s="16" t="s">
        <v>345</v>
      </c>
      <c r="D280" s="17" t="str">
        <f>IF(SUM('Test Sample Data'!D$3:D$98)&gt;10,IF(AND(ISNUMBER('Test Sample Data'!D279),'Test Sample Data'!D279&lt;$B$1,'Test Sample Data'!D279&gt;0),'Test Sample Data'!D279,$B$1),"")</f>
        <v/>
      </c>
      <c r="E280" s="17" t="str">
        <f>IF(SUM('Test Sample Data'!E$3:E$98)&gt;10,IF(AND(ISNUMBER('Test Sample Data'!E279),'Test Sample Data'!E279&lt;$B$1,'Test Sample Data'!E279&gt;0),'Test Sample Data'!E279,$B$1),"")</f>
        <v/>
      </c>
      <c r="F280" s="17" t="str">
        <f>IF(SUM('Test Sample Data'!F$3:F$98)&gt;10,IF(AND(ISNUMBER('Test Sample Data'!F279),'Test Sample Data'!F279&lt;$B$1,'Test Sample Data'!F279&gt;0),'Test Sample Data'!F279,$B$1),"")</f>
        <v/>
      </c>
      <c r="G280" s="17" t="str">
        <f>IF(SUM('Test Sample Data'!G$3:G$98)&gt;10,IF(AND(ISNUMBER('Test Sample Data'!G279),'Test Sample Data'!G279&lt;$B$1,'Test Sample Data'!G279&gt;0),'Test Sample Data'!G279,$B$1),"")</f>
        <v/>
      </c>
      <c r="H280" s="17" t="str">
        <f>IF(SUM('Test Sample Data'!H$3:H$98)&gt;10,IF(AND(ISNUMBER('Test Sample Data'!H279),'Test Sample Data'!H279&lt;$B$1,'Test Sample Data'!H279&gt;0),'Test Sample Data'!H279,$B$1),"")</f>
        <v/>
      </c>
      <c r="I280" s="17" t="str">
        <f>IF(SUM('Test Sample Data'!I$3:I$98)&gt;10,IF(AND(ISNUMBER('Test Sample Data'!I279),'Test Sample Data'!I279&lt;$B$1,'Test Sample Data'!I279&gt;0),'Test Sample Data'!I279,$B$1),"")</f>
        <v/>
      </c>
      <c r="J280" s="17" t="str">
        <f>IF(SUM('Test Sample Data'!J$3:J$98)&gt;10,IF(AND(ISNUMBER('Test Sample Data'!J279),'Test Sample Data'!J279&lt;$B$1,'Test Sample Data'!J279&gt;0),'Test Sample Data'!J279,$B$1),"")</f>
        <v/>
      </c>
      <c r="K280" s="17" t="str">
        <f>IF(SUM('Test Sample Data'!K$3:K$98)&gt;10,IF(AND(ISNUMBER('Test Sample Data'!K279),'Test Sample Data'!K279&lt;$B$1,'Test Sample Data'!K279&gt;0),'Test Sample Data'!K279,$B$1),"")</f>
        <v/>
      </c>
      <c r="L280" s="17" t="str">
        <f>IF(SUM('Test Sample Data'!L$3:L$98)&gt;10,IF(AND(ISNUMBER('Test Sample Data'!L279),'Test Sample Data'!L279&lt;$B$1,'Test Sample Data'!L279&gt;0),'Test Sample Data'!L279,$B$1),"")</f>
        <v/>
      </c>
      <c r="M280" s="17" t="str">
        <f>IF(SUM('Test Sample Data'!M$3:M$98)&gt;10,IF(AND(ISNUMBER('Test Sample Data'!M279),'Test Sample Data'!M279&lt;$B$1,'Test Sample Data'!M279&gt;0),'Test Sample Data'!M279,$B$1),"")</f>
        <v/>
      </c>
      <c r="N280" s="17" t="str">
        <f>'Gene Table'!D279</f>
        <v>HGDC</v>
      </c>
      <c r="O280" s="16" t="s">
        <v>345</v>
      </c>
      <c r="P280" s="17" t="str">
        <f>IF(SUM('Control Sample Data'!D$3:D$98)&gt;10,IF(AND(ISNUMBER('Control Sample Data'!D279),'Control Sample Data'!D279&lt;$B$1,'Control Sample Data'!D279&gt;0),'Control Sample Data'!D279,$B$1),"")</f>
        <v/>
      </c>
      <c r="Q280" s="17" t="str">
        <f>IF(SUM('Control Sample Data'!E$3:E$98)&gt;10,IF(AND(ISNUMBER('Control Sample Data'!E279),'Control Sample Data'!E279&lt;$B$1,'Control Sample Data'!E279&gt;0),'Control Sample Data'!E279,$B$1),"")</f>
        <v/>
      </c>
      <c r="R280" s="17" t="str">
        <f>IF(SUM('Control Sample Data'!F$3:F$98)&gt;10,IF(AND(ISNUMBER('Control Sample Data'!F279),'Control Sample Data'!F279&lt;$B$1,'Control Sample Data'!F279&gt;0),'Control Sample Data'!F279,$B$1),"")</f>
        <v/>
      </c>
      <c r="S280" s="17" t="str">
        <f>IF(SUM('Control Sample Data'!G$3:G$98)&gt;10,IF(AND(ISNUMBER('Control Sample Data'!G279),'Control Sample Data'!G279&lt;$B$1,'Control Sample Data'!G279&gt;0),'Control Sample Data'!G279,$B$1),"")</f>
        <v/>
      </c>
      <c r="T280" s="17" t="str">
        <f>IF(SUM('Control Sample Data'!H$3:H$98)&gt;10,IF(AND(ISNUMBER('Control Sample Data'!H279),'Control Sample Data'!H279&lt;$B$1,'Control Sample Data'!H279&gt;0),'Control Sample Data'!H279,$B$1),"")</f>
        <v/>
      </c>
      <c r="U280" s="17" t="str">
        <f>IF(SUM('Control Sample Data'!I$3:I$98)&gt;10,IF(AND(ISNUMBER('Control Sample Data'!I279),'Control Sample Data'!I279&lt;$B$1,'Control Sample Data'!I279&gt;0),'Control Sample Data'!I279,$B$1),"")</f>
        <v/>
      </c>
      <c r="V280" s="17" t="str">
        <f>IF(SUM('Control Sample Data'!J$3:J$98)&gt;10,IF(AND(ISNUMBER('Control Sample Data'!J279),'Control Sample Data'!J279&lt;$B$1,'Control Sample Data'!J279&gt;0),'Control Sample Data'!J279,$B$1),"")</f>
        <v/>
      </c>
      <c r="W280" s="17" t="str">
        <f>IF(SUM('Control Sample Data'!K$3:K$98)&gt;10,IF(AND(ISNUMBER('Control Sample Data'!K279),'Control Sample Data'!K279&lt;$B$1,'Control Sample Data'!K279&gt;0),'Control Sample Data'!K279,$B$1),"")</f>
        <v/>
      </c>
      <c r="X280" s="17" t="str">
        <f>IF(SUM('Control Sample Data'!L$3:L$98)&gt;10,IF(AND(ISNUMBER('Control Sample Data'!L279),'Control Sample Data'!L279&lt;$B$1,'Control Sample Data'!L279&gt;0),'Control Sample Data'!L279,$B$1),"")</f>
        <v/>
      </c>
      <c r="Y280" s="17" t="str">
        <f>IF(SUM('Control Sample Data'!M$3:M$98)&gt;10,IF(AND(ISNUMBER('Control Sample Data'!M279),'Control Sample Data'!M279&lt;$B$1,'Control Sample Data'!M279&gt;0),'Control Sample Data'!M279,$B$1),"")</f>
        <v/>
      </c>
      <c r="AT280" s="36" t="str">
        <f t="shared" si="236"/>
        <v/>
      </c>
      <c r="AU280" s="36" t="str">
        <f t="shared" si="237"/>
        <v/>
      </c>
      <c r="AV280" s="36" t="str">
        <f t="shared" si="238"/>
        <v/>
      </c>
      <c r="AW280" s="36" t="str">
        <f t="shared" si="239"/>
        <v/>
      </c>
      <c r="AX280" s="36" t="str">
        <f t="shared" si="240"/>
        <v/>
      </c>
      <c r="AY280" s="36" t="str">
        <f t="shared" si="241"/>
        <v/>
      </c>
      <c r="AZ280" s="36" t="str">
        <f t="shared" si="242"/>
        <v/>
      </c>
      <c r="BA280" s="36" t="str">
        <f t="shared" si="243"/>
        <v/>
      </c>
      <c r="BB280" s="36" t="str">
        <f t="shared" si="244"/>
        <v/>
      </c>
      <c r="BC280" s="36" t="str">
        <f t="shared" si="245"/>
        <v/>
      </c>
      <c r="BD280" s="36" t="str">
        <f t="shared" si="246"/>
        <v/>
      </c>
      <c r="BE280" s="36" t="str">
        <f t="shared" si="247"/>
        <v/>
      </c>
      <c r="BF280" s="36" t="str">
        <f t="shared" si="248"/>
        <v/>
      </c>
      <c r="BG280" s="36" t="str">
        <f t="shared" si="249"/>
        <v/>
      </c>
      <c r="BH280" s="36" t="str">
        <f t="shared" si="250"/>
        <v/>
      </c>
      <c r="BI280" s="36" t="str">
        <f t="shared" si="251"/>
        <v/>
      </c>
      <c r="BJ280" s="36" t="str">
        <f t="shared" si="252"/>
        <v/>
      </c>
      <c r="BK280" s="36" t="str">
        <f t="shared" si="253"/>
        <v/>
      </c>
      <c r="BL280" s="36" t="str">
        <f t="shared" si="254"/>
        <v/>
      </c>
      <c r="BM280" s="36" t="str">
        <f t="shared" si="255"/>
        <v/>
      </c>
      <c r="BN280" s="38" t="e">
        <f t="shared" si="234"/>
        <v>#DIV/0!</v>
      </c>
      <c r="BO280" s="38" t="e">
        <f t="shared" si="235"/>
        <v>#DIV/0!</v>
      </c>
      <c r="BP280" s="39" t="str">
        <f t="shared" si="256"/>
        <v/>
      </c>
      <c r="BQ280" s="39" t="str">
        <f t="shared" si="257"/>
        <v/>
      </c>
      <c r="BR280" s="39" t="str">
        <f t="shared" si="258"/>
        <v/>
      </c>
      <c r="BS280" s="39" t="str">
        <f t="shared" si="259"/>
        <v/>
      </c>
      <c r="BT280" s="39" t="str">
        <f t="shared" si="260"/>
        <v/>
      </c>
      <c r="BU280" s="39" t="str">
        <f t="shared" si="261"/>
        <v/>
      </c>
      <c r="BV280" s="39" t="str">
        <f t="shared" si="262"/>
        <v/>
      </c>
      <c r="BW280" s="39" t="str">
        <f t="shared" si="263"/>
        <v/>
      </c>
      <c r="BX280" s="39" t="str">
        <f t="shared" si="264"/>
        <v/>
      </c>
      <c r="BY280" s="39" t="str">
        <f t="shared" si="265"/>
        <v/>
      </c>
      <c r="BZ280" s="39" t="str">
        <f t="shared" si="266"/>
        <v/>
      </c>
      <c r="CA280" s="39" t="str">
        <f t="shared" si="267"/>
        <v/>
      </c>
      <c r="CB280" s="39" t="str">
        <f t="shared" si="268"/>
        <v/>
      </c>
      <c r="CC280" s="39" t="str">
        <f t="shared" si="269"/>
        <v/>
      </c>
      <c r="CD280" s="39" t="str">
        <f t="shared" si="270"/>
        <v/>
      </c>
      <c r="CE280" s="39" t="str">
        <f t="shared" si="271"/>
        <v/>
      </c>
      <c r="CF280" s="39" t="str">
        <f t="shared" si="272"/>
        <v/>
      </c>
      <c r="CG280" s="39" t="str">
        <f t="shared" si="273"/>
        <v/>
      </c>
      <c r="CH280" s="39" t="str">
        <f t="shared" si="274"/>
        <v/>
      </c>
      <c r="CI280" s="39" t="str">
        <f t="shared" si="275"/>
        <v/>
      </c>
    </row>
    <row r="281" spans="1:87" ht="12.75">
      <c r="A281" s="18"/>
      <c r="B281" s="16" t="str">
        <f>'Gene Table'!D280</f>
        <v>HGDC</v>
      </c>
      <c r="C281" s="16" t="s">
        <v>347</v>
      </c>
      <c r="D281" s="17" t="str">
        <f>IF(SUM('Test Sample Data'!D$3:D$98)&gt;10,IF(AND(ISNUMBER('Test Sample Data'!D280),'Test Sample Data'!D280&lt;$B$1,'Test Sample Data'!D280&gt;0),'Test Sample Data'!D280,$B$1),"")</f>
        <v/>
      </c>
      <c r="E281" s="17" t="str">
        <f>IF(SUM('Test Sample Data'!E$3:E$98)&gt;10,IF(AND(ISNUMBER('Test Sample Data'!E280),'Test Sample Data'!E280&lt;$B$1,'Test Sample Data'!E280&gt;0),'Test Sample Data'!E280,$B$1),"")</f>
        <v/>
      </c>
      <c r="F281" s="17" t="str">
        <f>IF(SUM('Test Sample Data'!F$3:F$98)&gt;10,IF(AND(ISNUMBER('Test Sample Data'!F280),'Test Sample Data'!F280&lt;$B$1,'Test Sample Data'!F280&gt;0),'Test Sample Data'!F280,$B$1),"")</f>
        <v/>
      </c>
      <c r="G281" s="17" t="str">
        <f>IF(SUM('Test Sample Data'!G$3:G$98)&gt;10,IF(AND(ISNUMBER('Test Sample Data'!G280),'Test Sample Data'!G280&lt;$B$1,'Test Sample Data'!G280&gt;0),'Test Sample Data'!G280,$B$1),"")</f>
        <v/>
      </c>
      <c r="H281" s="17" t="str">
        <f>IF(SUM('Test Sample Data'!H$3:H$98)&gt;10,IF(AND(ISNUMBER('Test Sample Data'!H280),'Test Sample Data'!H280&lt;$B$1,'Test Sample Data'!H280&gt;0),'Test Sample Data'!H280,$B$1),"")</f>
        <v/>
      </c>
      <c r="I281" s="17" t="str">
        <f>IF(SUM('Test Sample Data'!I$3:I$98)&gt;10,IF(AND(ISNUMBER('Test Sample Data'!I280),'Test Sample Data'!I280&lt;$B$1,'Test Sample Data'!I280&gt;0),'Test Sample Data'!I280,$B$1),"")</f>
        <v/>
      </c>
      <c r="J281" s="17" t="str">
        <f>IF(SUM('Test Sample Data'!J$3:J$98)&gt;10,IF(AND(ISNUMBER('Test Sample Data'!J280),'Test Sample Data'!J280&lt;$B$1,'Test Sample Data'!J280&gt;0),'Test Sample Data'!J280,$B$1),"")</f>
        <v/>
      </c>
      <c r="K281" s="17" t="str">
        <f>IF(SUM('Test Sample Data'!K$3:K$98)&gt;10,IF(AND(ISNUMBER('Test Sample Data'!K280),'Test Sample Data'!K280&lt;$B$1,'Test Sample Data'!K280&gt;0),'Test Sample Data'!K280,$B$1),"")</f>
        <v/>
      </c>
      <c r="L281" s="17" t="str">
        <f>IF(SUM('Test Sample Data'!L$3:L$98)&gt;10,IF(AND(ISNUMBER('Test Sample Data'!L280),'Test Sample Data'!L280&lt;$B$1,'Test Sample Data'!L280&gt;0),'Test Sample Data'!L280,$B$1),"")</f>
        <v/>
      </c>
      <c r="M281" s="17" t="str">
        <f>IF(SUM('Test Sample Data'!M$3:M$98)&gt;10,IF(AND(ISNUMBER('Test Sample Data'!M280),'Test Sample Data'!M280&lt;$B$1,'Test Sample Data'!M280&gt;0),'Test Sample Data'!M280,$B$1),"")</f>
        <v/>
      </c>
      <c r="N281" s="17" t="str">
        <f>'Gene Table'!D280</f>
        <v>HGDC</v>
      </c>
      <c r="O281" s="16" t="s">
        <v>347</v>
      </c>
      <c r="P281" s="17" t="str">
        <f>IF(SUM('Control Sample Data'!D$3:D$98)&gt;10,IF(AND(ISNUMBER('Control Sample Data'!D280),'Control Sample Data'!D280&lt;$B$1,'Control Sample Data'!D280&gt;0),'Control Sample Data'!D280,$B$1),"")</f>
        <v/>
      </c>
      <c r="Q281" s="17" t="str">
        <f>IF(SUM('Control Sample Data'!E$3:E$98)&gt;10,IF(AND(ISNUMBER('Control Sample Data'!E280),'Control Sample Data'!E280&lt;$B$1,'Control Sample Data'!E280&gt;0),'Control Sample Data'!E280,$B$1),"")</f>
        <v/>
      </c>
      <c r="R281" s="17" t="str">
        <f>IF(SUM('Control Sample Data'!F$3:F$98)&gt;10,IF(AND(ISNUMBER('Control Sample Data'!F280),'Control Sample Data'!F280&lt;$B$1,'Control Sample Data'!F280&gt;0),'Control Sample Data'!F280,$B$1),"")</f>
        <v/>
      </c>
      <c r="S281" s="17" t="str">
        <f>IF(SUM('Control Sample Data'!G$3:G$98)&gt;10,IF(AND(ISNUMBER('Control Sample Data'!G280),'Control Sample Data'!G280&lt;$B$1,'Control Sample Data'!G280&gt;0),'Control Sample Data'!G280,$B$1),"")</f>
        <v/>
      </c>
      <c r="T281" s="17" t="str">
        <f>IF(SUM('Control Sample Data'!H$3:H$98)&gt;10,IF(AND(ISNUMBER('Control Sample Data'!H280),'Control Sample Data'!H280&lt;$B$1,'Control Sample Data'!H280&gt;0),'Control Sample Data'!H280,$B$1),"")</f>
        <v/>
      </c>
      <c r="U281" s="17" t="str">
        <f>IF(SUM('Control Sample Data'!I$3:I$98)&gt;10,IF(AND(ISNUMBER('Control Sample Data'!I280),'Control Sample Data'!I280&lt;$B$1,'Control Sample Data'!I280&gt;0),'Control Sample Data'!I280,$B$1),"")</f>
        <v/>
      </c>
      <c r="V281" s="17" t="str">
        <f>IF(SUM('Control Sample Data'!J$3:J$98)&gt;10,IF(AND(ISNUMBER('Control Sample Data'!J280),'Control Sample Data'!J280&lt;$B$1,'Control Sample Data'!J280&gt;0),'Control Sample Data'!J280,$B$1),"")</f>
        <v/>
      </c>
      <c r="W281" s="17" t="str">
        <f>IF(SUM('Control Sample Data'!K$3:K$98)&gt;10,IF(AND(ISNUMBER('Control Sample Data'!K280),'Control Sample Data'!K280&lt;$B$1,'Control Sample Data'!K280&gt;0),'Control Sample Data'!K280,$B$1),"")</f>
        <v/>
      </c>
      <c r="X281" s="17" t="str">
        <f>IF(SUM('Control Sample Data'!L$3:L$98)&gt;10,IF(AND(ISNUMBER('Control Sample Data'!L280),'Control Sample Data'!L280&lt;$B$1,'Control Sample Data'!L280&gt;0),'Control Sample Data'!L280,$B$1),"")</f>
        <v/>
      </c>
      <c r="Y281" s="17" t="str">
        <f>IF(SUM('Control Sample Data'!M$3:M$98)&gt;10,IF(AND(ISNUMBER('Control Sample Data'!M280),'Control Sample Data'!M280&lt;$B$1,'Control Sample Data'!M280&gt;0),'Control Sample Data'!M280,$B$1),"")</f>
        <v/>
      </c>
      <c r="AT281" s="36" t="str">
        <f t="shared" si="236"/>
        <v/>
      </c>
      <c r="AU281" s="36" t="str">
        <f t="shared" si="237"/>
        <v/>
      </c>
      <c r="AV281" s="36" t="str">
        <f t="shared" si="238"/>
        <v/>
      </c>
      <c r="AW281" s="36" t="str">
        <f t="shared" si="239"/>
        <v/>
      </c>
      <c r="AX281" s="36" t="str">
        <f t="shared" si="240"/>
        <v/>
      </c>
      <c r="AY281" s="36" t="str">
        <f t="shared" si="241"/>
        <v/>
      </c>
      <c r="AZ281" s="36" t="str">
        <f t="shared" si="242"/>
        <v/>
      </c>
      <c r="BA281" s="36" t="str">
        <f t="shared" si="243"/>
        <v/>
      </c>
      <c r="BB281" s="36" t="str">
        <f t="shared" si="244"/>
        <v/>
      </c>
      <c r="BC281" s="36" t="str">
        <f t="shared" si="245"/>
        <v/>
      </c>
      <c r="BD281" s="36" t="str">
        <f t="shared" si="246"/>
        <v/>
      </c>
      <c r="BE281" s="36" t="str">
        <f t="shared" si="247"/>
        <v/>
      </c>
      <c r="BF281" s="36" t="str">
        <f t="shared" si="248"/>
        <v/>
      </c>
      <c r="BG281" s="36" t="str">
        <f t="shared" si="249"/>
        <v/>
      </c>
      <c r="BH281" s="36" t="str">
        <f t="shared" si="250"/>
        <v/>
      </c>
      <c r="BI281" s="36" t="str">
        <f t="shared" si="251"/>
        <v/>
      </c>
      <c r="BJ281" s="36" t="str">
        <f t="shared" si="252"/>
        <v/>
      </c>
      <c r="BK281" s="36" t="str">
        <f t="shared" si="253"/>
        <v/>
      </c>
      <c r="BL281" s="36" t="str">
        <f t="shared" si="254"/>
        <v/>
      </c>
      <c r="BM281" s="36" t="str">
        <f t="shared" si="255"/>
        <v/>
      </c>
      <c r="BN281" s="38" t="e">
        <f t="shared" si="234"/>
        <v>#DIV/0!</v>
      </c>
      <c r="BO281" s="38" t="e">
        <f t="shared" si="235"/>
        <v>#DIV/0!</v>
      </c>
      <c r="BP281" s="39" t="str">
        <f t="shared" si="256"/>
        <v/>
      </c>
      <c r="BQ281" s="39" t="str">
        <f t="shared" si="257"/>
        <v/>
      </c>
      <c r="BR281" s="39" t="str">
        <f t="shared" si="258"/>
        <v/>
      </c>
      <c r="BS281" s="39" t="str">
        <f t="shared" si="259"/>
        <v/>
      </c>
      <c r="BT281" s="39" t="str">
        <f t="shared" si="260"/>
        <v/>
      </c>
      <c r="BU281" s="39" t="str">
        <f t="shared" si="261"/>
        <v/>
      </c>
      <c r="BV281" s="39" t="str">
        <f t="shared" si="262"/>
        <v/>
      </c>
      <c r="BW281" s="39" t="str">
        <f t="shared" si="263"/>
        <v/>
      </c>
      <c r="BX281" s="39" t="str">
        <f t="shared" si="264"/>
        <v/>
      </c>
      <c r="BY281" s="39" t="str">
        <f t="shared" si="265"/>
        <v/>
      </c>
      <c r="BZ281" s="39" t="str">
        <f t="shared" si="266"/>
        <v/>
      </c>
      <c r="CA281" s="39" t="str">
        <f t="shared" si="267"/>
        <v/>
      </c>
      <c r="CB281" s="39" t="str">
        <f t="shared" si="268"/>
        <v/>
      </c>
      <c r="CC281" s="39" t="str">
        <f t="shared" si="269"/>
        <v/>
      </c>
      <c r="CD281" s="39" t="str">
        <f t="shared" si="270"/>
        <v/>
      </c>
      <c r="CE281" s="39" t="str">
        <f t="shared" si="271"/>
        <v/>
      </c>
      <c r="CF281" s="39" t="str">
        <f t="shared" si="272"/>
        <v/>
      </c>
      <c r="CG281" s="39" t="str">
        <f t="shared" si="273"/>
        <v/>
      </c>
      <c r="CH281" s="39" t="str">
        <f t="shared" si="274"/>
        <v/>
      </c>
      <c r="CI281" s="39" t="str">
        <f t="shared" si="275"/>
        <v/>
      </c>
    </row>
    <row r="282" spans="1:87" ht="12.75">
      <c r="A282" s="18"/>
      <c r="B282" s="16" t="str">
        <f>'Gene Table'!D281</f>
        <v>NM_002046</v>
      </c>
      <c r="C282" s="16" t="s">
        <v>348</v>
      </c>
      <c r="D282" s="17" t="str">
        <f>IF(SUM('Test Sample Data'!D$3:D$98)&gt;10,IF(AND(ISNUMBER('Test Sample Data'!D281),'Test Sample Data'!D281&lt;$B$1,'Test Sample Data'!D281&gt;0),'Test Sample Data'!D281,$B$1),"")</f>
        <v/>
      </c>
      <c r="E282" s="17" t="str">
        <f>IF(SUM('Test Sample Data'!E$3:E$98)&gt;10,IF(AND(ISNUMBER('Test Sample Data'!E281),'Test Sample Data'!E281&lt;$B$1,'Test Sample Data'!E281&gt;0),'Test Sample Data'!E281,$B$1),"")</f>
        <v/>
      </c>
      <c r="F282" s="17" t="str">
        <f>IF(SUM('Test Sample Data'!F$3:F$98)&gt;10,IF(AND(ISNUMBER('Test Sample Data'!F281),'Test Sample Data'!F281&lt;$B$1,'Test Sample Data'!F281&gt;0),'Test Sample Data'!F281,$B$1),"")</f>
        <v/>
      </c>
      <c r="G282" s="17" t="str">
        <f>IF(SUM('Test Sample Data'!G$3:G$98)&gt;10,IF(AND(ISNUMBER('Test Sample Data'!G281),'Test Sample Data'!G281&lt;$B$1,'Test Sample Data'!G281&gt;0),'Test Sample Data'!G281,$B$1),"")</f>
        <v/>
      </c>
      <c r="H282" s="17" t="str">
        <f>IF(SUM('Test Sample Data'!H$3:H$98)&gt;10,IF(AND(ISNUMBER('Test Sample Data'!H281),'Test Sample Data'!H281&lt;$B$1,'Test Sample Data'!H281&gt;0),'Test Sample Data'!H281,$B$1),"")</f>
        <v/>
      </c>
      <c r="I282" s="17" t="str">
        <f>IF(SUM('Test Sample Data'!I$3:I$98)&gt;10,IF(AND(ISNUMBER('Test Sample Data'!I281),'Test Sample Data'!I281&lt;$B$1,'Test Sample Data'!I281&gt;0),'Test Sample Data'!I281,$B$1),"")</f>
        <v/>
      </c>
      <c r="J282" s="17" t="str">
        <f>IF(SUM('Test Sample Data'!J$3:J$98)&gt;10,IF(AND(ISNUMBER('Test Sample Data'!J281),'Test Sample Data'!J281&lt;$B$1,'Test Sample Data'!J281&gt;0),'Test Sample Data'!J281,$B$1),"")</f>
        <v/>
      </c>
      <c r="K282" s="17" t="str">
        <f>IF(SUM('Test Sample Data'!K$3:K$98)&gt;10,IF(AND(ISNUMBER('Test Sample Data'!K281),'Test Sample Data'!K281&lt;$B$1,'Test Sample Data'!K281&gt;0),'Test Sample Data'!K281,$B$1),"")</f>
        <v/>
      </c>
      <c r="L282" s="17" t="str">
        <f>IF(SUM('Test Sample Data'!L$3:L$98)&gt;10,IF(AND(ISNUMBER('Test Sample Data'!L281),'Test Sample Data'!L281&lt;$B$1,'Test Sample Data'!L281&gt;0),'Test Sample Data'!L281,$B$1),"")</f>
        <v/>
      </c>
      <c r="M282" s="17" t="str">
        <f>IF(SUM('Test Sample Data'!M$3:M$98)&gt;10,IF(AND(ISNUMBER('Test Sample Data'!M281),'Test Sample Data'!M281&lt;$B$1,'Test Sample Data'!M281&gt;0),'Test Sample Data'!M281,$B$1),"")</f>
        <v/>
      </c>
      <c r="N282" s="17" t="str">
        <f>'Gene Table'!D281</f>
        <v>NM_002046</v>
      </c>
      <c r="O282" s="16" t="s">
        <v>348</v>
      </c>
      <c r="P282" s="17" t="str">
        <f>IF(SUM('Control Sample Data'!D$3:D$98)&gt;10,IF(AND(ISNUMBER('Control Sample Data'!D281),'Control Sample Data'!D281&lt;$B$1,'Control Sample Data'!D281&gt;0),'Control Sample Data'!D281,$B$1),"")</f>
        <v/>
      </c>
      <c r="Q282" s="17" t="str">
        <f>IF(SUM('Control Sample Data'!E$3:E$98)&gt;10,IF(AND(ISNUMBER('Control Sample Data'!E281),'Control Sample Data'!E281&lt;$B$1,'Control Sample Data'!E281&gt;0),'Control Sample Data'!E281,$B$1),"")</f>
        <v/>
      </c>
      <c r="R282" s="17" t="str">
        <f>IF(SUM('Control Sample Data'!F$3:F$98)&gt;10,IF(AND(ISNUMBER('Control Sample Data'!F281),'Control Sample Data'!F281&lt;$B$1,'Control Sample Data'!F281&gt;0),'Control Sample Data'!F281,$B$1),"")</f>
        <v/>
      </c>
      <c r="S282" s="17" t="str">
        <f>IF(SUM('Control Sample Data'!G$3:G$98)&gt;10,IF(AND(ISNUMBER('Control Sample Data'!G281),'Control Sample Data'!G281&lt;$B$1,'Control Sample Data'!G281&gt;0),'Control Sample Data'!G281,$B$1),"")</f>
        <v/>
      </c>
      <c r="T282" s="17" t="str">
        <f>IF(SUM('Control Sample Data'!H$3:H$98)&gt;10,IF(AND(ISNUMBER('Control Sample Data'!H281),'Control Sample Data'!H281&lt;$B$1,'Control Sample Data'!H281&gt;0),'Control Sample Data'!H281,$B$1),"")</f>
        <v/>
      </c>
      <c r="U282" s="17" t="str">
        <f>IF(SUM('Control Sample Data'!I$3:I$98)&gt;10,IF(AND(ISNUMBER('Control Sample Data'!I281),'Control Sample Data'!I281&lt;$B$1,'Control Sample Data'!I281&gt;0),'Control Sample Data'!I281,$B$1),"")</f>
        <v/>
      </c>
      <c r="V282" s="17" t="str">
        <f>IF(SUM('Control Sample Data'!J$3:J$98)&gt;10,IF(AND(ISNUMBER('Control Sample Data'!J281),'Control Sample Data'!J281&lt;$B$1,'Control Sample Data'!J281&gt;0),'Control Sample Data'!J281,$B$1),"")</f>
        <v/>
      </c>
      <c r="W282" s="17" t="str">
        <f>IF(SUM('Control Sample Data'!K$3:K$98)&gt;10,IF(AND(ISNUMBER('Control Sample Data'!K281),'Control Sample Data'!K281&lt;$B$1,'Control Sample Data'!K281&gt;0),'Control Sample Data'!K281,$B$1),"")</f>
        <v/>
      </c>
      <c r="X282" s="17" t="str">
        <f>IF(SUM('Control Sample Data'!L$3:L$98)&gt;10,IF(AND(ISNUMBER('Control Sample Data'!L281),'Control Sample Data'!L281&lt;$B$1,'Control Sample Data'!L281&gt;0),'Control Sample Data'!L281,$B$1),"")</f>
        <v/>
      </c>
      <c r="Y282" s="17" t="str">
        <f>IF(SUM('Control Sample Data'!M$3:M$98)&gt;10,IF(AND(ISNUMBER('Control Sample Data'!M281),'Control Sample Data'!M281&lt;$B$1,'Control Sample Data'!M281&gt;0),'Control Sample Data'!M281,$B$1),"")</f>
        <v/>
      </c>
      <c r="AT282" s="36" t="str">
        <f t="shared" si="236"/>
        <v/>
      </c>
      <c r="AU282" s="36" t="str">
        <f t="shared" si="237"/>
        <v/>
      </c>
      <c r="AV282" s="36" t="str">
        <f t="shared" si="238"/>
        <v/>
      </c>
      <c r="AW282" s="36" t="str">
        <f t="shared" si="239"/>
        <v/>
      </c>
      <c r="AX282" s="36" t="str">
        <f t="shared" si="240"/>
        <v/>
      </c>
      <c r="AY282" s="36" t="str">
        <f t="shared" si="241"/>
        <v/>
      </c>
      <c r="AZ282" s="36" t="str">
        <f t="shared" si="242"/>
        <v/>
      </c>
      <c r="BA282" s="36" t="str">
        <f t="shared" si="243"/>
        <v/>
      </c>
      <c r="BB282" s="36" t="str">
        <f t="shared" si="244"/>
        <v/>
      </c>
      <c r="BC282" s="36" t="str">
        <f t="shared" si="245"/>
        <v/>
      </c>
      <c r="BD282" s="36" t="str">
        <f t="shared" si="246"/>
        <v/>
      </c>
      <c r="BE282" s="36" t="str">
        <f t="shared" si="247"/>
        <v/>
      </c>
      <c r="BF282" s="36" t="str">
        <f t="shared" si="248"/>
        <v/>
      </c>
      <c r="BG282" s="36" t="str">
        <f t="shared" si="249"/>
        <v/>
      </c>
      <c r="BH282" s="36" t="str">
        <f t="shared" si="250"/>
        <v/>
      </c>
      <c r="BI282" s="36" t="str">
        <f t="shared" si="251"/>
        <v/>
      </c>
      <c r="BJ282" s="36" t="str">
        <f t="shared" si="252"/>
        <v/>
      </c>
      <c r="BK282" s="36" t="str">
        <f t="shared" si="253"/>
        <v/>
      </c>
      <c r="BL282" s="36" t="str">
        <f t="shared" si="254"/>
        <v/>
      </c>
      <c r="BM282" s="36" t="str">
        <f t="shared" si="255"/>
        <v/>
      </c>
      <c r="BN282" s="38" t="e">
        <f t="shared" si="234"/>
        <v>#DIV/0!</v>
      </c>
      <c r="BO282" s="38" t="e">
        <f t="shared" si="235"/>
        <v>#DIV/0!</v>
      </c>
      <c r="BP282" s="39" t="str">
        <f t="shared" si="256"/>
        <v/>
      </c>
      <c r="BQ282" s="39" t="str">
        <f t="shared" si="257"/>
        <v/>
      </c>
      <c r="BR282" s="39" t="str">
        <f t="shared" si="258"/>
        <v/>
      </c>
      <c r="BS282" s="39" t="str">
        <f t="shared" si="259"/>
        <v/>
      </c>
      <c r="BT282" s="39" t="str">
        <f t="shared" si="260"/>
        <v/>
      </c>
      <c r="BU282" s="39" t="str">
        <f t="shared" si="261"/>
        <v/>
      </c>
      <c r="BV282" s="39" t="str">
        <f t="shared" si="262"/>
        <v/>
      </c>
      <c r="BW282" s="39" t="str">
        <f t="shared" si="263"/>
        <v/>
      </c>
      <c r="BX282" s="39" t="str">
        <f t="shared" si="264"/>
        <v/>
      </c>
      <c r="BY282" s="39" t="str">
        <f t="shared" si="265"/>
        <v/>
      </c>
      <c r="BZ282" s="39" t="str">
        <f t="shared" si="266"/>
        <v/>
      </c>
      <c r="CA282" s="39" t="str">
        <f t="shared" si="267"/>
        <v/>
      </c>
      <c r="CB282" s="39" t="str">
        <f t="shared" si="268"/>
        <v/>
      </c>
      <c r="CC282" s="39" t="str">
        <f t="shared" si="269"/>
        <v/>
      </c>
      <c r="CD282" s="39" t="str">
        <f t="shared" si="270"/>
        <v/>
      </c>
      <c r="CE282" s="39" t="str">
        <f t="shared" si="271"/>
        <v/>
      </c>
      <c r="CF282" s="39" t="str">
        <f t="shared" si="272"/>
        <v/>
      </c>
      <c r="CG282" s="39" t="str">
        <f t="shared" si="273"/>
        <v/>
      </c>
      <c r="CH282" s="39" t="str">
        <f t="shared" si="274"/>
        <v/>
      </c>
      <c r="CI282" s="39" t="str">
        <f t="shared" si="275"/>
        <v/>
      </c>
    </row>
    <row r="283" spans="1:87" ht="12.75">
      <c r="A283" s="18"/>
      <c r="B283" s="16" t="str">
        <f>'Gene Table'!D282</f>
        <v>NM_001101</v>
      </c>
      <c r="C283" s="16" t="s">
        <v>352</v>
      </c>
      <c r="D283" s="17" t="str">
        <f>IF(SUM('Test Sample Data'!D$3:D$98)&gt;10,IF(AND(ISNUMBER('Test Sample Data'!D282),'Test Sample Data'!D282&lt;$B$1,'Test Sample Data'!D282&gt;0),'Test Sample Data'!D282,$B$1),"")</f>
        <v/>
      </c>
      <c r="E283" s="17" t="str">
        <f>IF(SUM('Test Sample Data'!E$3:E$98)&gt;10,IF(AND(ISNUMBER('Test Sample Data'!E282),'Test Sample Data'!E282&lt;$B$1,'Test Sample Data'!E282&gt;0),'Test Sample Data'!E282,$B$1),"")</f>
        <v/>
      </c>
      <c r="F283" s="17" t="str">
        <f>IF(SUM('Test Sample Data'!F$3:F$98)&gt;10,IF(AND(ISNUMBER('Test Sample Data'!F282),'Test Sample Data'!F282&lt;$B$1,'Test Sample Data'!F282&gt;0),'Test Sample Data'!F282,$B$1),"")</f>
        <v/>
      </c>
      <c r="G283" s="17" t="str">
        <f>IF(SUM('Test Sample Data'!G$3:G$98)&gt;10,IF(AND(ISNUMBER('Test Sample Data'!G282),'Test Sample Data'!G282&lt;$B$1,'Test Sample Data'!G282&gt;0),'Test Sample Data'!G282,$B$1),"")</f>
        <v/>
      </c>
      <c r="H283" s="17" t="str">
        <f>IF(SUM('Test Sample Data'!H$3:H$98)&gt;10,IF(AND(ISNUMBER('Test Sample Data'!H282),'Test Sample Data'!H282&lt;$B$1,'Test Sample Data'!H282&gt;0),'Test Sample Data'!H282,$B$1),"")</f>
        <v/>
      </c>
      <c r="I283" s="17" t="str">
        <f>IF(SUM('Test Sample Data'!I$3:I$98)&gt;10,IF(AND(ISNUMBER('Test Sample Data'!I282),'Test Sample Data'!I282&lt;$B$1,'Test Sample Data'!I282&gt;0),'Test Sample Data'!I282,$B$1),"")</f>
        <v/>
      </c>
      <c r="J283" s="17" t="str">
        <f>IF(SUM('Test Sample Data'!J$3:J$98)&gt;10,IF(AND(ISNUMBER('Test Sample Data'!J282),'Test Sample Data'!J282&lt;$B$1,'Test Sample Data'!J282&gt;0),'Test Sample Data'!J282,$B$1),"")</f>
        <v/>
      </c>
      <c r="K283" s="17" t="str">
        <f>IF(SUM('Test Sample Data'!K$3:K$98)&gt;10,IF(AND(ISNUMBER('Test Sample Data'!K282),'Test Sample Data'!K282&lt;$B$1,'Test Sample Data'!K282&gt;0),'Test Sample Data'!K282,$B$1),"")</f>
        <v/>
      </c>
      <c r="L283" s="17" t="str">
        <f>IF(SUM('Test Sample Data'!L$3:L$98)&gt;10,IF(AND(ISNUMBER('Test Sample Data'!L282),'Test Sample Data'!L282&lt;$B$1,'Test Sample Data'!L282&gt;0),'Test Sample Data'!L282,$B$1),"")</f>
        <v/>
      </c>
      <c r="M283" s="17" t="str">
        <f>IF(SUM('Test Sample Data'!M$3:M$98)&gt;10,IF(AND(ISNUMBER('Test Sample Data'!M282),'Test Sample Data'!M282&lt;$B$1,'Test Sample Data'!M282&gt;0),'Test Sample Data'!M282,$B$1),"")</f>
        <v/>
      </c>
      <c r="N283" s="17" t="str">
        <f>'Gene Table'!D282</f>
        <v>NM_001101</v>
      </c>
      <c r="O283" s="16" t="s">
        <v>352</v>
      </c>
      <c r="P283" s="17" t="str">
        <f>IF(SUM('Control Sample Data'!D$3:D$98)&gt;10,IF(AND(ISNUMBER('Control Sample Data'!D282),'Control Sample Data'!D282&lt;$B$1,'Control Sample Data'!D282&gt;0),'Control Sample Data'!D282,$B$1),"")</f>
        <v/>
      </c>
      <c r="Q283" s="17" t="str">
        <f>IF(SUM('Control Sample Data'!E$3:E$98)&gt;10,IF(AND(ISNUMBER('Control Sample Data'!E282),'Control Sample Data'!E282&lt;$B$1,'Control Sample Data'!E282&gt;0),'Control Sample Data'!E282,$B$1),"")</f>
        <v/>
      </c>
      <c r="R283" s="17" t="str">
        <f>IF(SUM('Control Sample Data'!F$3:F$98)&gt;10,IF(AND(ISNUMBER('Control Sample Data'!F282),'Control Sample Data'!F282&lt;$B$1,'Control Sample Data'!F282&gt;0),'Control Sample Data'!F282,$B$1),"")</f>
        <v/>
      </c>
      <c r="S283" s="17" t="str">
        <f>IF(SUM('Control Sample Data'!G$3:G$98)&gt;10,IF(AND(ISNUMBER('Control Sample Data'!G282),'Control Sample Data'!G282&lt;$B$1,'Control Sample Data'!G282&gt;0),'Control Sample Data'!G282,$B$1),"")</f>
        <v/>
      </c>
      <c r="T283" s="17" t="str">
        <f>IF(SUM('Control Sample Data'!H$3:H$98)&gt;10,IF(AND(ISNUMBER('Control Sample Data'!H282),'Control Sample Data'!H282&lt;$B$1,'Control Sample Data'!H282&gt;0),'Control Sample Data'!H282,$B$1),"")</f>
        <v/>
      </c>
      <c r="U283" s="17" t="str">
        <f>IF(SUM('Control Sample Data'!I$3:I$98)&gt;10,IF(AND(ISNUMBER('Control Sample Data'!I282),'Control Sample Data'!I282&lt;$B$1,'Control Sample Data'!I282&gt;0),'Control Sample Data'!I282,$B$1),"")</f>
        <v/>
      </c>
      <c r="V283" s="17" t="str">
        <f>IF(SUM('Control Sample Data'!J$3:J$98)&gt;10,IF(AND(ISNUMBER('Control Sample Data'!J282),'Control Sample Data'!J282&lt;$B$1,'Control Sample Data'!J282&gt;0),'Control Sample Data'!J282,$B$1),"")</f>
        <v/>
      </c>
      <c r="W283" s="17" t="str">
        <f>IF(SUM('Control Sample Data'!K$3:K$98)&gt;10,IF(AND(ISNUMBER('Control Sample Data'!K282),'Control Sample Data'!K282&lt;$B$1,'Control Sample Data'!K282&gt;0),'Control Sample Data'!K282,$B$1),"")</f>
        <v/>
      </c>
      <c r="X283" s="17" t="str">
        <f>IF(SUM('Control Sample Data'!L$3:L$98)&gt;10,IF(AND(ISNUMBER('Control Sample Data'!L282),'Control Sample Data'!L282&lt;$B$1,'Control Sample Data'!L282&gt;0),'Control Sample Data'!L282,$B$1),"")</f>
        <v/>
      </c>
      <c r="Y283" s="17" t="str">
        <f>IF(SUM('Control Sample Data'!M$3:M$98)&gt;10,IF(AND(ISNUMBER('Control Sample Data'!M282),'Control Sample Data'!M282&lt;$B$1,'Control Sample Data'!M282&gt;0),'Control Sample Data'!M282,$B$1),"")</f>
        <v/>
      </c>
      <c r="AT283" s="36" t="str">
        <f t="shared" si="236"/>
        <v/>
      </c>
      <c r="AU283" s="36" t="str">
        <f t="shared" si="237"/>
        <v/>
      </c>
      <c r="AV283" s="36" t="str">
        <f t="shared" si="238"/>
        <v/>
      </c>
      <c r="AW283" s="36" t="str">
        <f t="shared" si="239"/>
        <v/>
      </c>
      <c r="AX283" s="36" t="str">
        <f t="shared" si="240"/>
        <v/>
      </c>
      <c r="AY283" s="36" t="str">
        <f t="shared" si="241"/>
        <v/>
      </c>
      <c r="AZ283" s="36" t="str">
        <f t="shared" si="242"/>
        <v/>
      </c>
      <c r="BA283" s="36" t="str">
        <f t="shared" si="243"/>
        <v/>
      </c>
      <c r="BB283" s="36" t="str">
        <f t="shared" si="244"/>
        <v/>
      </c>
      <c r="BC283" s="36" t="str">
        <f t="shared" si="245"/>
        <v/>
      </c>
      <c r="BD283" s="36" t="str">
        <f t="shared" si="246"/>
        <v/>
      </c>
      <c r="BE283" s="36" t="str">
        <f t="shared" si="247"/>
        <v/>
      </c>
      <c r="BF283" s="36" t="str">
        <f t="shared" si="248"/>
        <v/>
      </c>
      <c r="BG283" s="36" t="str">
        <f t="shared" si="249"/>
        <v/>
      </c>
      <c r="BH283" s="36" t="str">
        <f t="shared" si="250"/>
        <v/>
      </c>
      <c r="BI283" s="36" t="str">
        <f t="shared" si="251"/>
        <v/>
      </c>
      <c r="BJ283" s="36" t="str">
        <f t="shared" si="252"/>
        <v/>
      </c>
      <c r="BK283" s="36" t="str">
        <f t="shared" si="253"/>
        <v/>
      </c>
      <c r="BL283" s="36" t="str">
        <f t="shared" si="254"/>
        <v/>
      </c>
      <c r="BM283" s="36" t="str">
        <f t="shared" si="255"/>
        <v/>
      </c>
      <c r="BN283" s="38" t="e">
        <f t="shared" si="234"/>
        <v>#DIV/0!</v>
      </c>
      <c r="BO283" s="38" t="e">
        <f t="shared" si="235"/>
        <v>#DIV/0!</v>
      </c>
      <c r="BP283" s="39" t="str">
        <f t="shared" si="256"/>
        <v/>
      </c>
      <c r="BQ283" s="39" t="str">
        <f t="shared" si="257"/>
        <v/>
      </c>
      <c r="BR283" s="39" t="str">
        <f t="shared" si="258"/>
        <v/>
      </c>
      <c r="BS283" s="39" t="str">
        <f t="shared" si="259"/>
        <v/>
      </c>
      <c r="BT283" s="39" t="str">
        <f t="shared" si="260"/>
        <v/>
      </c>
      <c r="BU283" s="39" t="str">
        <f t="shared" si="261"/>
        <v/>
      </c>
      <c r="BV283" s="39" t="str">
        <f t="shared" si="262"/>
        <v/>
      </c>
      <c r="BW283" s="39" t="str">
        <f t="shared" si="263"/>
        <v/>
      </c>
      <c r="BX283" s="39" t="str">
        <f t="shared" si="264"/>
        <v/>
      </c>
      <c r="BY283" s="39" t="str">
        <f t="shared" si="265"/>
        <v/>
      </c>
      <c r="BZ283" s="39" t="str">
        <f t="shared" si="266"/>
        <v/>
      </c>
      <c r="CA283" s="39" t="str">
        <f t="shared" si="267"/>
        <v/>
      </c>
      <c r="CB283" s="39" t="str">
        <f t="shared" si="268"/>
        <v/>
      </c>
      <c r="CC283" s="39" t="str">
        <f t="shared" si="269"/>
        <v/>
      </c>
      <c r="CD283" s="39" t="str">
        <f t="shared" si="270"/>
        <v/>
      </c>
      <c r="CE283" s="39" t="str">
        <f t="shared" si="271"/>
        <v/>
      </c>
      <c r="CF283" s="39" t="str">
        <f t="shared" si="272"/>
        <v/>
      </c>
      <c r="CG283" s="39" t="str">
        <f t="shared" si="273"/>
        <v/>
      </c>
      <c r="CH283" s="39" t="str">
        <f t="shared" si="274"/>
        <v/>
      </c>
      <c r="CI283" s="39" t="str">
        <f t="shared" si="275"/>
        <v/>
      </c>
    </row>
    <row r="284" spans="1:87" ht="12.75">
      <c r="A284" s="18"/>
      <c r="B284" s="16" t="str">
        <f>'Gene Table'!D283</f>
        <v>NM_004048</v>
      </c>
      <c r="C284" s="16" t="s">
        <v>356</v>
      </c>
      <c r="D284" s="17" t="str">
        <f>IF(SUM('Test Sample Data'!D$3:D$98)&gt;10,IF(AND(ISNUMBER('Test Sample Data'!D283),'Test Sample Data'!D283&lt;$B$1,'Test Sample Data'!D283&gt;0),'Test Sample Data'!D283,$B$1),"")</f>
        <v/>
      </c>
      <c r="E284" s="17" t="str">
        <f>IF(SUM('Test Sample Data'!E$3:E$98)&gt;10,IF(AND(ISNUMBER('Test Sample Data'!E283),'Test Sample Data'!E283&lt;$B$1,'Test Sample Data'!E283&gt;0),'Test Sample Data'!E283,$B$1),"")</f>
        <v/>
      </c>
      <c r="F284" s="17" t="str">
        <f>IF(SUM('Test Sample Data'!F$3:F$98)&gt;10,IF(AND(ISNUMBER('Test Sample Data'!F283),'Test Sample Data'!F283&lt;$B$1,'Test Sample Data'!F283&gt;0),'Test Sample Data'!F283,$B$1),"")</f>
        <v/>
      </c>
      <c r="G284" s="17" t="str">
        <f>IF(SUM('Test Sample Data'!G$3:G$98)&gt;10,IF(AND(ISNUMBER('Test Sample Data'!G283),'Test Sample Data'!G283&lt;$B$1,'Test Sample Data'!G283&gt;0),'Test Sample Data'!G283,$B$1),"")</f>
        <v/>
      </c>
      <c r="H284" s="17" t="str">
        <f>IF(SUM('Test Sample Data'!H$3:H$98)&gt;10,IF(AND(ISNUMBER('Test Sample Data'!H283),'Test Sample Data'!H283&lt;$B$1,'Test Sample Data'!H283&gt;0),'Test Sample Data'!H283,$B$1),"")</f>
        <v/>
      </c>
      <c r="I284" s="17" t="str">
        <f>IF(SUM('Test Sample Data'!I$3:I$98)&gt;10,IF(AND(ISNUMBER('Test Sample Data'!I283),'Test Sample Data'!I283&lt;$B$1,'Test Sample Data'!I283&gt;0),'Test Sample Data'!I283,$B$1),"")</f>
        <v/>
      </c>
      <c r="J284" s="17" t="str">
        <f>IF(SUM('Test Sample Data'!J$3:J$98)&gt;10,IF(AND(ISNUMBER('Test Sample Data'!J283),'Test Sample Data'!J283&lt;$B$1,'Test Sample Data'!J283&gt;0),'Test Sample Data'!J283,$B$1),"")</f>
        <v/>
      </c>
      <c r="K284" s="17" t="str">
        <f>IF(SUM('Test Sample Data'!K$3:K$98)&gt;10,IF(AND(ISNUMBER('Test Sample Data'!K283),'Test Sample Data'!K283&lt;$B$1,'Test Sample Data'!K283&gt;0),'Test Sample Data'!K283,$B$1),"")</f>
        <v/>
      </c>
      <c r="L284" s="17" t="str">
        <f>IF(SUM('Test Sample Data'!L$3:L$98)&gt;10,IF(AND(ISNUMBER('Test Sample Data'!L283),'Test Sample Data'!L283&lt;$B$1,'Test Sample Data'!L283&gt;0),'Test Sample Data'!L283,$B$1),"")</f>
        <v/>
      </c>
      <c r="M284" s="17" t="str">
        <f>IF(SUM('Test Sample Data'!M$3:M$98)&gt;10,IF(AND(ISNUMBER('Test Sample Data'!M283),'Test Sample Data'!M283&lt;$B$1,'Test Sample Data'!M283&gt;0),'Test Sample Data'!M283,$B$1),"")</f>
        <v/>
      </c>
      <c r="N284" s="17" t="str">
        <f>'Gene Table'!D283</f>
        <v>NM_004048</v>
      </c>
      <c r="O284" s="16" t="s">
        <v>356</v>
      </c>
      <c r="P284" s="17" t="str">
        <f>IF(SUM('Control Sample Data'!D$3:D$98)&gt;10,IF(AND(ISNUMBER('Control Sample Data'!D283),'Control Sample Data'!D283&lt;$B$1,'Control Sample Data'!D283&gt;0),'Control Sample Data'!D283,$B$1),"")</f>
        <v/>
      </c>
      <c r="Q284" s="17" t="str">
        <f>IF(SUM('Control Sample Data'!E$3:E$98)&gt;10,IF(AND(ISNUMBER('Control Sample Data'!E283),'Control Sample Data'!E283&lt;$B$1,'Control Sample Data'!E283&gt;0),'Control Sample Data'!E283,$B$1),"")</f>
        <v/>
      </c>
      <c r="R284" s="17" t="str">
        <f>IF(SUM('Control Sample Data'!F$3:F$98)&gt;10,IF(AND(ISNUMBER('Control Sample Data'!F283),'Control Sample Data'!F283&lt;$B$1,'Control Sample Data'!F283&gt;0),'Control Sample Data'!F283,$B$1),"")</f>
        <v/>
      </c>
      <c r="S284" s="17" t="str">
        <f>IF(SUM('Control Sample Data'!G$3:G$98)&gt;10,IF(AND(ISNUMBER('Control Sample Data'!G283),'Control Sample Data'!G283&lt;$B$1,'Control Sample Data'!G283&gt;0),'Control Sample Data'!G283,$B$1),"")</f>
        <v/>
      </c>
      <c r="T284" s="17" t="str">
        <f>IF(SUM('Control Sample Data'!H$3:H$98)&gt;10,IF(AND(ISNUMBER('Control Sample Data'!H283),'Control Sample Data'!H283&lt;$B$1,'Control Sample Data'!H283&gt;0),'Control Sample Data'!H283,$B$1),"")</f>
        <v/>
      </c>
      <c r="U284" s="17" t="str">
        <f>IF(SUM('Control Sample Data'!I$3:I$98)&gt;10,IF(AND(ISNUMBER('Control Sample Data'!I283),'Control Sample Data'!I283&lt;$B$1,'Control Sample Data'!I283&gt;0),'Control Sample Data'!I283,$B$1),"")</f>
        <v/>
      </c>
      <c r="V284" s="17" t="str">
        <f>IF(SUM('Control Sample Data'!J$3:J$98)&gt;10,IF(AND(ISNUMBER('Control Sample Data'!J283),'Control Sample Data'!J283&lt;$B$1,'Control Sample Data'!J283&gt;0),'Control Sample Data'!J283,$B$1),"")</f>
        <v/>
      </c>
      <c r="W284" s="17" t="str">
        <f>IF(SUM('Control Sample Data'!K$3:K$98)&gt;10,IF(AND(ISNUMBER('Control Sample Data'!K283),'Control Sample Data'!K283&lt;$B$1,'Control Sample Data'!K283&gt;0),'Control Sample Data'!K283,$B$1),"")</f>
        <v/>
      </c>
      <c r="X284" s="17" t="str">
        <f>IF(SUM('Control Sample Data'!L$3:L$98)&gt;10,IF(AND(ISNUMBER('Control Sample Data'!L283),'Control Sample Data'!L283&lt;$B$1,'Control Sample Data'!L283&gt;0),'Control Sample Data'!L283,$B$1),"")</f>
        <v/>
      </c>
      <c r="Y284" s="17" t="str">
        <f>IF(SUM('Control Sample Data'!M$3:M$98)&gt;10,IF(AND(ISNUMBER('Control Sample Data'!M283),'Control Sample Data'!M283&lt;$B$1,'Control Sample Data'!M283&gt;0),'Control Sample Data'!M283,$B$1),"")</f>
        <v/>
      </c>
      <c r="AT284" s="36" t="str">
        <f t="shared" si="236"/>
        <v/>
      </c>
      <c r="AU284" s="36" t="str">
        <f t="shared" si="237"/>
        <v/>
      </c>
      <c r="AV284" s="36" t="str">
        <f t="shared" si="238"/>
        <v/>
      </c>
      <c r="AW284" s="36" t="str">
        <f t="shared" si="239"/>
        <v/>
      </c>
      <c r="AX284" s="36" t="str">
        <f t="shared" si="240"/>
        <v/>
      </c>
      <c r="AY284" s="36" t="str">
        <f t="shared" si="241"/>
        <v/>
      </c>
      <c r="AZ284" s="36" t="str">
        <f t="shared" si="242"/>
        <v/>
      </c>
      <c r="BA284" s="36" t="str">
        <f t="shared" si="243"/>
        <v/>
      </c>
      <c r="BB284" s="36" t="str">
        <f t="shared" si="244"/>
        <v/>
      </c>
      <c r="BC284" s="36" t="str">
        <f t="shared" si="245"/>
        <v/>
      </c>
      <c r="BD284" s="36" t="str">
        <f t="shared" si="246"/>
        <v/>
      </c>
      <c r="BE284" s="36" t="str">
        <f t="shared" si="247"/>
        <v/>
      </c>
      <c r="BF284" s="36" t="str">
        <f t="shared" si="248"/>
        <v/>
      </c>
      <c r="BG284" s="36" t="str">
        <f t="shared" si="249"/>
        <v/>
      </c>
      <c r="BH284" s="36" t="str">
        <f t="shared" si="250"/>
        <v/>
      </c>
      <c r="BI284" s="36" t="str">
        <f t="shared" si="251"/>
        <v/>
      </c>
      <c r="BJ284" s="36" t="str">
        <f t="shared" si="252"/>
        <v/>
      </c>
      <c r="BK284" s="36" t="str">
        <f t="shared" si="253"/>
        <v/>
      </c>
      <c r="BL284" s="36" t="str">
        <f t="shared" si="254"/>
        <v/>
      </c>
      <c r="BM284" s="36" t="str">
        <f t="shared" si="255"/>
        <v/>
      </c>
      <c r="BN284" s="38" t="e">
        <f t="shared" si="234"/>
        <v>#DIV/0!</v>
      </c>
      <c r="BO284" s="38" t="e">
        <f t="shared" si="235"/>
        <v>#DIV/0!</v>
      </c>
      <c r="BP284" s="39" t="str">
        <f t="shared" si="256"/>
        <v/>
      </c>
      <c r="BQ284" s="39" t="str">
        <f t="shared" si="257"/>
        <v/>
      </c>
      <c r="BR284" s="39" t="str">
        <f t="shared" si="258"/>
        <v/>
      </c>
      <c r="BS284" s="39" t="str">
        <f t="shared" si="259"/>
        <v/>
      </c>
      <c r="BT284" s="39" t="str">
        <f t="shared" si="260"/>
        <v/>
      </c>
      <c r="BU284" s="39" t="str">
        <f t="shared" si="261"/>
        <v/>
      </c>
      <c r="BV284" s="39" t="str">
        <f t="shared" si="262"/>
        <v/>
      </c>
      <c r="BW284" s="39" t="str">
        <f t="shared" si="263"/>
        <v/>
      </c>
      <c r="BX284" s="39" t="str">
        <f t="shared" si="264"/>
        <v/>
      </c>
      <c r="BY284" s="39" t="str">
        <f t="shared" si="265"/>
        <v/>
      </c>
      <c r="BZ284" s="39" t="str">
        <f t="shared" si="266"/>
        <v/>
      </c>
      <c r="CA284" s="39" t="str">
        <f t="shared" si="267"/>
        <v/>
      </c>
      <c r="CB284" s="39" t="str">
        <f t="shared" si="268"/>
        <v/>
      </c>
      <c r="CC284" s="39" t="str">
        <f t="shared" si="269"/>
        <v/>
      </c>
      <c r="CD284" s="39" t="str">
        <f t="shared" si="270"/>
        <v/>
      </c>
      <c r="CE284" s="39" t="str">
        <f t="shared" si="271"/>
        <v/>
      </c>
      <c r="CF284" s="39" t="str">
        <f t="shared" si="272"/>
        <v/>
      </c>
      <c r="CG284" s="39" t="str">
        <f t="shared" si="273"/>
        <v/>
      </c>
      <c r="CH284" s="39" t="str">
        <f t="shared" si="274"/>
        <v/>
      </c>
      <c r="CI284" s="39" t="str">
        <f t="shared" si="275"/>
        <v/>
      </c>
    </row>
    <row r="285" spans="1:87" ht="12.75">
      <c r="A285" s="18"/>
      <c r="B285" s="16" t="str">
        <f>'Gene Table'!D284</f>
        <v>NM_012423</v>
      </c>
      <c r="C285" s="16" t="s">
        <v>360</v>
      </c>
      <c r="D285" s="17" t="str">
        <f>IF(SUM('Test Sample Data'!D$3:D$98)&gt;10,IF(AND(ISNUMBER('Test Sample Data'!D284),'Test Sample Data'!D284&lt;$B$1,'Test Sample Data'!D284&gt;0),'Test Sample Data'!D284,$B$1),"")</f>
        <v/>
      </c>
      <c r="E285" s="17" t="str">
        <f>IF(SUM('Test Sample Data'!E$3:E$98)&gt;10,IF(AND(ISNUMBER('Test Sample Data'!E284),'Test Sample Data'!E284&lt;$B$1,'Test Sample Data'!E284&gt;0),'Test Sample Data'!E284,$B$1),"")</f>
        <v/>
      </c>
      <c r="F285" s="17" t="str">
        <f>IF(SUM('Test Sample Data'!F$3:F$98)&gt;10,IF(AND(ISNUMBER('Test Sample Data'!F284),'Test Sample Data'!F284&lt;$B$1,'Test Sample Data'!F284&gt;0),'Test Sample Data'!F284,$B$1),"")</f>
        <v/>
      </c>
      <c r="G285" s="17" t="str">
        <f>IF(SUM('Test Sample Data'!G$3:G$98)&gt;10,IF(AND(ISNUMBER('Test Sample Data'!G284),'Test Sample Data'!G284&lt;$B$1,'Test Sample Data'!G284&gt;0),'Test Sample Data'!G284,$B$1),"")</f>
        <v/>
      </c>
      <c r="H285" s="17" t="str">
        <f>IF(SUM('Test Sample Data'!H$3:H$98)&gt;10,IF(AND(ISNUMBER('Test Sample Data'!H284),'Test Sample Data'!H284&lt;$B$1,'Test Sample Data'!H284&gt;0),'Test Sample Data'!H284,$B$1),"")</f>
        <v/>
      </c>
      <c r="I285" s="17" t="str">
        <f>IF(SUM('Test Sample Data'!I$3:I$98)&gt;10,IF(AND(ISNUMBER('Test Sample Data'!I284),'Test Sample Data'!I284&lt;$B$1,'Test Sample Data'!I284&gt;0),'Test Sample Data'!I284,$B$1),"")</f>
        <v/>
      </c>
      <c r="J285" s="17" t="str">
        <f>IF(SUM('Test Sample Data'!J$3:J$98)&gt;10,IF(AND(ISNUMBER('Test Sample Data'!J284),'Test Sample Data'!J284&lt;$B$1,'Test Sample Data'!J284&gt;0),'Test Sample Data'!J284,$B$1),"")</f>
        <v/>
      </c>
      <c r="K285" s="17" t="str">
        <f>IF(SUM('Test Sample Data'!K$3:K$98)&gt;10,IF(AND(ISNUMBER('Test Sample Data'!K284),'Test Sample Data'!K284&lt;$B$1,'Test Sample Data'!K284&gt;0),'Test Sample Data'!K284,$B$1),"")</f>
        <v/>
      </c>
      <c r="L285" s="17" t="str">
        <f>IF(SUM('Test Sample Data'!L$3:L$98)&gt;10,IF(AND(ISNUMBER('Test Sample Data'!L284),'Test Sample Data'!L284&lt;$B$1,'Test Sample Data'!L284&gt;0),'Test Sample Data'!L284,$B$1),"")</f>
        <v/>
      </c>
      <c r="M285" s="17" t="str">
        <f>IF(SUM('Test Sample Data'!M$3:M$98)&gt;10,IF(AND(ISNUMBER('Test Sample Data'!M284),'Test Sample Data'!M284&lt;$B$1,'Test Sample Data'!M284&gt;0),'Test Sample Data'!M284,$B$1),"")</f>
        <v/>
      </c>
      <c r="N285" s="17" t="str">
        <f>'Gene Table'!D284</f>
        <v>NM_012423</v>
      </c>
      <c r="O285" s="16" t="s">
        <v>360</v>
      </c>
      <c r="P285" s="17" t="str">
        <f>IF(SUM('Control Sample Data'!D$3:D$98)&gt;10,IF(AND(ISNUMBER('Control Sample Data'!D284),'Control Sample Data'!D284&lt;$B$1,'Control Sample Data'!D284&gt;0),'Control Sample Data'!D284,$B$1),"")</f>
        <v/>
      </c>
      <c r="Q285" s="17" t="str">
        <f>IF(SUM('Control Sample Data'!E$3:E$98)&gt;10,IF(AND(ISNUMBER('Control Sample Data'!E284),'Control Sample Data'!E284&lt;$B$1,'Control Sample Data'!E284&gt;0),'Control Sample Data'!E284,$B$1),"")</f>
        <v/>
      </c>
      <c r="R285" s="17" t="str">
        <f>IF(SUM('Control Sample Data'!F$3:F$98)&gt;10,IF(AND(ISNUMBER('Control Sample Data'!F284),'Control Sample Data'!F284&lt;$B$1,'Control Sample Data'!F284&gt;0),'Control Sample Data'!F284,$B$1),"")</f>
        <v/>
      </c>
      <c r="S285" s="17" t="str">
        <f>IF(SUM('Control Sample Data'!G$3:G$98)&gt;10,IF(AND(ISNUMBER('Control Sample Data'!G284),'Control Sample Data'!G284&lt;$B$1,'Control Sample Data'!G284&gt;0),'Control Sample Data'!G284,$B$1),"")</f>
        <v/>
      </c>
      <c r="T285" s="17" t="str">
        <f>IF(SUM('Control Sample Data'!H$3:H$98)&gt;10,IF(AND(ISNUMBER('Control Sample Data'!H284),'Control Sample Data'!H284&lt;$B$1,'Control Sample Data'!H284&gt;0),'Control Sample Data'!H284,$B$1),"")</f>
        <v/>
      </c>
      <c r="U285" s="17" t="str">
        <f>IF(SUM('Control Sample Data'!I$3:I$98)&gt;10,IF(AND(ISNUMBER('Control Sample Data'!I284),'Control Sample Data'!I284&lt;$B$1,'Control Sample Data'!I284&gt;0),'Control Sample Data'!I284,$B$1),"")</f>
        <v/>
      </c>
      <c r="V285" s="17" t="str">
        <f>IF(SUM('Control Sample Data'!J$3:J$98)&gt;10,IF(AND(ISNUMBER('Control Sample Data'!J284),'Control Sample Data'!J284&lt;$B$1,'Control Sample Data'!J284&gt;0),'Control Sample Data'!J284,$B$1),"")</f>
        <v/>
      </c>
      <c r="W285" s="17" t="str">
        <f>IF(SUM('Control Sample Data'!K$3:K$98)&gt;10,IF(AND(ISNUMBER('Control Sample Data'!K284),'Control Sample Data'!K284&lt;$B$1,'Control Sample Data'!K284&gt;0),'Control Sample Data'!K284,$B$1),"")</f>
        <v/>
      </c>
      <c r="X285" s="17" t="str">
        <f>IF(SUM('Control Sample Data'!L$3:L$98)&gt;10,IF(AND(ISNUMBER('Control Sample Data'!L284),'Control Sample Data'!L284&lt;$B$1,'Control Sample Data'!L284&gt;0),'Control Sample Data'!L284,$B$1),"")</f>
        <v/>
      </c>
      <c r="Y285" s="17" t="str">
        <f>IF(SUM('Control Sample Data'!M$3:M$98)&gt;10,IF(AND(ISNUMBER('Control Sample Data'!M284),'Control Sample Data'!M284&lt;$B$1,'Control Sample Data'!M284&gt;0),'Control Sample Data'!M284,$B$1),"")</f>
        <v/>
      </c>
      <c r="AT285" s="36" t="str">
        <f t="shared" si="236"/>
        <v/>
      </c>
      <c r="AU285" s="36" t="str">
        <f t="shared" si="237"/>
        <v/>
      </c>
      <c r="AV285" s="36" t="str">
        <f t="shared" si="238"/>
        <v/>
      </c>
      <c r="AW285" s="36" t="str">
        <f t="shared" si="239"/>
        <v/>
      </c>
      <c r="AX285" s="36" t="str">
        <f t="shared" si="240"/>
        <v/>
      </c>
      <c r="AY285" s="36" t="str">
        <f t="shared" si="241"/>
        <v/>
      </c>
      <c r="AZ285" s="36" t="str">
        <f t="shared" si="242"/>
        <v/>
      </c>
      <c r="BA285" s="36" t="str">
        <f t="shared" si="243"/>
        <v/>
      </c>
      <c r="BB285" s="36" t="str">
        <f t="shared" si="244"/>
        <v/>
      </c>
      <c r="BC285" s="36" t="str">
        <f t="shared" si="245"/>
        <v/>
      </c>
      <c r="BD285" s="36" t="str">
        <f t="shared" si="246"/>
        <v/>
      </c>
      <c r="BE285" s="36" t="str">
        <f t="shared" si="247"/>
        <v/>
      </c>
      <c r="BF285" s="36" t="str">
        <f t="shared" si="248"/>
        <v/>
      </c>
      <c r="BG285" s="36" t="str">
        <f t="shared" si="249"/>
        <v/>
      </c>
      <c r="BH285" s="36" t="str">
        <f t="shared" si="250"/>
        <v/>
      </c>
      <c r="BI285" s="36" t="str">
        <f t="shared" si="251"/>
        <v/>
      </c>
      <c r="BJ285" s="36" t="str">
        <f t="shared" si="252"/>
        <v/>
      </c>
      <c r="BK285" s="36" t="str">
        <f t="shared" si="253"/>
        <v/>
      </c>
      <c r="BL285" s="36" t="str">
        <f t="shared" si="254"/>
        <v/>
      </c>
      <c r="BM285" s="36" t="str">
        <f t="shared" si="255"/>
        <v/>
      </c>
      <c r="BN285" s="38" t="e">
        <f t="shared" si="234"/>
        <v>#DIV/0!</v>
      </c>
      <c r="BO285" s="38" t="e">
        <f t="shared" si="235"/>
        <v>#DIV/0!</v>
      </c>
      <c r="BP285" s="39" t="str">
        <f t="shared" si="256"/>
        <v/>
      </c>
      <c r="BQ285" s="39" t="str">
        <f t="shared" si="257"/>
        <v/>
      </c>
      <c r="BR285" s="39" t="str">
        <f t="shared" si="258"/>
        <v/>
      </c>
      <c r="BS285" s="39" t="str">
        <f t="shared" si="259"/>
        <v/>
      </c>
      <c r="BT285" s="39" t="str">
        <f t="shared" si="260"/>
        <v/>
      </c>
      <c r="BU285" s="39" t="str">
        <f t="shared" si="261"/>
        <v/>
      </c>
      <c r="BV285" s="39" t="str">
        <f t="shared" si="262"/>
        <v/>
      </c>
      <c r="BW285" s="39" t="str">
        <f t="shared" si="263"/>
        <v/>
      </c>
      <c r="BX285" s="39" t="str">
        <f t="shared" si="264"/>
        <v/>
      </c>
      <c r="BY285" s="39" t="str">
        <f t="shared" si="265"/>
        <v/>
      </c>
      <c r="BZ285" s="39" t="str">
        <f t="shared" si="266"/>
        <v/>
      </c>
      <c r="CA285" s="39" t="str">
        <f t="shared" si="267"/>
        <v/>
      </c>
      <c r="CB285" s="39" t="str">
        <f t="shared" si="268"/>
        <v/>
      </c>
      <c r="CC285" s="39" t="str">
        <f t="shared" si="269"/>
        <v/>
      </c>
      <c r="CD285" s="39" t="str">
        <f t="shared" si="270"/>
        <v/>
      </c>
      <c r="CE285" s="39" t="str">
        <f t="shared" si="271"/>
        <v/>
      </c>
      <c r="CF285" s="39" t="str">
        <f t="shared" si="272"/>
        <v/>
      </c>
      <c r="CG285" s="39" t="str">
        <f t="shared" si="273"/>
        <v/>
      </c>
      <c r="CH285" s="39" t="str">
        <f t="shared" si="274"/>
        <v/>
      </c>
      <c r="CI285" s="39" t="str">
        <f t="shared" si="275"/>
        <v/>
      </c>
    </row>
    <row r="286" spans="1:87" ht="12.75">
      <c r="A286" s="18"/>
      <c r="B286" s="16" t="str">
        <f>'Gene Table'!D285</f>
        <v>NM_000194</v>
      </c>
      <c r="C286" s="16" t="s">
        <v>364</v>
      </c>
      <c r="D286" s="17" t="str">
        <f>IF(SUM('Test Sample Data'!D$3:D$98)&gt;10,IF(AND(ISNUMBER('Test Sample Data'!D285),'Test Sample Data'!D285&lt;$B$1,'Test Sample Data'!D285&gt;0),'Test Sample Data'!D285,$B$1),"")</f>
        <v/>
      </c>
      <c r="E286" s="17" t="str">
        <f>IF(SUM('Test Sample Data'!E$3:E$98)&gt;10,IF(AND(ISNUMBER('Test Sample Data'!E285),'Test Sample Data'!E285&lt;$B$1,'Test Sample Data'!E285&gt;0),'Test Sample Data'!E285,$B$1),"")</f>
        <v/>
      </c>
      <c r="F286" s="17" t="str">
        <f>IF(SUM('Test Sample Data'!F$3:F$98)&gt;10,IF(AND(ISNUMBER('Test Sample Data'!F285),'Test Sample Data'!F285&lt;$B$1,'Test Sample Data'!F285&gt;0),'Test Sample Data'!F285,$B$1),"")</f>
        <v/>
      </c>
      <c r="G286" s="17" t="str">
        <f>IF(SUM('Test Sample Data'!G$3:G$98)&gt;10,IF(AND(ISNUMBER('Test Sample Data'!G285),'Test Sample Data'!G285&lt;$B$1,'Test Sample Data'!G285&gt;0),'Test Sample Data'!G285,$B$1),"")</f>
        <v/>
      </c>
      <c r="H286" s="17" t="str">
        <f>IF(SUM('Test Sample Data'!H$3:H$98)&gt;10,IF(AND(ISNUMBER('Test Sample Data'!H285),'Test Sample Data'!H285&lt;$B$1,'Test Sample Data'!H285&gt;0),'Test Sample Data'!H285,$B$1),"")</f>
        <v/>
      </c>
      <c r="I286" s="17" t="str">
        <f>IF(SUM('Test Sample Data'!I$3:I$98)&gt;10,IF(AND(ISNUMBER('Test Sample Data'!I285),'Test Sample Data'!I285&lt;$B$1,'Test Sample Data'!I285&gt;0),'Test Sample Data'!I285,$B$1),"")</f>
        <v/>
      </c>
      <c r="J286" s="17" t="str">
        <f>IF(SUM('Test Sample Data'!J$3:J$98)&gt;10,IF(AND(ISNUMBER('Test Sample Data'!J285),'Test Sample Data'!J285&lt;$B$1,'Test Sample Data'!J285&gt;0),'Test Sample Data'!J285,$B$1),"")</f>
        <v/>
      </c>
      <c r="K286" s="17" t="str">
        <f>IF(SUM('Test Sample Data'!K$3:K$98)&gt;10,IF(AND(ISNUMBER('Test Sample Data'!K285),'Test Sample Data'!K285&lt;$B$1,'Test Sample Data'!K285&gt;0),'Test Sample Data'!K285,$B$1),"")</f>
        <v/>
      </c>
      <c r="L286" s="17" t="str">
        <f>IF(SUM('Test Sample Data'!L$3:L$98)&gt;10,IF(AND(ISNUMBER('Test Sample Data'!L285),'Test Sample Data'!L285&lt;$B$1,'Test Sample Data'!L285&gt;0),'Test Sample Data'!L285,$B$1),"")</f>
        <v/>
      </c>
      <c r="M286" s="17" t="str">
        <f>IF(SUM('Test Sample Data'!M$3:M$98)&gt;10,IF(AND(ISNUMBER('Test Sample Data'!M285),'Test Sample Data'!M285&lt;$B$1,'Test Sample Data'!M285&gt;0),'Test Sample Data'!M285,$B$1),"")</f>
        <v/>
      </c>
      <c r="N286" s="17" t="str">
        <f>'Gene Table'!D285</f>
        <v>NM_000194</v>
      </c>
      <c r="O286" s="16" t="s">
        <v>364</v>
      </c>
      <c r="P286" s="17" t="str">
        <f>IF(SUM('Control Sample Data'!D$3:D$98)&gt;10,IF(AND(ISNUMBER('Control Sample Data'!D285),'Control Sample Data'!D285&lt;$B$1,'Control Sample Data'!D285&gt;0),'Control Sample Data'!D285,$B$1),"")</f>
        <v/>
      </c>
      <c r="Q286" s="17" t="str">
        <f>IF(SUM('Control Sample Data'!E$3:E$98)&gt;10,IF(AND(ISNUMBER('Control Sample Data'!E285),'Control Sample Data'!E285&lt;$B$1,'Control Sample Data'!E285&gt;0),'Control Sample Data'!E285,$B$1),"")</f>
        <v/>
      </c>
      <c r="R286" s="17" t="str">
        <f>IF(SUM('Control Sample Data'!F$3:F$98)&gt;10,IF(AND(ISNUMBER('Control Sample Data'!F285),'Control Sample Data'!F285&lt;$B$1,'Control Sample Data'!F285&gt;0),'Control Sample Data'!F285,$B$1),"")</f>
        <v/>
      </c>
      <c r="S286" s="17" t="str">
        <f>IF(SUM('Control Sample Data'!G$3:G$98)&gt;10,IF(AND(ISNUMBER('Control Sample Data'!G285),'Control Sample Data'!G285&lt;$B$1,'Control Sample Data'!G285&gt;0),'Control Sample Data'!G285,$B$1),"")</f>
        <v/>
      </c>
      <c r="T286" s="17" t="str">
        <f>IF(SUM('Control Sample Data'!H$3:H$98)&gt;10,IF(AND(ISNUMBER('Control Sample Data'!H285),'Control Sample Data'!H285&lt;$B$1,'Control Sample Data'!H285&gt;0),'Control Sample Data'!H285,$B$1),"")</f>
        <v/>
      </c>
      <c r="U286" s="17" t="str">
        <f>IF(SUM('Control Sample Data'!I$3:I$98)&gt;10,IF(AND(ISNUMBER('Control Sample Data'!I285),'Control Sample Data'!I285&lt;$B$1,'Control Sample Data'!I285&gt;0),'Control Sample Data'!I285,$B$1),"")</f>
        <v/>
      </c>
      <c r="V286" s="17" t="str">
        <f>IF(SUM('Control Sample Data'!J$3:J$98)&gt;10,IF(AND(ISNUMBER('Control Sample Data'!J285),'Control Sample Data'!J285&lt;$B$1,'Control Sample Data'!J285&gt;0),'Control Sample Data'!J285,$B$1),"")</f>
        <v/>
      </c>
      <c r="W286" s="17" t="str">
        <f>IF(SUM('Control Sample Data'!K$3:K$98)&gt;10,IF(AND(ISNUMBER('Control Sample Data'!K285),'Control Sample Data'!K285&lt;$B$1,'Control Sample Data'!K285&gt;0),'Control Sample Data'!K285,$B$1),"")</f>
        <v/>
      </c>
      <c r="X286" s="17" t="str">
        <f>IF(SUM('Control Sample Data'!L$3:L$98)&gt;10,IF(AND(ISNUMBER('Control Sample Data'!L285),'Control Sample Data'!L285&lt;$B$1,'Control Sample Data'!L285&gt;0),'Control Sample Data'!L285,$B$1),"")</f>
        <v/>
      </c>
      <c r="Y286" s="17" t="str">
        <f>IF(SUM('Control Sample Data'!M$3:M$98)&gt;10,IF(AND(ISNUMBER('Control Sample Data'!M285),'Control Sample Data'!M285&lt;$B$1,'Control Sample Data'!M285&gt;0),'Control Sample Data'!M285,$B$1),"")</f>
        <v/>
      </c>
      <c r="AT286" s="36" t="str">
        <f t="shared" si="236"/>
        <v/>
      </c>
      <c r="AU286" s="36" t="str">
        <f t="shared" si="237"/>
        <v/>
      </c>
      <c r="AV286" s="36" t="str">
        <f t="shared" si="238"/>
        <v/>
      </c>
      <c r="AW286" s="36" t="str">
        <f t="shared" si="239"/>
        <v/>
      </c>
      <c r="AX286" s="36" t="str">
        <f t="shared" si="240"/>
        <v/>
      </c>
      <c r="AY286" s="36" t="str">
        <f t="shared" si="241"/>
        <v/>
      </c>
      <c r="AZ286" s="36" t="str">
        <f t="shared" si="242"/>
        <v/>
      </c>
      <c r="BA286" s="36" t="str">
        <f t="shared" si="243"/>
        <v/>
      </c>
      <c r="BB286" s="36" t="str">
        <f t="shared" si="244"/>
        <v/>
      </c>
      <c r="BC286" s="36" t="str">
        <f t="shared" si="245"/>
        <v/>
      </c>
      <c r="BD286" s="36" t="str">
        <f t="shared" si="246"/>
        <v/>
      </c>
      <c r="BE286" s="36" t="str">
        <f t="shared" si="247"/>
        <v/>
      </c>
      <c r="BF286" s="36" t="str">
        <f t="shared" si="248"/>
        <v/>
      </c>
      <c r="BG286" s="36" t="str">
        <f t="shared" si="249"/>
        <v/>
      </c>
      <c r="BH286" s="36" t="str">
        <f t="shared" si="250"/>
        <v/>
      </c>
      <c r="BI286" s="36" t="str">
        <f t="shared" si="251"/>
        <v/>
      </c>
      <c r="BJ286" s="36" t="str">
        <f t="shared" si="252"/>
        <v/>
      </c>
      <c r="BK286" s="36" t="str">
        <f t="shared" si="253"/>
        <v/>
      </c>
      <c r="BL286" s="36" t="str">
        <f t="shared" si="254"/>
        <v/>
      </c>
      <c r="BM286" s="36" t="str">
        <f t="shared" si="255"/>
        <v/>
      </c>
      <c r="BN286" s="38" t="e">
        <f t="shared" si="234"/>
        <v>#DIV/0!</v>
      </c>
      <c r="BO286" s="38" t="e">
        <f t="shared" si="235"/>
        <v>#DIV/0!</v>
      </c>
      <c r="BP286" s="39" t="str">
        <f t="shared" si="256"/>
        <v/>
      </c>
      <c r="BQ286" s="39" t="str">
        <f t="shared" si="257"/>
        <v/>
      </c>
      <c r="BR286" s="39" t="str">
        <f t="shared" si="258"/>
        <v/>
      </c>
      <c r="BS286" s="39" t="str">
        <f t="shared" si="259"/>
        <v/>
      </c>
      <c r="BT286" s="39" t="str">
        <f t="shared" si="260"/>
        <v/>
      </c>
      <c r="BU286" s="39" t="str">
        <f t="shared" si="261"/>
        <v/>
      </c>
      <c r="BV286" s="39" t="str">
        <f t="shared" si="262"/>
        <v/>
      </c>
      <c r="BW286" s="39" t="str">
        <f t="shared" si="263"/>
        <v/>
      </c>
      <c r="BX286" s="39" t="str">
        <f t="shared" si="264"/>
        <v/>
      </c>
      <c r="BY286" s="39" t="str">
        <f t="shared" si="265"/>
        <v/>
      </c>
      <c r="BZ286" s="39" t="str">
        <f t="shared" si="266"/>
        <v/>
      </c>
      <c r="CA286" s="39" t="str">
        <f t="shared" si="267"/>
        <v/>
      </c>
      <c r="CB286" s="39" t="str">
        <f t="shared" si="268"/>
        <v/>
      </c>
      <c r="CC286" s="39" t="str">
        <f t="shared" si="269"/>
        <v/>
      </c>
      <c r="CD286" s="39" t="str">
        <f t="shared" si="270"/>
        <v/>
      </c>
      <c r="CE286" s="39" t="str">
        <f t="shared" si="271"/>
        <v/>
      </c>
      <c r="CF286" s="39" t="str">
        <f t="shared" si="272"/>
        <v/>
      </c>
      <c r="CG286" s="39" t="str">
        <f t="shared" si="273"/>
        <v/>
      </c>
      <c r="CH286" s="39" t="str">
        <f t="shared" si="274"/>
        <v/>
      </c>
      <c r="CI286" s="39" t="str">
        <f t="shared" si="275"/>
        <v/>
      </c>
    </row>
    <row r="287" spans="1:87" ht="12.75">
      <c r="A287" s="18"/>
      <c r="B287" s="16" t="str">
        <f>'Gene Table'!D286</f>
        <v>NR_003286</v>
      </c>
      <c r="C287" s="16" t="s">
        <v>368</v>
      </c>
      <c r="D287" s="17" t="str">
        <f>IF(SUM('Test Sample Data'!D$3:D$98)&gt;10,IF(AND(ISNUMBER('Test Sample Data'!D286),'Test Sample Data'!D286&lt;$B$1,'Test Sample Data'!D286&gt;0),'Test Sample Data'!D286,$B$1),"")</f>
        <v/>
      </c>
      <c r="E287" s="17" t="str">
        <f>IF(SUM('Test Sample Data'!E$3:E$98)&gt;10,IF(AND(ISNUMBER('Test Sample Data'!E286),'Test Sample Data'!E286&lt;$B$1,'Test Sample Data'!E286&gt;0),'Test Sample Data'!E286,$B$1),"")</f>
        <v/>
      </c>
      <c r="F287" s="17" t="str">
        <f>IF(SUM('Test Sample Data'!F$3:F$98)&gt;10,IF(AND(ISNUMBER('Test Sample Data'!F286),'Test Sample Data'!F286&lt;$B$1,'Test Sample Data'!F286&gt;0),'Test Sample Data'!F286,$B$1),"")</f>
        <v/>
      </c>
      <c r="G287" s="17" t="str">
        <f>IF(SUM('Test Sample Data'!G$3:G$98)&gt;10,IF(AND(ISNUMBER('Test Sample Data'!G286),'Test Sample Data'!G286&lt;$B$1,'Test Sample Data'!G286&gt;0),'Test Sample Data'!G286,$B$1),"")</f>
        <v/>
      </c>
      <c r="H287" s="17" t="str">
        <f>IF(SUM('Test Sample Data'!H$3:H$98)&gt;10,IF(AND(ISNUMBER('Test Sample Data'!H286),'Test Sample Data'!H286&lt;$B$1,'Test Sample Data'!H286&gt;0),'Test Sample Data'!H286,$B$1),"")</f>
        <v/>
      </c>
      <c r="I287" s="17" t="str">
        <f>IF(SUM('Test Sample Data'!I$3:I$98)&gt;10,IF(AND(ISNUMBER('Test Sample Data'!I286),'Test Sample Data'!I286&lt;$B$1,'Test Sample Data'!I286&gt;0),'Test Sample Data'!I286,$B$1),"")</f>
        <v/>
      </c>
      <c r="J287" s="17" t="str">
        <f>IF(SUM('Test Sample Data'!J$3:J$98)&gt;10,IF(AND(ISNUMBER('Test Sample Data'!J286),'Test Sample Data'!J286&lt;$B$1,'Test Sample Data'!J286&gt;0),'Test Sample Data'!J286,$B$1),"")</f>
        <v/>
      </c>
      <c r="K287" s="17" t="str">
        <f>IF(SUM('Test Sample Data'!K$3:K$98)&gt;10,IF(AND(ISNUMBER('Test Sample Data'!K286),'Test Sample Data'!K286&lt;$B$1,'Test Sample Data'!K286&gt;0),'Test Sample Data'!K286,$B$1),"")</f>
        <v/>
      </c>
      <c r="L287" s="17" t="str">
        <f>IF(SUM('Test Sample Data'!L$3:L$98)&gt;10,IF(AND(ISNUMBER('Test Sample Data'!L286),'Test Sample Data'!L286&lt;$B$1,'Test Sample Data'!L286&gt;0),'Test Sample Data'!L286,$B$1),"")</f>
        <v/>
      </c>
      <c r="M287" s="17" t="str">
        <f>IF(SUM('Test Sample Data'!M$3:M$98)&gt;10,IF(AND(ISNUMBER('Test Sample Data'!M286),'Test Sample Data'!M286&lt;$B$1,'Test Sample Data'!M286&gt;0),'Test Sample Data'!M286,$B$1),"")</f>
        <v/>
      </c>
      <c r="N287" s="17" t="str">
        <f>'Gene Table'!D286</f>
        <v>NR_003286</v>
      </c>
      <c r="O287" s="16" t="s">
        <v>368</v>
      </c>
      <c r="P287" s="17" t="str">
        <f>IF(SUM('Control Sample Data'!D$3:D$98)&gt;10,IF(AND(ISNUMBER('Control Sample Data'!D286),'Control Sample Data'!D286&lt;$B$1,'Control Sample Data'!D286&gt;0),'Control Sample Data'!D286,$B$1),"")</f>
        <v/>
      </c>
      <c r="Q287" s="17" t="str">
        <f>IF(SUM('Control Sample Data'!E$3:E$98)&gt;10,IF(AND(ISNUMBER('Control Sample Data'!E286),'Control Sample Data'!E286&lt;$B$1,'Control Sample Data'!E286&gt;0),'Control Sample Data'!E286,$B$1),"")</f>
        <v/>
      </c>
      <c r="R287" s="17" t="str">
        <f>IF(SUM('Control Sample Data'!F$3:F$98)&gt;10,IF(AND(ISNUMBER('Control Sample Data'!F286),'Control Sample Data'!F286&lt;$B$1,'Control Sample Data'!F286&gt;0),'Control Sample Data'!F286,$B$1),"")</f>
        <v/>
      </c>
      <c r="S287" s="17" t="str">
        <f>IF(SUM('Control Sample Data'!G$3:G$98)&gt;10,IF(AND(ISNUMBER('Control Sample Data'!G286),'Control Sample Data'!G286&lt;$B$1,'Control Sample Data'!G286&gt;0),'Control Sample Data'!G286,$B$1),"")</f>
        <v/>
      </c>
      <c r="T287" s="17" t="str">
        <f>IF(SUM('Control Sample Data'!H$3:H$98)&gt;10,IF(AND(ISNUMBER('Control Sample Data'!H286),'Control Sample Data'!H286&lt;$B$1,'Control Sample Data'!H286&gt;0),'Control Sample Data'!H286,$B$1),"")</f>
        <v/>
      </c>
      <c r="U287" s="17" t="str">
        <f>IF(SUM('Control Sample Data'!I$3:I$98)&gt;10,IF(AND(ISNUMBER('Control Sample Data'!I286),'Control Sample Data'!I286&lt;$B$1,'Control Sample Data'!I286&gt;0),'Control Sample Data'!I286,$B$1),"")</f>
        <v/>
      </c>
      <c r="V287" s="17" t="str">
        <f>IF(SUM('Control Sample Data'!J$3:J$98)&gt;10,IF(AND(ISNUMBER('Control Sample Data'!J286),'Control Sample Data'!J286&lt;$B$1,'Control Sample Data'!J286&gt;0),'Control Sample Data'!J286,$B$1),"")</f>
        <v/>
      </c>
      <c r="W287" s="17" t="str">
        <f>IF(SUM('Control Sample Data'!K$3:K$98)&gt;10,IF(AND(ISNUMBER('Control Sample Data'!K286),'Control Sample Data'!K286&lt;$B$1,'Control Sample Data'!K286&gt;0),'Control Sample Data'!K286,$B$1),"")</f>
        <v/>
      </c>
      <c r="X287" s="17" t="str">
        <f>IF(SUM('Control Sample Data'!L$3:L$98)&gt;10,IF(AND(ISNUMBER('Control Sample Data'!L286),'Control Sample Data'!L286&lt;$B$1,'Control Sample Data'!L286&gt;0),'Control Sample Data'!L286,$B$1),"")</f>
        <v/>
      </c>
      <c r="Y287" s="17" t="str">
        <f>IF(SUM('Control Sample Data'!M$3:M$98)&gt;10,IF(AND(ISNUMBER('Control Sample Data'!M286),'Control Sample Data'!M286&lt;$B$1,'Control Sample Data'!M286&gt;0),'Control Sample Data'!M286,$B$1),"")</f>
        <v/>
      </c>
      <c r="AT287" s="36" t="str">
        <f t="shared" si="236"/>
        <v/>
      </c>
      <c r="AU287" s="36" t="str">
        <f t="shared" si="237"/>
        <v/>
      </c>
      <c r="AV287" s="36" t="str">
        <f t="shared" si="238"/>
        <v/>
      </c>
      <c r="AW287" s="36" t="str">
        <f t="shared" si="239"/>
        <v/>
      </c>
      <c r="AX287" s="36" t="str">
        <f t="shared" si="240"/>
        <v/>
      </c>
      <c r="AY287" s="36" t="str">
        <f t="shared" si="241"/>
        <v/>
      </c>
      <c r="AZ287" s="36" t="str">
        <f t="shared" si="242"/>
        <v/>
      </c>
      <c r="BA287" s="36" t="str">
        <f t="shared" si="243"/>
        <v/>
      </c>
      <c r="BB287" s="36" t="str">
        <f t="shared" si="244"/>
        <v/>
      </c>
      <c r="BC287" s="36" t="str">
        <f t="shared" si="245"/>
        <v/>
      </c>
      <c r="BD287" s="36" t="str">
        <f t="shared" si="246"/>
        <v/>
      </c>
      <c r="BE287" s="36" t="str">
        <f t="shared" si="247"/>
        <v/>
      </c>
      <c r="BF287" s="36" t="str">
        <f t="shared" si="248"/>
        <v/>
      </c>
      <c r="BG287" s="36" t="str">
        <f t="shared" si="249"/>
        <v/>
      </c>
      <c r="BH287" s="36" t="str">
        <f t="shared" si="250"/>
        <v/>
      </c>
      <c r="BI287" s="36" t="str">
        <f t="shared" si="251"/>
        <v/>
      </c>
      <c r="BJ287" s="36" t="str">
        <f t="shared" si="252"/>
        <v/>
      </c>
      <c r="BK287" s="36" t="str">
        <f t="shared" si="253"/>
        <v/>
      </c>
      <c r="BL287" s="36" t="str">
        <f t="shared" si="254"/>
        <v/>
      </c>
      <c r="BM287" s="36" t="str">
        <f t="shared" si="255"/>
        <v/>
      </c>
      <c r="BN287" s="38" t="e">
        <f t="shared" si="234"/>
        <v>#DIV/0!</v>
      </c>
      <c r="BO287" s="38" t="e">
        <f t="shared" si="235"/>
        <v>#DIV/0!</v>
      </c>
      <c r="BP287" s="39" t="str">
        <f t="shared" si="256"/>
        <v/>
      </c>
      <c r="BQ287" s="39" t="str">
        <f t="shared" si="257"/>
        <v/>
      </c>
      <c r="BR287" s="39" t="str">
        <f t="shared" si="258"/>
        <v/>
      </c>
      <c r="BS287" s="39" t="str">
        <f t="shared" si="259"/>
        <v/>
      </c>
      <c r="BT287" s="39" t="str">
        <f t="shared" si="260"/>
        <v/>
      </c>
      <c r="BU287" s="39" t="str">
        <f t="shared" si="261"/>
        <v/>
      </c>
      <c r="BV287" s="39" t="str">
        <f t="shared" si="262"/>
        <v/>
      </c>
      <c r="BW287" s="39" t="str">
        <f t="shared" si="263"/>
        <v/>
      </c>
      <c r="BX287" s="39" t="str">
        <f t="shared" si="264"/>
        <v/>
      </c>
      <c r="BY287" s="39" t="str">
        <f t="shared" si="265"/>
        <v/>
      </c>
      <c r="BZ287" s="39" t="str">
        <f t="shared" si="266"/>
        <v/>
      </c>
      <c r="CA287" s="39" t="str">
        <f t="shared" si="267"/>
        <v/>
      </c>
      <c r="CB287" s="39" t="str">
        <f t="shared" si="268"/>
        <v/>
      </c>
      <c r="CC287" s="39" t="str">
        <f t="shared" si="269"/>
        <v/>
      </c>
      <c r="CD287" s="39" t="str">
        <f t="shared" si="270"/>
        <v/>
      </c>
      <c r="CE287" s="39" t="str">
        <f t="shared" si="271"/>
        <v/>
      </c>
      <c r="CF287" s="39" t="str">
        <f t="shared" si="272"/>
        <v/>
      </c>
      <c r="CG287" s="39" t="str">
        <f t="shared" si="273"/>
        <v/>
      </c>
      <c r="CH287" s="39" t="str">
        <f t="shared" si="274"/>
        <v/>
      </c>
      <c r="CI287" s="39" t="str">
        <f t="shared" si="275"/>
        <v/>
      </c>
    </row>
    <row r="288" spans="1:87" ht="12.75">
      <c r="A288" s="18"/>
      <c r="B288" s="16" t="str">
        <f>'Gene Table'!D287</f>
        <v>RT</v>
      </c>
      <c r="C288" s="16" t="s">
        <v>372</v>
      </c>
      <c r="D288" s="17" t="str">
        <f>IF(SUM('Test Sample Data'!D$3:D$98)&gt;10,IF(AND(ISNUMBER('Test Sample Data'!D287),'Test Sample Data'!D287&lt;$B$1,'Test Sample Data'!D287&gt;0),'Test Sample Data'!D287,$B$1),"")</f>
        <v/>
      </c>
      <c r="E288" s="17" t="str">
        <f>IF(SUM('Test Sample Data'!E$3:E$98)&gt;10,IF(AND(ISNUMBER('Test Sample Data'!E287),'Test Sample Data'!E287&lt;$B$1,'Test Sample Data'!E287&gt;0),'Test Sample Data'!E287,$B$1),"")</f>
        <v/>
      </c>
      <c r="F288" s="17" t="str">
        <f>IF(SUM('Test Sample Data'!F$3:F$98)&gt;10,IF(AND(ISNUMBER('Test Sample Data'!F287),'Test Sample Data'!F287&lt;$B$1,'Test Sample Data'!F287&gt;0),'Test Sample Data'!F287,$B$1),"")</f>
        <v/>
      </c>
      <c r="G288" s="17" t="str">
        <f>IF(SUM('Test Sample Data'!G$3:G$98)&gt;10,IF(AND(ISNUMBER('Test Sample Data'!G287),'Test Sample Data'!G287&lt;$B$1,'Test Sample Data'!G287&gt;0),'Test Sample Data'!G287,$B$1),"")</f>
        <v/>
      </c>
      <c r="H288" s="17" t="str">
        <f>IF(SUM('Test Sample Data'!H$3:H$98)&gt;10,IF(AND(ISNUMBER('Test Sample Data'!H287),'Test Sample Data'!H287&lt;$B$1,'Test Sample Data'!H287&gt;0),'Test Sample Data'!H287,$B$1),"")</f>
        <v/>
      </c>
      <c r="I288" s="17" t="str">
        <f>IF(SUM('Test Sample Data'!I$3:I$98)&gt;10,IF(AND(ISNUMBER('Test Sample Data'!I287),'Test Sample Data'!I287&lt;$B$1,'Test Sample Data'!I287&gt;0),'Test Sample Data'!I287,$B$1),"")</f>
        <v/>
      </c>
      <c r="J288" s="17" t="str">
        <f>IF(SUM('Test Sample Data'!J$3:J$98)&gt;10,IF(AND(ISNUMBER('Test Sample Data'!J287),'Test Sample Data'!J287&lt;$B$1,'Test Sample Data'!J287&gt;0),'Test Sample Data'!J287,$B$1),"")</f>
        <v/>
      </c>
      <c r="K288" s="17" t="str">
        <f>IF(SUM('Test Sample Data'!K$3:K$98)&gt;10,IF(AND(ISNUMBER('Test Sample Data'!K287),'Test Sample Data'!K287&lt;$B$1,'Test Sample Data'!K287&gt;0),'Test Sample Data'!K287,$B$1),"")</f>
        <v/>
      </c>
      <c r="L288" s="17" t="str">
        <f>IF(SUM('Test Sample Data'!L$3:L$98)&gt;10,IF(AND(ISNUMBER('Test Sample Data'!L287),'Test Sample Data'!L287&lt;$B$1,'Test Sample Data'!L287&gt;0),'Test Sample Data'!L287,$B$1),"")</f>
        <v/>
      </c>
      <c r="M288" s="17" t="str">
        <f>IF(SUM('Test Sample Data'!M$3:M$98)&gt;10,IF(AND(ISNUMBER('Test Sample Data'!M287),'Test Sample Data'!M287&lt;$B$1,'Test Sample Data'!M287&gt;0),'Test Sample Data'!M287,$B$1),"")</f>
        <v/>
      </c>
      <c r="N288" s="17" t="str">
        <f>'Gene Table'!D287</f>
        <v>RT</v>
      </c>
      <c r="O288" s="16" t="s">
        <v>372</v>
      </c>
      <c r="P288" s="17" t="str">
        <f>IF(SUM('Control Sample Data'!D$3:D$98)&gt;10,IF(AND(ISNUMBER('Control Sample Data'!D287),'Control Sample Data'!D287&lt;$B$1,'Control Sample Data'!D287&gt;0),'Control Sample Data'!D287,$B$1),"")</f>
        <v/>
      </c>
      <c r="Q288" s="17" t="str">
        <f>IF(SUM('Control Sample Data'!E$3:E$98)&gt;10,IF(AND(ISNUMBER('Control Sample Data'!E287),'Control Sample Data'!E287&lt;$B$1,'Control Sample Data'!E287&gt;0),'Control Sample Data'!E287,$B$1),"")</f>
        <v/>
      </c>
      <c r="R288" s="17" t="str">
        <f>IF(SUM('Control Sample Data'!F$3:F$98)&gt;10,IF(AND(ISNUMBER('Control Sample Data'!F287),'Control Sample Data'!F287&lt;$B$1,'Control Sample Data'!F287&gt;0),'Control Sample Data'!F287,$B$1),"")</f>
        <v/>
      </c>
      <c r="S288" s="17" t="str">
        <f>IF(SUM('Control Sample Data'!G$3:G$98)&gt;10,IF(AND(ISNUMBER('Control Sample Data'!G287),'Control Sample Data'!G287&lt;$B$1,'Control Sample Data'!G287&gt;0),'Control Sample Data'!G287,$B$1),"")</f>
        <v/>
      </c>
      <c r="T288" s="17" t="str">
        <f>IF(SUM('Control Sample Data'!H$3:H$98)&gt;10,IF(AND(ISNUMBER('Control Sample Data'!H287),'Control Sample Data'!H287&lt;$B$1,'Control Sample Data'!H287&gt;0),'Control Sample Data'!H287,$B$1),"")</f>
        <v/>
      </c>
      <c r="U288" s="17" t="str">
        <f>IF(SUM('Control Sample Data'!I$3:I$98)&gt;10,IF(AND(ISNUMBER('Control Sample Data'!I287),'Control Sample Data'!I287&lt;$B$1,'Control Sample Data'!I287&gt;0),'Control Sample Data'!I287,$B$1),"")</f>
        <v/>
      </c>
      <c r="V288" s="17" t="str">
        <f>IF(SUM('Control Sample Data'!J$3:J$98)&gt;10,IF(AND(ISNUMBER('Control Sample Data'!J287),'Control Sample Data'!J287&lt;$B$1,'Control Sample Data'!J287&gt;0),'Control Sample Data'!J287,$B$1),"")</f>
        <v/>
      </c>
      <c r="W288" s="17" t="str">
        <f>IF(SUM('Control Sample Data'!K$3:K$98)&gt;10,IF(AND(ISNUMBER('Control Sample Data'!K287),'Control Sample Data'!K287&lt;$B$1,'Control Sample Data'!K287&gt;0),'Control Sample Data'!K287,$B$1),"")</f>
        <v/>
      </c>
      <c r="X288" s="17" t="str">
        <f>IF(SUM('Control Sample Data'!L$3:L$98)&gt;10,IF(AND(ISNUMBER('Control Sample Data'!L287),'Control Sample Data'!L287&lt;$B$1,'Control Sample Data'!L287&gt;0),'Control Sample Data'!L287,$B$1),"")</f>
        <v/>
      </c>
      <c r="Y288" s="17" t="str">
        <f>IF(SUM('Control Sample Data'!M$3:M$98)&gt;10,IF(AND(ISNUMBER('Control Sample Data'!M287),'Control Sample Data'!M287&lt;$B$1,'Control Sample Data'!M287&gt;0),'Control Sample Data'!M287,$B$1),"")</f>
        <v/>
      </c>
      <c r="AT288" s="36" t="str">
        <f t="shared" si="236"/>
        <v/>
      </c>
      <c r="AU288" s="36" t="str">
        <f t="shared" si="237"/>
        <v/>
      </c>
      <c r="AV288" s="36" t="str">
        <f t="shared" si="238"/>
        <v/>
      </c>
      <c r="AW288" s="36" t="str">
        <f t="shared" si="239"/>
        <v/>
      </c>
      <c r="AX288" s="36" t="str">
        <f t="shared" si="240"/>
        <v/>
      </c>
      <c r="AY288" s="36" t="str">
        <f t="shared" si="241"/>
        <v/>
      </c>
      <c r="AZ288" s="36" t="str">
        <f t="shared" si="242"/>
        <v/>
      </c>
      <c r="BA288" s="36" t="str">
        <f t="shared" si="243"/>
        <v/>
      </c>
      <c r="BB288" s="36" t="str">
        <f t="shared" si="244"/>
        <v/>
      </c>
      <c r="BC288" s="36" t="str">
        <f t="shared" si="245"/>
        <v/>
      </c>
      <c r="BD288" s="36" t="str">
        <f t="shared" si="246"/>
        <v/>
      </c>
      <c r="BE288" s="36" t="str">
        <f t="shared" si="247"/>
        <v/>
      </c>
      <c r="BF288" s="36" t="str">
        <f t="shared" si="248"/>
        <v/>
      </c>
      <c r="BG288" s="36" t="str">
        <f t="shared" si="249"/>
        <v/>
      </c>
      <c r="BH288" s="36" t="str">
        <f t="shared" si="250"/>
        <v/>
      </c>
      <c r="BI288" s="36" t="str">
        <f t="shared" si="251"/>
        <v/>
      </c>
      <c r="BJ288" s="36" t="str">
        <f t="shared" si="252"/>
        <v/>
      </c>
      <c r="BK288" s="36" t="str">
        <f t="shared" si="253"/>
        <v/>
      </c>
      <c r="BL288" s="36" t="str">
        <f t="shared" si="254"/>
        <v/>
      </c>
      <c r="BM288" s="36" t="str">
        <f t="shared" si="255"/>
        <v/>
      </c>
      <c r="BN288" s="38" t="e">
        <f t="shared" si="234"/>
        <v>#DIV/0!</v>
      </c>
      <c r="BO288" s="38" t="e">
        <f t="shared" si="235"/>
        <v>#DIV/0!</v>
      </c>
      <c r="BP288" s="39" t="str">
        <f t="shared" si="256"/>
        <v/>
      </c>
      <c r="BQ288" s="39" t="str">
        <f t="shared" si="257"/>
        <v/>
      </c>
      <c r="BR288" s="39" t="str">
        <f t="shared" si="258"/>
        <v/>
      </c>
      <c r="BS288" s="39" t="str">
        <f t="shared" si="259"/>
        <v/>
      </c>
      <c r="BT288" s="39" t="str">
        <f t="shared" si="260"/>
        <v/>
      </c>
      <c r="BU288" s="39" t="str">
        <f t="shared" si="261"/>
        <v/>
      </c>
      <c r="BV288" s="39" t="str">
        <f t="shared" si="262"/>
        <v/>
      </c>
      <c r="BW288" s="39" t="str">
        <f t="shared" si="263"/>
        <v/>
      </c>
      <c r="BX288" s="39" t="str">
        <f t="shared" si="264"/>
        <v/>
      </c>
      <c r="BY288" s="39" t="str">
        <f t="shared" si="265"/>
        <v/>
      </c>
      <c r="BZ288" s="39" t="str">
        <f t="shared" si="266"/>
        <v/>
      </c>
      <c r="CA288" s="39" t="str">
        <f t="shared" si="267"/>
        <v/>
      </c>
      <c r="CB288" s="39" t="str">
        <f t="shared" si="268"/>
        <v/>
      </c>
      <c r="CC288" s="39" t="str">
        <f t="shared" si="269"/>
        <v/>
      </c>
      <c r="CD288" s="39" t="str">
        <f t="shared" si="270"/>
        <v/>
      </c>
      <c r="CE288" s="39" t="str">
        <f t="shared" si="271"/>
        <v/>
      </c>
      <c r="CF288" s="39" t="str">
        <f t="shared" si="272"/>
        <v/>
      </c>
      <c r="CG288" s="39" t="str">
        <f t="shared" si="273"/>
        <v/>
      </c>
      <c r="CH288" s="39" t="str">
        <f t="shared" si="274"/>
        <v/>
      </c>
      <c r="CI288" s="39" t="str">
        <f t="shared" si="275"/>
        <v/>
      </c>
    </row>
    <row r="289" spans="1:87" ht="12.75">
      <c r="A289" s="18"/>
      <c r="B289" s="16" t="str">
        <f>'Gene Table'!D288</f>
        <v>RT</v>
      </c>
      <c r="C289" s="16" t="s">
        <v>374</v>
      </c>
      <c r="D289" s="17" t="str">
        <f>IF(SUM('Test Sample Data'!D$3:D$98)&gt;10,IF(AND(ISNUMBER('Test Sample Data'!D288),'Test Sample Data'!D288&lt;$B$1,'Test Sample Data'!D288&gt;0),'Test Sample Data'!D288,$B$1),"")</f>
        <v/>
      </c>
      <c r="E289" s="17" t="str">
        <f>IF(SUM('Test Sample Data'!E$3:E$98)&gt;10,IF(AND(ISNUMBER('Test Sample Data'!E288),'Test Sample Data'!E288&lt;$B$1,'Test Sample Data'!E288&gt;0),'Test Sample Data'!E288,$B$1),"")</f>
        <v/>
      </c>
      <c r="F289" s="17" t="str">
        <f>IF(SUM('Test Sample Data'!F$3:F$98)&gt;10,IF(AND(ISNUMBER('Test Sample Data'!F288),'Test Sample Data'!F288&lt;$B$1,'Test Sample Data'!F288&gt;0),'Test Sample Data'!F288,$B$1),"")</f>
        <v/>
      </c>
      <c r="G289" s="17" t="str">
        <f>IF(SUM('Test Sample Data'!G$3:G$98)&gt;10,IF(AND(ISNUMBER('Test Sample Data'!G288),'Test Sample Data'!G288&lt;$B$1,'Test Sample Data'!G288&gt;0),'Test Sample Data'!G288,$B$1),"")</f>
        <v/>
      </c>
      <c r="H289" s="17" t="str">
        <f>IF(SUM('Test Sample Data'!H$3:H$98)&gt;10,IF(AND(ISNUMBER('Test Sample Data'!H288),'Test Sample Data'!H288&lt;$B$1,'Test Sample Data'!H288&gt;0),'Test Sample Data'!H288,$B$1),"")</f>
        <v/>
      </c>
      <c r="I289" s="17" t="str">
        <f>IF(SUM('Test Sample Data'!I$3:I$98)&gt;10,IF(AND(ISNUMBER('Test Sample Data'!I288),'Test Sample Data'!I288&lt;$B$1,'Test Sample Data'!I288&gt;0),'Test Sample Data'!I288,$B$1),"")</f>
        <v/>
      </c>
      <c r="J289" s="17" t="str">
        <f>IF(SUM('Test Sample Data'!J$3:J$98)&gt;10,IF(AND(ISNUMBER('Test Sample Data'!J288),'Test Sample Data'!J288&lt;$B$1,'Test Sample Data'!J288&gt;0),'Test Sample Data'!J288,$B$1),"")</f>
        <v/>
      </c>
      <c r="K289" s="17" t="str">
        <f>IF(SUM('Test Sample Data'!K$3:K$98)&gt;10,IF(AND(ISNUMBER('Test Sample Data'!K288),'Test Sample Data'!K288&lt;$B$1,'Test Sample Data'!K288&gt;0),'Test Sample Data'!K288,$B$1),"")</f>
        <v/>
      </c>
      <c r="L289" s="17" t="str">
        <f>IF(SUM('Test Sample Data'!L$3:L$98)&gt;10,IF(AND(ISNUMBER('Test Sample Data'!L288),'Test Sample Data'!L288&lt;$B$1,'Test Sample Data'!L288&gt;0),'Test Sample Data'!L288,$B$1),"")</f>
        <v/>
      </c>
      <c r="M289" s="17" t="str">
        <f>IF(SUM('Test Sample Data'!M$3:M$98)&gt;10,IF(AND(ISNUMBER('Test Sample Data'!M288),'Test Sample Data'!M288&lt;$B$1,'Test Sample Data'!M288&gt;0),'Test Sample Data'!M288,$B$1),"")</f>
        <v/>
      </c>
      <c r="N289" s="17" t="str">
        <f>'Gene Table'!D288</f>
        <v>RT</v>
      </c>
      <c r="O289" s="16" t="s">
        <v>374</v>
      </c>
      <c r="P289" s="17" t="str">
        <f>IF(SUM('Control Sample Data'!D$3:D$98)&gt;10,IF(AND(ISNUMBER('Control Sample Data'!D288),'Control Sample Data'!D288&lt;$B$1,'Control Sample Data'!D288&gt;0),'Control Sample Data'!D288,$B$1),"")</f>
        <v/>
      </c>
      <c r="Q289" s="17" t="str">
        <f>IF(SUM('Control Sample Data'!E$3:E$98)&gt;10,IF(AND(ISNUMBER('Control Sample Data'!E288),'Control Sample Data'!E288&lt;$B$1,'Control Sample Data'!E288&gt;0),'Control Sample Data'!E288,$B$1),"")</f>
        <v/>
      </c>
      <c r="R289" s="17" t="str">
        <f>IF(SUM('Control Sample Data'!F$3:F$98)&gt;10,IF(AND(ISNUMBER('Control Sample Data'!F288),'Control Sample Data'!F288&lt;$B$1,'Control Sample Data'!F288&gt;0),'Control Sample Data'!F288,$B$1),"")</f>
        <v/>
      </c>
      <c r="S289" s="17" t="str">
        <f>IF(SUM('Control Sample Data'!G$3:G$98)&gt;10,IF(AND(ISNUMBER('Control Sample Data'!G288),'Control Sample Data'!G288&lt;$B$1,'Control Sample Data'!G288&gt;0),'Control Sample Data'!G288,$B$1),"")</f>
        <v/>
      </c>
      <c r="T289" s="17" t="str">
        <f>IF(SUM('Control Sample Data'!H$3:H$98)&gt;10,IF(AND(ISNUMBER('Control Sample Data'!H288),'Control Sample Data'!H288&lt;$B$1,'Control Sample Data'!H288&gt;0),'Control Sample Data'!H288,$B$1),"")</f>
        <v/>
      </c>
      <c r="U289" s="17" t="str">
        <f>IF(SUM('Control Sample Data'!I$3:I$98)&gt;10,IF(AND(ISNUMBER('Control Sample Data'!I288),'Control Sample Data'!I288&lt;$B$1,'Control Sample Data'!I288&gt;0),'Control Sample Data'!I288,$B$1),"")</f>
        <v/>
      </c>
      <c r="V289" s="17" t="str">
        <f>IF(SUM('Control Sample Data'!J$3:J$98)&gt;10,IF(AND(ISNUMBER('Control Sample Data'!J288),'Control Sample Data'!J288&lt;$B$1,'Control Sample Data'!J288&gt;0),'Control Sample Data'!J288,$B$1),"")</f>
        <v/>
      </c>
      <c r="W289" s="17" t="str">
        <f>IF(SUM('Control Sample Data'!K$3:K$98)&gt;10,IF(AND(ISNUMBER('Control Sample Data'!K288),'Control Sample Data'!K288&lt;$B$1,'Control Sample Data'!K288&gt;0),'Control Sample Data'!K288,$B$1),"")</f>
        <v/>
      </c>
      <c r="X289" s="17" t="str">
        <f>IF(SUM('Control Sample Data'!L$3:L$98)&gt;10,IF(AND(ISNUMBER('Control Sample Data'!L288),'Control Sample Data'!L288&lt;$B$1,'Control Sample Data'!L288&gt;0),'Control Sample Data'!L288,$B$1),"")</f>
        <v/>
      </c>
      <c r="Y289" s="17" t="str">
        <f>IF(SUM('Control Sample Data'!M$3:M$98)&gt;10,IF(AND(ISNUMBER('Control Sample Data'!M288),'Control Sample Data'!M288&lt;$B$1,'Control Sample Data'!M288&gt;0),'Control Sample Data'!M288,$B$1),"")</f>
        <v/>
      </c>
      <c r="AT289" s="36" t="str">
        <f t="shared" si="236"/>
        <v/>
      </c>
      <c r="AU289" s="36" t="str">
        <f t="shared" si="237"/>
        <v/>
      </c>
      <c r="AV289" s="36" t="str">
        <f t="shared" si="238"/>
        <v/>
      </c>
      <c r="AW289" s="36" t="str">
        <f t="shared" si="239"/>
        <v/>
      </c>
      <c r="AX289" s="36" t="str">
        <f t="shared" si="240"/>
        <v/>
      </c>
      <c r="AY289" s="36" t="str">
        <f t="shared" si="241"/>
        <v/>
      </c>
      <c r="AZ289" s="36" t="str">
        <f t="shared" si="242"/>
        <v/>
      </c>
      <c r="BA289" s="36" t="str">
        <f t="shared" si="243"/>
        <v/>
      </c>
      <c r="BB289" s="36" t="str">
        <f t="shared" si="244"/>
        <v/>
      </c>
      <c r="BC289" s="36" t="str">
        <f t="shared" si="245"/>
        <v/>
      </c>
      <c r="BD289" s="36" t="str">
        <f t="shared" si="246"/>
        <v/>
      </c>
      <c r="BE289" s="36" t="str">
        <f t="shared" si="247"/>
        <v/>
      </c>
      <c r="BF289" s="36" t="str">
        <f t="shared" si="248"/>
        <v/>
      </c>
      <c r="BG289" s="36" t="str">
        <f t="shared" si="249"/>
        <v/>
      </c>
      <c r="BH289" s="36" t="str">
        <f t="shared" si="250"/>
        <v/>
      </c>
      <c r="BI289" s="36" t="str">
        <f t="shared" si="251"/>
        <v/>
      </c>
      <c r="BJ289" s="36" t="str">
        <f t="shared" si="252"/>
        <v/>
      </c>
      <c r="BK289" s="36" t="str">
        <f t="shared" si="253"/>
        <v/>
      </c>
      <c r="BL289" s="36" t="str">
        <f t="shared" si="254"/>
        <v/>
      </c>
      <c r="BM289" s="36" t="str">
        <f t="shared" si="255"/>
        <v/>
      </c>
      <c r="BN289" s="38" t="e">
        <f t="shared" si="234"/>
        <v>#DIV/0!</v>
      </c>
      <c r="BO289" s="38" t="e">
        <f t="shared" si="235"/>
        <v>#DIV/0!</v>
      </c>
      <c r="BP289" s="39" t="str">
        <f t="shared" si="256"/>
        <v/>
      </c>
      <c r="BQ289" s="39" t="str">
        <f t="shared" si="257"/>
        <v/>
      </c>
      <c r="BR289" s="39" t="str">
        <f t="shared" si="258"/>
        <v/>
      </c>
      <c r="BS289" s="39" t="str">
        <f t="shared" si="259"/>
        <v/>
      </c>
      <c r="BT289" s="39" t="str">
        <f t="shared" si="260"/>
        <v/>
      </c>
      <c r="BU289" s="39" t="str">
        <f t="shared" si="261"/>
        <v/>
      </c>
      <c r="BV289" s="39" t="str">
        <f t="shared" si="262"/>
        <v/>
      </c>
      <c r="BW289" s="39" t="str">
        <f t="shared" si="263"/>
        <v/>
      </c>
      <c r="BX289" s="39" t="str">
        <f t="shared" si="264"/>
        <v/>
      </c>
      <c r="BY289" s="39" t="str">
        <f t="shared" si="265"/>
        <v/>
      </c>
      <c r="BZ289" s="39" t="str">
        <f t="shared" si="266"/>
        <v/>
      </c>
      <c r="CA289" s="39" t="str">
        <f t="shared" si="267"/>
        <v/>
      </c>
      <c r="CB289" s="39" t="str">
        <f t="shared" si="268"/>
        <v/>
      </c>
      <c r="CC289" s="39" t="str">
        <f t="shared" si="269"/>
        <v/>
      </c>
      <c r="CD289" s="39" t="str">
        <f t="shared" si="270"/>
        <v/>
      </c>
      <c r="CE289" s="39" t="str">
        <f t="shared" si="271"/>
        <v/>
      </c>
      <c r="CF289" s="39" t="str">
        <f t="shared" si="272"/>
        <v/>
      </c>
      <c r="CG289" s="39" t="str">
        <f t="shared" si="273"/>
        <v/>
      </c>
      <c r="CH289" s="39" t="str">
        <f t="shared" si="274"/>
        <v/>
      </c>
      <c r="CI289" s="39" t="str">
        <f t="shared" si="275"/>
        <v/>
      </c>
    </row>
    <row r="290" spans="1:87" ht="12.75">
      <c r="A290" s="18"/>
      <c r="B290" s="16" t="str">
        <f>'Gene Table'!D289</f>
        <v>PCR</v>
      </c>
      <c r="C290" s="16" t="s">
        <v>375</v>
      </c>
      <c r="D290" s="17" t="str">
        <f>IF(SUM('Test Sample Data'!D$3:D$98)&gt;10,IF(AND(ISNUMBER('Test Sample Data'!D289),'Test Sample Data'!D289&lt;$B$1,'Test Sample Data'!D289&gt;0),'Test Sample Data'!D289,$B$1),"")</f>
        <v/>
      </c>
      <c r="E290" s="17" t="str">
        <f>IF(SUM('Test Sample Data'!E$3:E$98)&gt;10,IF(AND(ISNUMBER('Test Sample Data'!E289),'Test Sample Data'!E289&lt;$B$1,'Test Sample Data'!E289&gt;0),'Test Sample Data'!E289,$B$1),"")</f>
        <v/>
      </c>
      <c r="F290" s="17" t="str">
        <f>IF(SUM('Test Sample Data'!F$3:F$98)&gt;10,IF(AND(ISNUMBER('Test Sample Data'!F289),'Test Sample Data'!F289&lt;$B$1,'Test Sample Data'!F289&gt;0),'Test Sample Data'!F289,$B$1),"")</f>
        <v/>
      </c>
      <c r="G290" s="17" t="str">
        <f>IF(SUM('Test Sample Data'!G$3:G$98)&gt;10,IF(AND(ISNUMBER('Test Sample Data'!G289),'Test Sample Data'!G289&lt;$B$1,'Test Sample Data'!G289&gt;0),'Test Sample Data'!G289,$B$1),"")</f>
        <v/>
      </c>
      <c r="H290" s="17" t="str">
        <f>IF(SUM('Test Sample Data'!H$3:H$98)&gt;10,IF(AND(ISNUMBER('Test Sample Data'!H289),'Test Sample Data'!H289&lt;$B$1,'Test Sample Data'!H289&gt;0),'Test Sample Data'!H289,$B$1),"")</f>
        <v/>
      </c>
      <c r="I290" s="17" t="str">
        <f>IF(SUM('Test Sample Data'!I$3:I$98)&gt;10,IF(AND(ISNUMBER('Test Sample Data'!I289),'Test Sample Data'!I289&lt;$B$1,'Test Sample Data'!I289&gt;0),'Test Sample Data'!I289,$B$1),"")</f>
        <v/>
      </c>
      <c r="J290" s="17" t="str">
        <f>IF(SUM('Test Sample Data'!J$3:J$98)&gt;10,IF(AND(ISNUMBER('Test Sample Data'!J289),'Test Sample Data'!J289&lt;$B$1,'Test Sample Data'!J289&gt;0),'Test Sample Data'!J289,$B$1),"")</f>
        <v/>
      </c>
      <c r="K290" s="17" t="str">
        <f>IF(SUM('Test Sample Data'!K$3:K$98)&gt;10,IF(AND(ISNUMBER('Test Sample Data'!K289),'Test Sample Data'!K289&lt;$B$1,'Test Sample Data'!K289&gt;0),'Test Sample Data'!K289,$B$1),"")</f>
        <v/>
      </c>
      <c r="L290" s="17" t="str">
        <f>IF(SUM('Test Sample Data'!L$3:L$98)&gt;10,IF(AND(ISNUMBER('Test Sample Data'!L289),'Test Sample Data'!L289&lt;$B$1,'Test Sample Data'!L289&gt;0),'Test Sample Data'!L289,$B$1),"")</f>
        <v/>
      </c>
      <c r="M290" s="17" t="str">
        <f>IF(SUM('Test Sample Data'!M$3:M$98)&gt;10,IF(AND(ISNUMBER('Test Sample Data'!M289),'Test Sample Data'!M289&lt;$B$1,'Test Sample Data'!M289&gt;0),'Test Sample Data'!M289,$B$1),"")</f>
        <v/>
      </c>
      <c r="N290" s="17" t="str">
        <f>'Gene Table'!D289</f>
        <v>PCR</v>
      </c>
      <c r="O290" s="16" t="s">
        <v>375</v>
      </c>
      <c r="P290" s="17" t="str">
        <f>IF(SUM('Control Sample Data'!D$3:D$98)&gt;10,IF(AND(ISNUMBER('Control Sample Data'!D289),'Control Sample Data'!D289&lt;$B$1,'Control Sample Data'!D289&gt;0),'Control Sample Data'!D289,$B$1),"")</f>
        <v/>
      </c>
      <c r="Q290" s="17" t="str">
        <f>IF(SUM('Control Sample Data'!E$3:E$98)&gt;10,IF(AND(ISNUMBER('Control Sample Data'!E289),'Control Sample Data'!E289&lt;$B$1,'Control Sample Data'!E289&gt;0),'Control Sample Data'!E289,$B$1),"")</f>
        <v/>
      </c>
      <c r="R290" s="17" t="str">
        <f>IF(SUM('Control Sample Data'!F$3:F$98)&gt;10,IF(AND(ISNUMBER('Control Sample Data'!F289),'Control Sample Data'!F289&lt;$B$1,'Control Sample Data'!F289&gt;0),'Control Sample Data'!F289,$B$1),"")</f>
        <v/>
      </c>
      <c r="S290" s="17" t="str">
        <f>IF(SUM('Control Sample Data'!G$3:G$98)&gt;10,IF(AND(ISNUMBER('Control Sample Data'!G289),'Control Sample Data'!G289&lt;$B$1,'Control Sample Data'!G289&gt;0),'Control Sample Data'!G289,$B$1),"")</f>
        <v/>
      </c>
      <c r="T290" s="17" t="str">
        <f>IF(SUM('Control Sample Data'!H$3:H$98)&gt;10,IF(AND(ISNUMBER('Control Sample Data'!H289),'Control Sample Data'!H289&lt;$B$1,'Control Sample Data'!H289&gt;0),'Control Sample Data'!H289,$B$1),"")</f>
        <v/>
      </c>
      <c r="U290" s="17" t="str">
        <f>IF(SUM('Control Sample Data'!I$3:I$98)&gt;10,IF(AND(ISNUMBER('Control Sample Data'!I289),'Control Sample Data'!I289&lt;$B$1,'Control Sample Data'!I289&gt;0),'Control Sample Data'!I289,$B$1),"")</f>
        <v/>
      </c>
      <c r="V290" s="17" t="str">
        <f>IF(SUM('Control Sample Data'!J$3:J$98)&gt;10,IF(AND(ISNUMBER('Control Sample Data'!J289),'Control Sample Data'!J289&lt;$B$1,'Control Sample Data'!J289&gt;0),'Control Sample Data'!J289,$B$1),"")</f>
        <v/>
      </c>
      <c r="W290" s="17" t="str">
        <f>IF(SUM('Control Sample Data'!K$3:K$98)&gt;10,IF(AND(ISNUMBER('Control Sample Data'!K289),'Control Sample Data'!K289&lt;$B$1,'Control Sample Data'!K289&gt;0),'Control Sample Data'!K289,$B$1),"")</f>
        <v/>
      </c>
      <c r="X290" s="17" t="str">
        <f>IF(SUM('Control Sample Data'!L$3:L$98)&gt;10,IF(AND(ISNUMBER('Control Sample Data'!L289),'Control Sample Data'!L289&lt;$B$1,'Control Sample Data'!L289&gt;0),'Control Sample Data'!L289,$B$1),"")</f>
        <v/>
      </c>
      <c r="Y290" s="17" t="str">
        <f>IF(SUM('Control Sample Data'!M$3:M$98)&gt;10,IF(AND(ISNUMBER('Control Sample Data'!M289),'Control Sample Data'!M289&lt;$B$1,'Control Sample Data'!M289&gt;0),'Control Sample Data'!M289,$B$1),"")</f>
        <v/>
      </c>
      <c r="AT290" s="36" t="str">
        <f t="shared" si="236"/>
        <v/>
      </c>
      <c r="AU290" s="36" t="str">
        <f t="shared" si="237"/>
        <v/>
      </c>
      <c r="AV290" s="36" t="str">
        <f t="shared" si="238"/>
        <v/>
      </c>
      <c r="AW290" s="36" t="str">
        <f t="shared" si="239"/>
        <v/>
      </c>
      <c r="AX290" s="36" t="str">
        <f t="shared" si="240"/>
        <v/>
      </c>
      <c r="AY290" s="36" t="str">
        <f t="shared" si="241"/>
        <v/>
      </c>
      <c r="AZ290" s="36" t="str">
        <f t="shared" si="242"/>
        <v/>
      </c>
      <c r="BA290" s="36" t="str">
        <f t="shared" si="243"/>
        <v/>
      </c>
      <c r="BB290" s="36" t="str">
        <f t="shared" si="244"/>
        <v/>
      </c>
      <c r="BC290" s="36" t="str">
        <f t="shared" si="245"/>
        <v/>
      </c>
      <c r="BD290" s="36" t="str">
        <f t="shared" si="246"/>
        <v/>
      </c>
      <c r="BE290" s="36" t="str">
        <f t="shared" si="247"/>
        <v/>
      </c>
      <c r="BF290" s="36" t="str">
        <f t="shared" si="248"/>
        <v/>
      </c>
      <c r="BG290" s="36" t="str">
        <f t="shared" si="249"/>
        <v/>
      </c>
      <c r="BH290" s="36" t="str">
        <f t="shared" si="250"/>
        <v/>
      </c>
      <c r="BI290" s="36" t="str">
        <f t="shared" si="251"/>
        <v/>
      </c>
      <c r="BJ290" s="36" t="str">
        <f t="shared" si="252"/>
        <v/>
      </c>
      <c r="BK290" s="36" t="str">
        <f t="shared" si="253"/>
        <v/>
      </c>
      <c r="BL290" s="36" t="str">
        <f t="shared" si="254"/>
        <v/>
      </c>
      <c r="BM290" s="36" t="str">
        <f t="shared" si="255"/>
        <v/>
      </c>
      <c r="BN290" s="38" t="e">
        <f t="shared" si="234"/>
        <v>#DIV/0!</v>
      </c>
      <c r="BO290" s="38" t="e">
        <f t="shared" si="235"/>
        <v>#DIV/0!</v>
      </c>
      <c r="BP290" s="39" t="str">
        <f t="shared" si="256"/>
        <v/>
      </c>
      <c r="BQ290" s="39" t="str">
        <f t="shared" si="257"/>
        <v/>
      </c>
      <c r="BR290" s="39" t="str">
        <f t="shared" si="258"/>
        <v/>
      </c>
      <c r="BS290" s="39" t="str">
        <f t="shared" si="259"/>
        <v/>
      </c>
      <c r="BT290" s="39" t="str">
        <f t="shared" si="260"/>
        <v/>
      </c>
      <c r="BU290" s="39" t="str">
        <f t="shared" si="261"/>
        <v/>
      </c>
      <c r="BV290" s="39" t="str">
        <f t="shared" si="262"/>
        <v/>
      </c>
      <c r="BW290" s="39" t="str">
        <f t="shared" si="263"/>
        <v/>
      </c>
      <c r="BX290" s="39" t="str">
        <f t="shared" si="264"/>
        <v/>
      </c>
      <c r="BY290" s="39" t="str">
        <f t="shared" si="265"/>
        <v/>
      </c>
      <c r="BZ290" s="39" t="str">
        <f t="shared" si="266"/>
        <v/>
      </c>
      <c r="CA290" s="39" t="str">
        <f t="shared" si="267"/>
        <v/>
      </c>
      <c r="CB290" s="39" t="str">
        <f t="shared" si="268"/>
        <v/>
      </c>
      <c r="CC290" s="39" t="str">
        <f t="shared" si="269"/>
        <v/>
      </c>
      <c r="CD290" s="39" t="str">
        <f t="shared" si="270"/>
        <v/>
      </c>
      <c r="CE290" s="39" t="str">
        <f t="shared" si="271"/>
        <v/>
      </c>
      <c r="CF290" s="39" t="str">
        <f t="shared" si="272"/>
        <v/>
      </c>
      <c r="CG290" s="39" t="str">
        <f t="shared" si="273"/>
        <v/>
      </c>
      <c r="CH290" s="39" t="str">
        <f t="shared" si="274"/>
        <v/>
      </c>
      <c r="CI290" s="39" t="str">
        <f t="shared" si="275"/>
        <v/>
      </c>
    </row>
    <row r="291" spans="1:87" ht="12.75">
      <c r="A291" s="40"/>
      <c r="B291" s="16" t="str">
        <f>'Gene Table'!D290</f>
        <v>PCR</v>
      </c>
      <c r="C291" s="16" t="s">
        <v>377</v>
      </c>
      <c r="D291" s="17" t="str">
        <f>IF(SUM('Test Sample Data'!D$3:D$98)&gt;10,IF(AND(ISNUMBER('Test Sample Data'!D290),'Test Sample Data'!D290&lt;$B$1,'Test Sample Data'!D290&gt;0),'Test Sample Data'!D290,$B$1),"")</f>
        <v/>
      </c>
      <c r="E291" s="17" t="str">
        <f>IF(SUM('Test Sample Data'!E$3:E$98)&gt;10,IF(AND(ISNUMBER('Test Sample Data'!E290),'Test Sample Data'!E290&lt;$B$1,'Test Sample Data'!E290&gt;0),'Test Sample Data'!E290,$B$1),"")</f>
        <v/>
      </c>
      <c r="F291" s="17" t="str">
        <f>IF(SUM('Test Sample Data'!F$3:F$98)&gt;10,IF(AND(ISNUMBER('Test Sample Data'!F290),'Test Sample Data'!F290&lt;$B$1,'Test Sample Data'!F290&gt;0),'Test Sample Data'!F290,$B$1),"")</f>
        <v/>
      </c>
      <c r="G291" s="17" t="str">
        <f>IF(SUM('Test Sample Data'!G$3:G$98)&gt;10,IF(AND(ISNUMBER('Test Sample Data'!G290),'Test Sample Data'!G290&lt;$B$1,'Test Sample Data'!G290&gt;0),'Test Sample Data'!G290,$B$1),"")</f>
        <v/>
      </c>
      <c r="H291" s="17" t="str">
        <f>IF(SUM('Test Sample Data'!H$3:H$98)&gt;10,IF(AND(ISNUMBER('Test Sample Data'!H290),'Test Sample Data'!H290&lt;$B$1,'Test Sample Data'!H290&gt;0),'Test Sample Data'!H290,$B$1),"")</f>
        <v/>
      </c>
      <c r="I291" s="17" t="str">
        <f>IF(SUM('Test Sample Data'!I$3:I$98)&gt;10,IF(AND(ISNUMBER('Test Sample Data'!I290),'Test Sample Data'!I290&lt;$B$1,'Test Sample Data'!I290&gt;0),'Test Sample Data'!I290,$B$1),"")</f>
        <v/>
      </c>
      <c r="J291" s="17" t="str">
        <f>IF(SUM('Test Sample Data'!J$3:J$98)&gt;10,IF(AND(ISNUMBER('Test Sample Data'!J290),'Test Sample Data'!J290&lt;$B$1,'Test Sample Data'!J290&gt;0),'Test Sample Data'!J290,$B$1),"")</f>
        <v/>
      </c>
      <c r="K291" s="17" t="str">
        <f>IF(SUM('Test Sample Data'!K$3:K$98)&gt;10,IF(AND(ISNUMBER('Test Sample Data'!K290),'Test Sample Data'!K290&lt;$B$1,'Test Sample Data'!K290&gt;0),'Test Sample Data'!K290,$B$1),"")</f>
        <v/>
      </c>
      <c r="L291" s="17" t="str">
        <f>IF(SUM('Test Sample Data'!L$3:L$98)&gt;10,IF(AND(ISNUMBER('Test Sample Data'!L290),'Test Sample Data'!L290&lt;$B$1,'Test Sample Data'!L290&gt;0),'Test Sample Data'!L290,$B$1),"")</f>
        <v/>
      </c>
      <c r="M291" s="17" t="str">
        <f>IF(SUM('Test Sample Data'!M$3:M$98)&gt;10,IF(AND(ISNUMBER('Test Sample Data'!M290),'Test Sample Data'!M290&lt;$B$1,'Test Sample Data'!M290&gt;0),'Test Sample Data'!M290,$B$1),"")</f>
        <v/>
      </c>
      <c r="N291" s="17" t="str">
        <f>'Gene Table'!D290</f>
        <v>PCR</v>
      </c>
      <c r="O291" s="16" t="s">
        <v>377</v>
      </c>
      <c r="P291" s="17" t="str">
        <f>IF(SUM('Control Sample Data'!D$3:D$98)&gt;10,IF(AND(ISNUMBER('Control Sample Data'!D290),'Control Sample Data'!D290&lt;$B$1,'Control Sample Data'!D290&gt;0),'Control Sample Data'!D290,$B$1),"")</f>
        <v/>
      </c>
      <c r="Q291" s="17" t="str">
        <f>IF(SUM('Control Sample Data'!E$3:E$98)&gt;10,IF(AND(ISNUMBER('Control Sample Data'!E290),'Control Sample Data'!E290&lt;$B$1,'Control Sample Data'!E290&gt;0),'Control Sample Data'!E290,$B$1),"")</f>
        <v/>
      </c>
      <c r="R291" s="17" t="str">
        <f>IF(SUM('Control Sample Data'!F$3:F$98)&gt;10,IF(AND(ISNUMBER('Control Sample Data'!F290),'Control Sample Data'!F290&lt;$B$1,'Control Sample Data'!F290&gt;0),'Control Sample Data'!F290,$B$1),"")</f>
        <v/>
      </c>
      <c r="S291" s="17" t="str">
        <f>IF(SUM('Control Sample Data'!G$3:G$98)&gt;10,IF(AND(ISNUMBER('Control Sample Data'!G290),'Control Sample Data'!G290&lt;$B$1,'Control Sample Data'!G290&gt;0),'Control Sample Data'!G290,$B$1),"")</f>
        <v/>
      </c>
      <c r="T291" s="17" t="str">
        <f>IF(SUM('Control Sample Data'!H$3:H$98)&gt;10,IF(AND(ISNUMBER('Control Sample Data'!H290),'Control Sample Data'!H290&lt;$B$1,'Control Sample Data'!H290&gt;0),'Control Sample Data'!H290,$B$1),"")</f>
        <v/>
      </c>
      <c r="U291" s="17" t="str">
        <f>IF(SUM('Control Sample Data'!I$3:I$98)&gt;10,IF(AND(ISNUMBER('Control Sample Data'!I290),'Control Sample Data'!I290&lt;$B$1,'Control Sample Data'!I290&gt;0),'Control Sample Data'!I290,$B$1),"")</f>
        <v/>
      </c>
      <c r="V291" s="17" t="str">
        <f>IF(SUM('Control Sample Data'!J$3:J$98)&gt;10,IF(AND(ISNUMBER('Control Sample Data'!J290),'Control Sample Data'!J290&lt;$B$1,'Control Sample Data'!J290&gt;0),'Control Sample Data'!J290,$B$1),"")</f>
        <v/>
      </c>
      <c r="W291" s="17" t="str">
        <f>IF(SUM('Control Sample Data'!K$3:K$98)&gt;10,IF(AND(ISNUMBER('Control Sample Data'!K290),'Control Sample Data'!K290&lt;$B$1,'Control Sample Data'!K290&gt;0),'Control Sample Data'!K290,$B$1),"")</f>
        <v/>
      </c>
      <c r="X291" s="17" t="str">
        <f>IF(SUM('Control Sample Data'!L$3:L$98)&gt;10,IF(AND(ISNUMBER('Control Sample Data'!L290),'Control Sample Data'!L290&lt;$B$1,'Control Sample Data'!L290&gt;0),'Control Sample Data'!L290,$B$1),"")</f>
        <v/>
      </c>
      <c r="Y291" s="17" t="str">
        <f>IF(SUM('Control Sample Data'!M$3:M$98)&gt;10,IF(AND(ISNUMBER('Control Sample Data'!M290),'Control Sample Data'!M290&lt;$B$1,'Control Sample Data'!M290&gt;0),'Control Sample Data'!M290,$B$1),"")</f>
        <v/>
      </c>
      <c r="AT291" s="36" t="str">
        <f t="shared" si="236"/>
        <v/>
      </c>
      <c r="AU291" s="36" t="str">
        <f t="shared" si="237"/>
        <v/>
      </c>
      <c r="AV291" s="36" t="str">
        <f t="shared" si="238"/>
        <v/>
      </c>
      <c r="AW291" s="36" t="str">
        <f t="shared" si="239"/>
        <v/>
      </c>
      <c r="AX291" s="36" t="str">
        <f t="shared" si="240"/>
        <v/>
      </c>
      <c r="AY291" s="36" t="str">
        <f t="shared" si="241"/>
        <v/>
      </c>
      <c r="AZ291" s="36" t="str">
        <f t="shared" si="242"/>
        <v/>
      </c>
      <c r="BA291" s="36" t="str">
        <f t="shared" si="243"/>
        <v/>
      </c>
      <c r="BB291" s="36" t="str">
        <f t="shared" si="244"/>
        <v/>
      </c>
      <c r="BC291" s="36" t="str">
        <f t="shared" si="245"/>
        <v/>
      </c>
      <c r="BD291" s="36" t="str">
        <f t="shared" si="246"/>
        <v/>
      </c>
      <c r="BE291" s="36" t="str">
        <f t="shared" si="247"/>
        <v/>
      </c>
      <c r="BF291" s="36" t="str">
        <f t="shared" si="248"/>
        <v/>
      </c>
      <c r="BG291" s="36" t="str">
        <f t="shared" si="249"/>
        <v/>
      </c>
      <c r="BH291" s="36" t="str">
        <f t="shared" si="250"/>
        <v/>
      </c>
      <c r="BI291" s="36" t="str">
        <f t="shared" si="251"/>
        <v/>
      </c>
      <c r="BJ291" s="36" t="str">
        <f t="shared" si="252"/>
        <v/>
      </c>
      <c r="BK291" s="36" t="str">
        <f t="shared" si="253"/>
        <v/>
      </c>
      <c r="BL291" s="36" t="str">
        <f t="shared" si="254"/>
        <v/>
      </c>
      <c r="BM291" s="36" t="str">
        <f t="shared" si="255"/>
        <v/>
      </c>
      <c r="BN291" s="38" t="e">
        <f t="shared" si="234"/>
        <v>#DIV/0!</v>
      </c>
      <c r="BO291" s="38" t="e">
        <f t="shared" si="235"/>
        <v>#DIV/0!</v>
      </c>
      <c r="BP291" s="39" t="str">
        <f t="shared" si="256"/>
        <v/>
      </c>
      <c r="BQ291" s="39" t="str">
        <f t="shared" si="257"/>
        <v/>
      </c>
      <c r="BR291" s="39" t="str">
        <f t="shared" si="258"/>
        <v/>
      </c>
      <c r="BS291" s="39" t="str">
        <f t="shared" si="259"/>
        <v/>
      </c>
      <c r="BT291" s="39" t="str">
        <f t="shared" si="260"/>
        <v/>
      </c>
      <c r="BU291" s="39" t="str">
        <f t="shared" si="261"/>
        <v/>
      </c>
      <c r="BV291" s="39" t="str">
        <f t="shared" si="262"/>
        <v/>
      </c>
      <c r="BW291" s="39" t="str">
        <f t="shared" si="263"/>
        <v/>
      </c>
      <c r="BX291" s="39" t="str">
        <f t="shared" si="264"/>
        <v/>
      </c>
      <c r="BY291" s="39" t="str">
        <f t="shared" si="265"/>
        <v/>
      </c>
      <c r="BZ291" s="39" t="str">
        <f t="shared" si="266"/>
        <v/>
      </c>
      <c r="CA291" s="39" t="str">
        <f t="shared" si="267"/>
        <v/>
      </c>
      <c r="CB291" s="39" t="str">
        <f t="shared" si="268"/>
        <v/>
      </c>
      <c r="CC291" s="39" t="str">
        <f t="shared" si="269"/>
        <v/>
      </c>
      <c r="CD291" s="39" t="str">
        <f t="shared" si="270"/>
        <v/>
      </c>
      <c r="CE291" s="39" t="str">
        <f t="shared" si="271"/>
        <v/>
      </c>
      <c r="CF291" s="39" t="str">
        <f t="shared" si="272"/>
        <v/>
      </c>
      <c r="CG291" s="39" t="str">
        <f t="shared" si="273"/>
        <v/>
      </c>
      <c r="CH291" s="39" t="str">
        <f t="shared" si="274"/>
        <v/>
      </c>
      <c r="CI291" s="39" t="str">
        <f t="shared" si="275"/>
        <v/>
      </c>
    </row>
    <row r="292" spans="1:87" ht="12.75">
      <c r="A292" s="15" t="s">
        <v>884</v>
      </c>
      <c r="B292" s="16" t="str">
        <f>'Gene Table'!D291</f>
        <v>NM_022444</v>
      </c>
      <c r="C292" s="16" t="s">
        <v>9</v>
      </c>
      <c r="D292" s="17" t="str">
        <f>IF(SUM('Test Sample Data'!D$3:D$98)&gt;10,IF(AND(ISNUMBER('Test Sample Data'!D291),'Test Sample Data'!D291&lt;$B$1,'Test Sample Data'!D291&gt;0),'Test Sample Data'!D291,$B$1),"")</f>
        <v/>
      </c>
      <c r="E292" s="17" t="str">
        <f>IF(SUM('Test Sample Data'!E$3:E$98)&gt;10,IF(AND(ISNUMBER('Test Sample Data'!E291),'Test Sample Data'!E291&lt;$B$1,'Test Sample Data'!E291&gt;0),'Test Sample Data'!E291,$B$1),"")</f>
        <v/>
      </c>
      <c r="F292" s="17" t="str">
        <f>IF(SUM('Test Sample Data'!F$3:F$98)&gt;10,IF(AND(ISNUMBER('Test Sample Data'!F291),'Test Sample Data'!F291&lt;$B$1,'Test Sample Data'!F291&gt;0),'Test Sample Data'!F291,$B$1),"")</f>
        <v/>
      </c>
      <c r="G292" s="17" t="str">
        <f>IF(SUM('Test Sample Data'!G$3:G$98)&gt;10,IF(AND(ISNUMBER('Test Sample Data'!G291),'Test Sample Data'!G291&lt;$B$1,'Test Sample Data'!G291&gt;0),'Test Sample Data'!G291,$B$1),"")</f>
        <v/>
      </c>
      <c r="H292" s="17" t="str">
        <f>IF(SUM('Test Sample Data'!H$3:H$98)&gt;10,IF(AND(ISNUMBER('Test Sample Data'!H291),'Test Sample Data'!H291&lt;$B$1,'Test Sample Data'!H291&gt;0),'Test Sample Data'!H291,$B$1),"")</f>
        <v/>
      </c>
      <c r="I292" s="17" t="str">
        <f>IF(SUM('Test Sample Data'!I$3:I$98)&gt;10,IF(AND(ISNUMBER('Test Sample Data'!I291),'Test Sample Data'!I291&lt;$B$1,'Test Sample Data'!I291&gt;0),'Test Sample Data'!I291,$B$1),"")</f>
        <v/>
      </c>
      <c r="J292" s="17" t="str">
        <f>IF(SUM('Test Sample Data'!J$3:J$98)&gt;10,IF(AND(ISNUMBER('Test Sample Data'!J291),'Test Sample Data'!J291&lt;$B$1,'Test Sample Data'!J291&gt;0),'Test Sample Data'!J291,$B$1),"")</f>
        <v/>
      </c>
      <c r="K292" s="17" t="str">
        <f>IF(SUM('Test Sample Data'!K$3:K$98)&gt;10,IF(AND(ISNUMBER('Test Sample Data'!K291),'Test Sample Data'!K291&lt;$B$1,'Test Sample Data'!K291&gt;0),'Test Sample Data'!K291,$B$1),"")</f>
        <v/>
      </c>
      <c r="L292" s="17" t="str">
        <f>IF(SUM('Test Sample Data'!L$3:L$98)&gt;10,IF(AND(ISNUMBER('Test Sample Data'!L291),'Test Sample Data'!L291&lt;$B$1,'Test Sample Data'!L291&gt;0),'Test Sample Data'!L291,$B$1),"")</f>
        <v/>
      </c>
      <c r="M292" s="17" t="str">
        <f>IF(SUM('Test Sample Data'!M$3:M$98)&gt;10,IF(AND(ISNUMBER('Test Sample Data'!M291),'Test Sample Data'!M291&lt;$B$1,'Test Sample Data'!M291&gt;0),'Test Sample Data'!M291,$B$1),"")</f>
        <v/>
      </c>
      <c r="N292" s="17" t="str">
        <f>'Gene Table'!D291</f>
        <v>NM_022444</v>
      </c>
      <c r="O292" s="16" t="s">
        <v>9</v>
      </c>
      <c r="P292" s="17" t="str">
        <f>IF(SUM('Control Sample Data'!D$3:D$98)&gt;10,IF(AND(ISNUMBER('Control Sample Data'!D291),'Control Sample Data'!D291&lt;$B$1,'Control Sample Data'!D291&gt;0),'Control Sample Data'!D291,$B$1),"")</f>
        <v/>
      </c>
      <c r="Q292" s="17" t="str">
        <f>IF(SUM('Control Sample Data'!E$3:E$98)&gt;10,IF(AND(ISNUMBER('Control Sample Data'!E291),'Control Sample Data'!E291&lt;$B$1,'Control Sample Data'!E291&gt;0),'Control Sample Data'!E291,$B$1),"")</f>
        <v/>
      </c>
      <c r="R292" s="17" t="str">
        <f>IF(SUM('Control Sample Data'!F$3:F$98)&gt;10,IF(AND(ISNUMBER('Control Sample Data'!F291),'Control Sample Data'!F291&lt;$B$1,'Control Sample Data'!F291&gt;0),'Control Sample Data'!F291,$B$1),"")</f>
        <v/>
      </c>
      <c r="S292" s="17" t="str">
        <f>IF(SUM('Control Sample Data'!G$3:G$98)&gt;10,IF(AND(ISNUMBER('Control Sample Data'!G291),'Control Sample Data'!G291&lt;$B$1,'Control Sample Data'!G291&gt;0),'Control Sample Data'!G291,$B$1),"")</f>
        <v/>
      </c>
      <c r="T292" s="17" t="str">
        <f>IF(SUM('Control Sample Data'!H$3:H$98)&gt;10,IF(AND(ISNUMBER('Control Sample Data'!H291),'Control Sample Data'!H291&lt;$B$1,'Control Sample Data'!H291&gt;0),'Control Sample Data'!H291,$B$1),"")</f>
        <v/>
      </c>
      <c r="U292" s="17" t="str">
        <f>IF(SUM('Control Sample Data'!I$3:I$98)&gt;10,IF(AND(ISNUMBER('Control Sample Data'!I291),'Control Sample Data'!I291&lt;$B$1,'Control Sample Data'!I291&gt;0),'Control Sample Data'!I291,$B$1),"")</f>
        <v/>
      </c>
      <c r="V292" s="17" t="str">
        <f>IF(SUM('Control Sample Data'!J$3:J$98)&gt;10,IF(AND(ISNUMBER('Control Sample Data'!J291),'Control Sample Data'!J291&lt;$B$1,'Control Sample Data'!J291&gt;0),'Control Sample Data'!J291,$B$1),"")</f>
        <v/>
      </c>
      <c r="W292" s="17" t="str">
        <f>IF(SUM('Control Sample Data'!K$3:K$98)&gt;10,IF(AND(ISNUMBER('Control Sample Data'!K291),'Control Sample Data'!K291&lt;$B$1,'Control Sample Data'!K291&gt;0),'Control Sample Data'!K291,$B$1),"")</f>
        <v/>
      </c>
      <c r="X292" s="17" t="str">
        <f>IF(SUM('Control Sample Data'!L$3:L$98)&gt;10,IF(AND(ISNUMBER('Control Sample Data'!L291),'Control Sample Data'!L291&lt;$B$1,'Control Sample Data'!L291&gt;0),'Control Sample Data'!L291,$B$1),"")</f>
        <v/>
      </c>
      <c r="Y292" s="17" t="str">
        <f>IF(SUM('Control Sample Data'!M$3:M$98)&gt;10,IF(AND(ISNUMBER('Control Sample Data'!M291),'Control Sample Data'!M291&lt;$B$1,'Control Sample Data'!M291&gt;0),'Control Sample Data'!M291,$B$1),"")</f>
        <v/>
      </c>
      <c r="Z292" s="38" t="str">
        <f>IF(ISERROR(VLOOKUP('Choose Housekeeping Genes'!$C3,Calculations!$C$292:$CB$387,2,0)),"",VLOOKUP('Choose Housekeeping Genes'!$C3,Calculations!$C$292:$M$387,2,0))</f>
        <v/>
      </c>
      <c r="AA292" s="38" t="str">
        <f>IF(ISERROR(VLOOKUP('Choose Housekeeping Genes'!$C3,Calculations!$C$292:$CB$387,3,0)),"",VLOOKUP('Choose Housekeeping Genes'!$C3,Calculations!$C$292:$M$387,3,0))</f>
        <v/>
      </c>
      <c r="AB292" s="38" t="str">
        <f>IF(ISERROR(VLOOKUP('Choose Housekeeping Genes'!$C3,Calculations!$C$292:$CB$387,4,0)),"",VLOOKUP('Choose Housekeeping Genes'!$C3,Calculations!$C$292:$M$387,4,0))</f>
        <v/>
      </c>
      <c r="AC292" s="38" t="str">
        <f>IF(ISERROR(VLOOKUP('Choose Housekeeping Genes'!$C3,Calculations!$C$292:$CB$387,5,0)),"",VLOOKUP('Choose Housekeeping Genes'!$C3,Calculations!$C$292:$M$387,5,0))</f>
        <v/>
      </c>
      <c r="AD292" s="38" t="str">
        <f>IF(ISERROR(VLOOKUP('Choose Housekeeping Genes'!$C3,Calculations!$C$292:$CB$387,6,0)),"",VLOOKUP('Choose Housekeeping Genes'!$C3,Calculations!$C$292:$M$387,6,0))</f>
        <v/>
      </c>
      <c r="AE292" s="38" t="str">
        <f>IF(ISERROR(VLOOKUP('Choose Housekeeping Genes'!$C3,Calculations!$C$292:$CB$387,7,0)),"",VLOOKUP('Choose Housekeeping Genes'!$C3,Calculations!$C$292:$M$387,7,0))</f>
        <v/>
      </c>
      <c r="AF292" s="38" t="str">
        <f>IF(ISERROR(VLOOKUP('Choose Housekeeping Genes'!$C3,Calculations!$C$292:$CB$387,8,0)),"",VLOOKUP('Choose Housekeeping Genes'!$C3,Calculations!$C$292:$M$387,8,0))</f>
        <v/>
      </c>
      <c r="AG292" s="38" t="str">
        <f>IF(ISERROR(VLOOKUP('Choose Housekeeping Genes'!$C3,Calculations!$C$292:$CB$387,9,0)),"",VLOOKUP('Choose Housekeeping Genes'!$C3,Calculations!$C$292:$M$387,9,0))</f>
        <v/>
      </c>
      <c r="AH292" s="38" t="str">
        <f>IF(ISERROR(VLOOKUP('Choose Housekeeping Genes'!$C3,Calculations!$C$292:$CB$387,10,0)),"",VLOOKUP('Choose Housekeeping Genes'!$C3,Calculations!$C$292:$M$387,10,0))</f>
        <v/>
      </c>
      <c r="AI292" s="38" t="str">
        <f>IF(ISERROR(VLOOKUP('Choose Housekeeping Genes'!$C3,Calculations!$C$292:$CB$387,11,0)),"",VLOOKUP('Choose Housekeeping Genes'!$C3,Calculations!$C$292:$M$387,11,0))</f>
        <v/>
      </c>
      <c r="AJ292" s="38" t="str">
        <f>IF(ISERROR(VLOOKUP('Choose Housekeeping Genes'!$C3,Calculations!$C$292:$AB$387,14,0)),"",VLOOKUP('Choose Housekeeping Genes'!$C3,Calculations!$C$292:$AB$387,14,0))</f>
        <v/>
      </c>
      <c r="AK292" s="38" t="str">
        <f>IF(ISERROR(VLOOKUP('Choose Housekeeping Genes'!$C3,Calculations!$C$292:$AB$387,15,0)),"",VLOOKUP('Choose Housekeeping Genes'!$C3,Calculations!$C$292:$AB$387,15,0))</f>
        <v/>
      </c>
      <c r="AL292" s="38" t="str">
        <f>IF(ISERROR(VLOOKUP('Choose Housekeeping Genes'!$C3,Calculations!$C$292:$AB$387,16,0)),"",VLOOKUP('Choose Housekeeping Genes'!$C3,Calculations!$C$292:$AB$387,16,0))</f>
        <v/>
      </c>
      <c r="AM292" s="38" t="str">
        <f>IF(ISERROR(VLOOKUP('Choose Housekeeping Genes'!$C3,Calculations!$C$292:$AB$387,17,0)),"",VLOOKUP('Choose Housekeeping Genes'!$C3,Calculations!$C$292:$AB$387,17,0))</f>
        <v/>
      </c>
      <c r="AN292" s="38" t="str">
        <f>IF(ISERROR(VLOOKUP('Choose Housekeeping Genes'!$C3,Calculations!$C$292:$AB$387,18,0)),"",VLOOKUP('Choose Housekeeping Genes'!$C3,Calculations!$C$292:$AB$387,18,0))</f>
        <v/>
      </c>
      <c r="AO292" s="38" t="str">
        <f>IF(ISERROR(VLOOKUP('Choose Housekeeping Genes'!$C3,Calculations!$C$292:$AB$387,19,0)),"",VLOOKUP('Choose Housekeeping Genes'!$C3,Calculations!$C$292:$AB$387,19,0))</f>
        <v/>
      </c>
      <c r="AP292" s="38" t="str">
        <f>IF(ISERROR(VLOOKUP('Choose Housekeeping Genes'!$C3,Calculations!$C$292:$AB$387,20,0)),"",VLOOKUP('Choose Housekeeping Genes'!$C3,Calculations!$C$292:$AB$387,20,0))</f>
        <v/>
      </c>
      <c r="AQ292" s="38" t="str">
        <f>IF(ISERROR(VLOOKUP('Choose Housekeeping Genes'!$C3,Calculations!$C$292:$AB$387,21,0)),"",VLOOKUP('Choose Housekeeping Genes'!$C3,Calculations!$C$292:$AB$387,21,0))</f>
        <v/>
      </c>
      <c r="AR292" s="38" t="str">
        <f>IF(ISERROR(VLOOKUP('Choose Housekeeping Genes'!$C3,Calculations!$C$292:$AB$387,22,0)),"",VLOOKUP('Choose Housekeeping Genes'!$C3,Calculations!$C$292:$AB$387,22,0))</f>
        <v/>
      </c>
      <c r="AS292" s="38" t="str">
        <f>IF(ISERROR(VLOOKUP('Choose Housekeeping Genes'!$C3,Calculations!$C$292:$AB$387,23,0)),"",VLOOKUP('Choose Housekeeping Genes'!$C3,Calculations!$C$292:$AB$387,23,0))</f>
        <v/>
      </c>
      <c r="AT292" s="36" t="str">
        <f aca="true" t="shared" si="276" ref="AT292:AT323">IF(ISERROR(D292-Z$314),"",D292-Z$314)</f>
        <v/>
      </c>
      <c r="AU292" s="36" t="str">
        <f aca="true" t="shared" si="277" ref="AU292:AU323">IF(ISERROR(E292-AA$314),"",E292-AA$314)</f>
        <v/>
      </c>
      <c r="AV292" s="36" t="str">
        <f aca="true" t="shared" si="278" ref="AV292:AV323">IF(ISERROR(F292-AB$314),"",F292-AB$314)</f>
        <v/>
      </c>
      <c r="AW292" s="36" t="str">
        <f aca="true" t="shared" si="279" ref="AW292:AW323">IF(ISERROR(G292-AC$314),"",G292-AC$314)</f>
        <v/>
      </c>
      <c r="AX292" s="36" t="str">
        <f aca="true" t="shared" si="280" ref="AX292:AX323">IF(ISERROR(H292-AD$314),"",H292-AD$314)</f>
        <v/>
      </c>
      <c r="AY292" s="36" t="str">
        <f aca="true" t="shared" si="281" ref="AY292:AY323">IF(ISERROR(I292-AE$314),"",I292-AE$314)</f>
        <v/>
      </c>
      <c r="AZ292" s="36" t="str">
        <f aca="true" t="shared" si="282" ref="AZ292:AZ323">IF(ISERROR(J292-AF$314),"",J292-AF$314)</f>
        <v/>
      </c>
      <c r="BA292" s="36" t="str">
        <f aca="true" t="shared" si="283" ref="BA292:BA323">IF(ISERROR(K292-AG$314),"",K292-AG$314)</f>
        <v/>
      </c>
      <c r="BB292" s="36" t="str">
        <f aca="true" t="shared" si="284" ref="BB292:BB323">IF(ISERROR(L292-AH$314),"",L292-AH$314)</f>
        <v/>
      </c>
      <c r="BC292" s="36" t="str">
        <f aca="true" t="shared" si="285" ref="BC292:BC323">IF(ISERROR(M292-AI$314),"",M292-AI$314)</f>
        <v/>
      </c>
      <c r="BD292" s="36" t="str">
        <f>IF(ISERROR(P292-AJ$314),"",P292-AJ$314)</f>
        <v/>
      </c>
      <c r="BE292" s="36" t="str">
        <f aca="true" t="shared" si="286" ref="BE292:BM292">IF(ISERROR(Q292-AK$314),"",Q292-AK$314)</f>
        <v/>
      </c>
      <c r="BF292" s="36" t="str">
        <f t="shared" si="286"/>
        <v/>
      </c>
      <c r="BG292" s="36" t="str">
        <f t="shared" si="286"/>
        <v/>
      </c>
      <c r="BH292" s="36" t="str">
        <f t="shared" si="286"/>
        <v/>
      </c>
      <c r="BI292" s="36" t="str">
        <f t="shared" si="286"/>
        <v/>
      </c>
      <c r="BJ292" s="36" t="str">
        <f t="shared" si="286"/>
        <v/>
      </c>
      <c r="BK292" s="36" t="str">
        <f t="shared" si="286"/>
        <v/>
      </c>
      <c r="BL292" s="36" t="str">
        <f t="shared" si="286"/>
        <v/>
      </c>
      <c r="BM292" s="36" t="str">
        <f t="shared" si="286"/>
        <v/>
      </c>
      <c r="BN292" s="38" t="e">
        <f aca="true" t="shared" si="287" ref="BN292:BN355">AVERAGE(AT292:BC292)</f>
        <v>#DIV/0!</v>
      </c>
      <c r="BO292" s="38" t="e">
        <f aca="true" t="shared" si="288" ref="BO292:BO355">AVERAGE(BD292:BM292)</f>
        <v>#DIV/0!</v>
      </c>
      <c r="BP292" s="39" t="str">
        <f t="shared" si="256"/>
        <v/>
      </c>
      <c r="BQ292" s="39" t="str">
        <f t="shared" si="257"/>
        <v/>
      </c>
      <c r="BR292" s="39" t="str">
        <f t="shared" si="258"/>
        <v/>
      </c>
      <c r="BS292" s="39" t="str">
        <f t="shared" si="259"/>
        <v/>
      </c>
      <c r="BT292" s="39" t="str">
        <f t="shared" si="260"/>
        <v/>
      </c>
      <c r="BU292" s="39" t="str">
        <f t="shared" si="261"/>
        <v/>
      </c>
      <c r="BV292" s="39" t="str">
        <f t="shared" si="262"/>
        <v/>
      </c>
      <c r="BW292" s="39" t="str">
        <f t="shared" si="263"/>
        <v/>
      </c>
      <c r="BX292" s="39" t="str">
        <f t="shared" si="264"/>
        <v/>
      </c>
      <c r="BY292" s="39" t="str">
        <f t="shared" si="265"/>
        <v/>
      </c>
      <c r="BZ292" s="39" t="str">
        <f t="shared" si="266"/>
        <v/>
      </c>
      <c r="CA292" s="39" t="str">
        <f t="shared" si="267"/>
        <v/>
      </c>
      <c r="CB292" s="39" t="str">
        <f t="shared" si="268"/>
        <v/>
      </c>
      <c r="CC292" s="39" t="str">
        <f t="shared" si="269"/>
        <v/>
      </c>
      <c r="CD292" s="39" t="str">
        <f t="shared" si="270"/>
        <v/>
      </c>
      <c r="CE292" s="39" t="str">
        <f t="shared" si="271"/>
        <v/>
      </c>
      <c r="CF292" s="39" t="str">
        <f t="shared" si="272"/>
        <v/>
      </c>
      <c r="CG292" s="39" t="str">
        <f t="shared" si="273"/>
        <v/>
      </c>
      <c r="CH292" s="39" t="str">
        <f t="shared" si="274"/>
        <v/>
      </c>
      <c r="CI292" s="39" t="str">
        <f t="shared" si="275"/>
        <v/>
      </c>
    </row>
    <row r="293" spans="1:87" ht="12.75">
      <c r="A293" s="18"/>
      <c r="B293" s="16" t="str">
        <f>'Gene Table'!D292</f>
        <v>NM_022735</v>
      </c>
      <c r="C293" s="16" t="s">
        <v>13</v>
      </c>
      <c r="D293" s="17" t="str">
        <f>IF(SUM('Test Sample Data'!D$3:D$98)&gt;10,IF(AND(ISNUMBER('Test Sample Data'!D292),'Test Sample Data'!D292&lt;$B$1,'Test Sample Data'!D292&gt;0),'Test Sample Data'!D292,$B$1),"")</f>
        <v/>
      </c>
      <c r="E293" s="17" t="str">
        <f>IF(SUM('Test Sample Data'!E$3:E$98)&gt;10,IF(AND(ISNUMBER('Test Sample Data'!E292),'Test Sample Data'!E292&lt;$B$1,'Test Sample Data'!E292&gt;0),'Test Sample Data'!E292,$B$1),"")</f>
        <v/>
      </c>
      <c r="F293" s="17" t="str">
        <f>IF(SUM('Test Sample Data'!F$3:F$98)&gt;10,IF(AND(ISNUMBER('Test Sample Data'!F292),'Test Sample Data'!F292&lt;$B$1,'Test Sample Data'!F292&gt;0),'Test Sample Data'!F292,$B$1),"")</f>
        <v/>
      </c>
      <c r="G293" s="17" t="str">
        <f>IF(SUM('Test Sample Data'!G$3:G$98)&gt;10,IF(AND(ISNUMBER('Test Sample Data'!G292),'Test Sample Data'!G292&lt;$B$1,'Test Sample Data'!G292&gt;0),'Test Sample Data'!G292,$B$1),"")</f>
        <v/>
      </c>
      <c r="H293" s="17" t="str">
        <f>IF(SUM('Test Sample Data'!H$3:H$98)&gt;10,IF(AND(ISNUMBER('Test Sample Data'!H292),'Test Sample Data'!H292&lt;$B$1,'Test Sample Data'!H292&gt;0),'Test Sample Data'!H292,$B$1),"")</f>
        <v/>
      </c>
      <c r="I293" s="17" t="str">
        <f>IF(SUM('Test Sample Data'!I$3:I$98)&gt;10,IF(AND(ISNUMBER('Test Sample Data'!I292),'Test Sample Data'!I292&lt;$B$1,'Test Sample Data'!I292&gt;0),'Test Sample Data'!I292,$B$1),"")</f>
        <v/>
      </c>
      <c r="J293" s="17" t="str">
        <f>IF(SUM('Test Sample Data'!J$3:J$98)&gt;10,IF(AND(ISNUMBER('Test Sample Data'!J292),'Test Sample Data'!J292&lt;$B$1,'Test Sample Data'!J292&gt;0),'Test Sample Data'!J292,$B$1),"")</f>
        <v/>
      </c>
      <c r="K293" s="17" t="str">
        <f>IF(SUM('Test Sample Data'!K$3:K$98)&gt;10,IF(AND(ISNUMBER('Test Sample Data'!K292),'Test Sample Data'!K292&lt;$B$1,'Test Sample Data'!K292&gt;0),'Test Sample Data'!K292,$B$1),"")</f>
        <v/>
      </c>
      <c r="L293" s="17" t="str">
        <f>IF(SUM('Test Sample Data'!L$3:L$98)&gt;10,IF(AND(ISNUMBER('Test Sample Data'!L292),'Test Sample Data'!L292&lt;$B$1,'Test Sample Data'!L292&gt;0),'Test Sample Data'!L292,$B$1),"")</f>
        <v/>
      </c>
      <c r="M293" s="17" t="str">
        <f>IF(SUM('Test Sample Data'!M$3:M$98)&gt;10,IF(AND(ISNUMBER('Test Sample Data'!M292),'Test Sample Data'!M292&lt;$B$1,'Test Sample Data'!M292&gt;0),'Test Sample Data'!M292,$B$1),"")</f>
        <v/>
      </c>
      <c r="N293" s="17" t="str">
        <f>'Gene Table'!D292</f>
        <v>NM_022735</v>
      </c>
      <c r="O293" s="16" t="s">
        <v>13</v>
      </c>
      <c r="P293" s="17" t="str">
        <f>IF(SUM('Control Sample Data'!D$3:D$98)&gt;10,IF(AND(ISNUMBER('Control Sample Data'!D292),'Control Sample Data'!D292&lt;$B$1,'Control Sample Data'!D292&gt;0),'Control Sample Data'!D292,$B$1),"")</f>
        <v/>
      </c>
      <c r="Q293" s="17" t="str">
        <f>IF(SUM('Control Sample Data'!E$3:E$98)&gt;10,IF(AND(ISNUMBER('Control Sample Data'!E292),'Control Sample Data'!E292&lt;$B$1,'Control Sample Data'!E292&gt;0),'Control Sample Data'!E292,$B$1),"")</f>
        <v/>
      </c>
      <c r="R293" s="17" t="str">
        <f>IF(SUM('Control Sample Data'!F$3:F$98)&gt;10,IF(AND(ISNUMBER('Control Sample Data'!F292),'Control Sample Data'!F292&lt;$B$1,'Control Sample Data'!F292&gt;0),'Control Sample Data'!F292,$B$1),"")</f>
        <v/>
      </c>
      <c r="S293" s="17" t="str">
        <f>IF(SUM('Control Sample Data'!G$3:G$98)&gt;10,IF(AND(ISNUMBER('Control Sample Data'!G292),'Control Sample Data'!G292&lt;$B$1,'Control Sample Data'!G292&gt;0),'Control Sample Data'!G292,$B$1),"")</f>
        <v/>
      </c>
      <c r="T293" s="17" t="str">
        <f>IF(SUM('Control Sample Data'!H$3:H$98)&gt;10,IF(AND(ISNUMBER('Control Sample Data'!H292),'Control Sample Data'!H292&lt;$B$1,'Control Sample Data'!H292&gt;0),'Control Sample Data'!H292,$B$1),"")</f>
        <v/>
      </c>
      <c r="U293" s="17" t="str">
        <f>IF(SUM('Control Sample Data'!I$3:I$98)&gt;10,IF(AND(ISNUMBER('Control Sample Data'!I292),'Control Sample Data'!I292&lt;$B$1,'Control Sample Data'!I292&gt;0),'Control Sample Data'!I292,$B$1),"")</f>
        <v/>
      </c>
      <c r="V293" s="17" t="str">
        <f>IF(SUM('Control Sample Data'!J$3:J$98)&gt;10,IF(AND(ISNUMBER('Control Sample Data'!J292),'Control Sample Data'!J292&lt;$B$1,'Control Sample Data'!J292&gt;0),'Control Sample Data'!J292,$B$1),"")</f>
        <v/>
      </c>
      <c r="W293" s="17" t="str">
        <f>IF(SUM('Control Sample Data'!K$3:K$98)&gt;10,IF(AND(ISNUMBER('Control Sample Data'!K292),'Control Sample Data'!K292&lt;$B$1,'Control Sample Data'!K292&gt;0),'Control Sample Data'!K292,$B$1),"")</f>
        <v/>
      </c>
      <c r="X293" s="17" t="str">
        <f>IF(SUM('Control Sample Data'!L$3:L$98)&gt;10,IF(AND(ISNUMBER('Control Sample Data'!L292),'Control Sample Data'!L292&lt;$B$1,'Control Sample Data'!L292&gt;0),'Control Sample Data'!L292,$B$1),"")</f>
        <v/>
      </c>
      <c r="Y293" s="17" t="str">
        <f>IF(SUM('Control Sample Data'!M$3:M$98)&gt;10,IF(AND(ISNUMBER('Control Sample Data'!M292),'Control Sample Data'!M292&lt;$B$1,'Control Sample Data'!M292&gt;0),'Control Sample Data'!M292,$B$1),"")</f>
        <v/>
      </c>
      <c r="Z293" s="38" t="str">
        <f>IF(ISERROR(VLOOKUP('Choose Housekeeping Genes'!$C4,Calculations!$C$292:$CB$387,2,0)),"",VLOOKUP('Choose Housekeeping Genes'!$C4,Calculations!$C$292:$M$387,2,0))</f>
        <v/>
      </c>
      <c r="AA293" s="38" t="str">
        <f>IF(ISERROR(VLOOKUP('Choose Housekeeping Genes'!$C4,Calculations!$C$292:$CB$387,3,0)),"",VLOOKUP('Choose Housekeeping Genes'!$C4,Calculations!$C$292:$M$387,3,0))</f>
        <v/>
      </c>
      <c r="AB293" s="38" t="str">
        <f>IF(ISERROR(VLOOKUP('Choose Housekeeping Genes'!$C4,Calculations!$C$292:$CB$387,4,0)),"",VLOOKUP('Choose Housekeeping Genes'!$C4,Calculations!$C$292:$M$387,4,0))</f>
        <v/>
      </c>
      <c r="AC293" s="38" t="str">
        <f>IF(ISERROR(VLOOKUP('Choose Housekeeping Genes'!$C4,Calculations!$C$292:$CB$387,5,0)),"",VLOOKUP('Choose Housekeeping Genes'!$C4,Calculations!$C$292:$M$387,5,0))</f>
        <v/>
      </c>
      <c r="AD293" s="38" t="str">
        <f>IF(ISERROR(VLOOKUP('Choose Housekeeping Genes'!$C4,Calculations!$C$292:$CB$387,6,0)),"",VLOOKUP('Choose Housekeeping Genes'!$C4,Calculations!$C$292:$M$387,6,0))</f>
        <v/>
      </c>
      <c r="AE293" s="38" t="str">
        <f>IF(ISERROR(VLOOKUP('Choose Housekeeping Genes'!$C4,Calculations!$C$292:$CB$387,7,0)),"",VLOOKUP('Choose Housekeeping Genes'!$C4,Calculations!$C$292:$M$387,7,0))</f>
        <v/>
      </c>
      <c r="AF293" s="38" t="str">
        <f>IF(ISERROR(VLOOKUP('Choose Housekeeping Genes'!$C4,Calculations!$C$292:$CB$387,8,0)),"",VLOOKUP('Choose Housekeeping Genes'!$C4,Calculations!$C$292:$M$387,8,0))</f>
        <v/>
      </c>
      <c r="AG293" s="38" t="str">
        <f>IF(ISERROR(VLOOKUP('Choose Housekeeping Genes'!$C4,Calculations!$C$292:$CB$387,9,0)),"",VLOOKUP('Choose Housekeeping Genes'!$C4,Calculations!$C$292:$M$387,9,0))</f>
        <v/>
      </c>
      <c r="AH293" s="38" t="str">
        <f>IF(ISERROR(VLOOKUP('Choose Housekeeping Genes'!$C4,Calculations!$C$292:$CB$387,10,0)),"",VLOOKUP('Choose Housekeeping Genes'!$C4,Calculations!$C$292:$M$387,10,0))</f>
        <v/>
      </c>
      <c r="AI293" s="38" t="str">
        <f>IF(ISERROR(VLOOKUP('Choose Housekeeping Genes'!$C4,Calculations!$C$292:$CB$387,11,0)),"",VLOOKUP('Choose Housekeeping Genes'!$C4,Calculations!$C$292:$M$387,11,0))</f>
        <v/>
      </c>
      <c r="AJ293" s="38" t="str">
        <f>IF(ISERROR(VLOOKUP('Choose Housekeeping Genes'!$C4,Calculations!$C$292:$AB$387,14,0)),"",VLOOKUP('Choose Housekeeping Genes'!$C4,Calculations!$C$292:$AB$387,14,0))</f>
        <v/>
      </c>
      <c r="AK293" s="38" t="str">
        <f>IF(ISERROR(VLOOKUP('Choose Housekeeping Genes'!$C4,Calculations!$C$292:$AB$387,15,0)),"",VLOOKUP('Choose Housekeeping Genes'!$C4,Calculations!$C$292:$AB$387,15,0))</f>
        <v/>
      </c>
      <c r="AL293" s="38" t="str">
        <f>IF(ISERROR(VLOOKUP('Choose Housekeeping Genes'!$C4,Calculations!$C$292:$AB$387,16,0)),"",VLOOKUP('Choose Housekeeping Genes'!$C4,Calculations!$C$292:$AB$387,16,0))</f>
        <v/>
      </c>
      <c r="AM293" s="38" t="str">
        <f>IF(ISERROR(VLOOKUP('Choose Housekeeping Genes'!$C4,Calculations!$C$292:$AB$387,17,0)),"",VLOOKUP('Choose Housekeeping Genes'!$C4,Calculations!$C$292:$AB$387,17,0))</f>
        <v/>
      </c>
      <c r="AN293" s="38" t="str">
        <f>IF(ISERROR(VLOOKUP('Choose Housekeeping Genes'!$C4,Calculations!$C$292:$AB$387,18,0)),"",VLOOKUP('Choose Housekeeping Genes'!$C4,Calculations!$C$292:$AB$387,18,0))</f>
        <v/>
      </c>
      <c r="AO293" s="38" t="str">
        <f>IF(ISERROR(VLOOKUP('Choose Housekeeping Genes'!$C4,Calculations!$C$292:$AB$387,19,0)),"",VLOOKUP('Choose Housekeeping Genes'!$C4,Calculations!$C$292:$AB$387,19,0))</f>
        <v/>
      </c>
      <c r="AP293" s="38" t="str">
        <f>IF(ISERROR(VLOOKUP('Choose Housekeeping Genes'!$C4,Calculations!$C$292:$AB$387,20,0)),"",VLOOKUP('Choose Housekeeping Genes'!$C4,Calculations!$C$292:$AB$387,20,0))</f>
        <v/>
      </c>
      <c r="AQ293" s="38" t="str">
        <f>IF(ISERROR(VLOOKUP('Choose Housekeeping Genes'!$C4,Calculations!$C$292:$AB$387,21,0)),"",VLOOKUP('Choose Housekeeping Genes'!$C4,Calculations!$C$292:$AB$387,21,0))</f>
        <v/>
      </c>
      <c r="AR293" s="38" t="str">
        <f>IF(ISERROR(VLOOKUP('Choose Housekeeping Genes'!$C4,Calculations!$C$292:$AB$387,22,0)),"",VLOOKUP('Choose Housekeeping Genes'!$C4,Calculations!$C$292:$AB$387,22,0))</f>
        <v/>
      </c>
      <c r="AS293" s="38" t="str">
        <f>IF(ISERROR(VLOOKUP('Choose Housekeeping Genes'!$C4,Calculations!$C$292:$AB$387,23,0)),"",VLOOKUP('Choose Housekeeping Genes'!$C4,Calculations!$C$292:$AB$387,23,0))</f>
        <v/>
      </c>
      <c r="AT293" s="36" t="str">
        <f t="shared" si="276"/>
        <v/>
      </c>
      <c r="AU293" s="36" t="str">
        <f t="shared" si="277"/>
        <v/>
      </c>
      <c r="AV293" s="36" t="str">
        <f t="shared" si="278"/>
        <v/>
      </c>
      <c r="AW293" s="36" t="str">
        <f t="shared" si="279"/>
        <v/>
      </c>
      <c r="AX293" s="36" t="str">
        <f t="shared" si="280"/>
        <v/>
      </c>
      <c r="AY293" s="36" t="str">
        <f t="shared" si="281"/>
        <v/>
      </c>
      <c r="AZ293" s="36" t="str">
        <f t="shared" si="282"/>
        <v/>
      </c>
      <c r="BA293" s="36" t="str">
        <f t="shared" si="283"/>
        <v/>
      </c>
      <c r="BB293" s="36" t="str">
        <f t="shared" si="284"/>
        <v/>
      </c>
      <c r="BC293" s="36" t="str">
        <f t="shared" si="285"/>
        <v/>
      </c>
      <c r="BD293" s="36" t="str">
        <f aca="true" t="shared" si="289" ref="BD293:BD356">IF(ISERROR(P293-AJ$314),"",P293-AJ$314)</f>
        <v/>
      </c>
      <c r="BE293" s="36" t="str">
        <f aca="true" t="shared" si="290" ref="BE293:BE356">IF(ISERROR(Q293-AK$314),"",Q293-AK$314)</f>
        <v/>
      </c>
      <c r="BF293" s="36" t="str">
        <f aca="true" t="shared" si="291" ref="BF293:BF356">IF(ISERROR(R293-AL$314),"",R293-AL$314)</f>
        <v/>
      </c>
      <c r="BG293" s="36" t="str">
        <f aca="true" t="shared" si="292" ref="BG293:BG356">IF(ISERROR(S293-AM$314),"",S293-AM$314)</f>
        <v/>
      </c>
      <c r="BH293" s="36" t="str">
        <f aca="true" t="shared" si="293" ref="BH293:BH356">IF(ISERROR(T293-AN$314),"",T293-AN$314)</f>
        <v/>
      </c>
      <c r="BI293" s="36" t="str">
        <f aca="true" t="shared" si="294" ref="BI293:BI356">IF(ISERROR(U293-AO$314),"",U293-AO$314)</f>
        <v/>
      </c>
      <c r="BJ293" s="36" t="str">
        <f aca="true" t="shared" si="295" ref="BJ293:BJ356">IF(ISERROR(V293-AP$314),"",V293-AP$314)</f>
        <v/>
      </c>
      <c r="BK293" s="36" t="str">
        <f aca="true" t="shared" si="296" ref="BK293:BK356">IF(ISERROR(W293-AQ$314),"",W293-AQ$314)</f>
        <v/>
      </c>
      <c r="BL293" s="36" t="str">
        <f aca="true" t="shared" si="297" ref="BL293:BL356">IF(ISERROR(X293-AR$314),"",X293-AR$314)</f>
        <v/>
      </c>
      <c r="BM293" s="36" t="str">
        <f aca="true" t="shared" si="298" ref="BM293:BM356">IF(ISERROR(Y293-AS$314),"",Y293-AS$314)</f>
        <v/>
      </c>
      <c r="BN293" s="38" t="e">
        <f t="shared" si="287"/>
        <v>#DIV/0!</v>
      </c>
      <c r="BO293" s="38" t="e">
        <f t="shared" si="288"/>
        <v>#DIV/0!</v>
      </c>
      <c r="BP293" s="39" t="str">
        <f t="shared" si="256"/>
        <v/>
      </c>
      <c r="BQ293" s="39" t="str">
        <f t="shared" si="257"/>
        <v/>
      </c>
      <c r="BR293" s="39" t="str">
        <f t="shared" si="258"/>
        <v/>
      </c>
      <c r="BS293" s="39" t="str">
        <f t="shared" si="259"/>
        <v/>
      </c>
      <c r="BT293" s="39" t="str">
        <f t="shared" si="260"/>
        <v/>
      </c>
      <c r="BU293" s="39" t="str">
        <f t="shared" si="261"/>
        <v/>
      </c>
      <c r="BV293" s="39" t="str">
        <f t="shared" si="262"/>
        <v/>
      </c>
      <c r="BW293" s="39" t="str">
        <f t="shared" si="263"/>
        <v/>
      </c>
      <c r="BX293" s="39" t="str">
        <f t="shared" si="264"/>
        <v/>
      </c>
      <c r="BY293" s="39" t="str">
        <f t="shared" si="265"/>
        <v/>
      </c>
      <c r="BZ293" s="39" t="str">
        <f t="shared" si="266"/>
        <v/>
      </c>
      <c r="CA293" s="39" t="str">
        <f t="shared" si="267"/>
        <v/>
      </c>
      <c r="CB293" s="39" t="str">
        <f t="shared" si="268"/>
        <v/>
      </c>
      <c r="CC293" s="39" t="str">
        <f t="shared" si="269"/>
        <v/>
      </c>
      <c r="CD293" s="39" t="str">
        <f t="shared" si="270"/>
        <v/>
      </c>
      <c r="CE293" s="39" t="str">
        <f t="shared" si="271"/>
        <v/>
      </c>
      <c r="CF293" s="39" t="str">
        <f t="shared" si="272"/>
        <v/>
      </c>
      <c r="CG293" s="39" t="str">
        <f t="shared" si="273"/>
        <v/>
      </c>
      <c r="CH293" s="39" t="str">
        <f t="shared" si="274"/>
        <v/>
      </c>
      <c r="CI293" s="39" t="str">
        <f t="shared" si="275"/>
        <v/>
      </c>
    </row>
    <row r="294" spans="1:87" ht="12.75">
      <c r="A294" s="18"/>
      <c r="B294" s="16" t="str">
        <f>'Gene Table'!D293</f>
        <v>NM_003006</v>
      </c>
      <c r="C294" s="16" t="s">
        <v>17</v>
      </c>
      <c r="D294" s="17" t="str">
        <f>IF(SUM('Test Sample Data'!D$3:D$98)&gt;10,IF(AND(ISNUMBER('Test Sample Data'!D293),'Test Sample Data'!D293&lt;$B$1,'Test Sample Data'!D293&gt;0),'Test Sample Data'!D293,$B$1),"")</f>
        <v/>
      </c>
      <c r="E294" s="17" t="str">
        <f>IF(SUM('Test Sample Data'!E$3:E$98)&gt;10,IF(AND(ISNUMBER('Test Sample Data'!E293),'Test Sample Data'!E293&lt;$B$1,'Test Sample Data'!E293&gt;0),'Test Sample Data'!E293,$B$1),"")</f>
        <v/>
      </c>
      <c r="F294" s="17" t="str">
        <f>IF(SUM('Test Sample Data'!F$3:F$98)&gt;10,IF(AND(ISNUMBER('Test Sample Data'!F293),'Test Sample Data'!F293&lt;$B$1,'Test Sample Data'!F293&gt;0),'Test Sample Data'!F293,$B$1),"")</f>
        <v/>
      </c>
      <c r="G294" s="17" t="str">
        <f>IF(SUM('Test Sample Data'!G$3:G$98)&gt;10,IF(AND(ISNUMBER('Test Sample Data'!G293),'Test Sample Data'!G293&lt;$B$1,'Test Sample Data'!G293&gt;0),'Test Sample Data'!G293,$B$1),"")</f>
        <v/>
      </c>
      <c r="H294" s="17" t="str">
        <f>IF(SUM('Test Sample Data'!H$3:H$98)&gt;10,IF(AND(ISNUMBER('Test Sample Data'!H293),'Test Sample Data'!H293&lt;$B$1,'Test Sample Data'!H293&gt;0),'Test Sample Data'!H293,$B$1),"")</f>
        <v/>
      </c>
      <c r="I294" s="17" t="str">
        <f>IF(SUM('Test Sample Data'!I$3:I$98)&gt;10,IF(AND(ISNUMBER('Test Sample Data'!I293),'Test Sample Data'!I293&lt;$B$1,'Test Sample Data'!I293&gt;0),'Test Sample Data'!I293,$B$1),"")</f>
        <v/>
      </c>
      <c r="J294" s="17" t="str">
        <f>IF(SUM('Test Sample Data'!J$3:J$98)&gt;10,IF(AND(ISNUMBER('Test Sample Data'!J293),'Test Sample Data'!J293&lt;$B$1,'Test Sample Data'!J293&gt;0),'Test Sample Data'!J293,$B$1),"")</f>
        <v/>
      </c>
      <c r="K294" s="17" t="str">
        <f>IF(SUM('Test Sample Data'!K$3:K$98)&gt;10,IF(AND(ISNUMBER('Test Sample Data'!K293),'Test Sample Data'!K293&lt;$B$1,'Test Sample Data'!K293&gt;0),'Test Sample Data'!K293,$B$1),"")</f>
        <v/>
      </c>
      <c r="L294" s="17" t="str">
        <f>IF(SUM('Test Sample Data'!L$3:L$98)&gt;10,IF(AND(ISNUMBER('Test Sample Data'!L293),'Test Sample Data'!L293&lt;$B$1,'Test Sample Data'!L293&gt;0),'Test Sample Data'!L293,$B$1),"")</f>
        <v/>
      </c>
      <c r="M294" s="17" t="str">
        <f>IF(SUM('Test Sample Data'!M$3:M$98)&gt;10,IF(AND(ISNUMBER('Test Sample Data'!M293),'Test Sample Data'!M293&lt;$B$1,'Test Sample Data'!M293&gt;0),'Test Sample Data'!M293,$B$1),"")</f>
        <v/>
      </c>
      <c r="N294" s="17" t="str">
        <f>'Gene Table'!D293</f>
        <v>NM_003006</v>
      </c>
      <c r="O294" s="16" t="s">
        <v>17</v>
      </c>
      <c r="P294" s="17" t="str">
        <f>IF(SUM('Control Sample Data'!D$3:D$98)&gt;10,IF(AND(ISNUMBER('Control Sample Data'!D293),'Control Sample Data'!D293&lt;$B$1,'Control Sample Data'!D293&gt;0),'Control Sample Data'!D293,$B$1),"")</f>
        <v/>
      </c>
      <c r="Q294" s="17" t="str">
        <f>IF(SUM('Control Sample Data'!E$3:E$98)&gt;10,IF(AND(ISNUMBER('Control Sample Data'!E293),'Control Sample Data'!E293&lt;$B$1,'Control Sample Data'!E293&gt;0),'Control Sample Data'!E293,$B$1),"")</f>
        <v/>
      </c>
      <c r="R294" s="17" t="str">
        <f>IF(SUM('Control Sample Data'!F$3:F$98)&gt;10,IF(AND(ISNUMBER('Control Sample Data'!F293),'Control Sample Data'!F293&lt;$B$1,'Control Sample Data'!F293&gt;0),'Control Sample Data'!F293,$B$1),"")</f>
        <v/>
      </c>
      <c r="S294" s="17" t="str">
        <f>IF(SUM('Control Sample Data'!G$3:G$98)&gt;10,IF(AND(ISNUMBER('Control Sample Data'!G293),'Control Sample Data'!G293&lt;$B$1,'Control Sample Data'!G293&gt;0),'Control Sample Data'!G293,$B$1),"")</f>
        <v/>
      </c>
      <c r="T294" s="17" t="str">
        <f>IF(SUM('Control Sample Data'!H$3:H$98)&gt;10,IF(AND(ISNUMBER('Control Sample Data'!H293),'Control Sample Data'!H293&lt;$B$1,'Control Sample Data'!H293&gt;0),'Control Sample Data'!H293,$B$1),"")</f>
        <v/>
      </c>
      <c r="U294" s="17" t="str">
        <f>IF(SUM('Control Sample Data'!I$3:I$98)&gt;10,IF(AND(ISNUMBER('Control Sample Data'!I293),'Control Sample Data'!I293&lt;$B$1,'Control Sample Data'!I293&gt;0),'Control Sample Data'!I293,$B$1),"")</f>
        <v/>
      </c>
      <c r="V294" s="17" t="str">
        <f>IF(SUM('Control Sample Data'!J$3:J$98)&gt;10,IF(AND(ISNUMBER('Control Sample Data'!J293),'Control Sample Data'!J293&lt;$B$1,'Control Sample Data'!J293&gt;0),'Control Sample Data'!J293,$B$1),"")</f>
        <v/>
      </c>
      <c r="W294" s="17" t="str">
        <f>IF(SUM('Control Sample Data'!K$3:K$98)&gt;10,IF(AND(ISNUMBER('Control Sample Data'!K293),'Control Sample Data'!K293&lt;$B$1,'Control Sample Data'!K293&gt;0),'Control Sample Data'!K293,$B$1),"")</f>
        <v/>
      </c>
      <c r="X294" s="17" t="str">
        <f>IF(SUM('Control Sample Data'!L$3:L$98)&gt;10,IF(AND(ISNUMBER('Control Sample Data'!L293),'Control Sample Data'!L293&lt;$B$1,'Control Sample Data'!L293&gt;0),'Control Sample Data'!L293,$B$1),"")</f>
        <v/>
      </c>
      <c r="Y294" s="17" t="str">
        <f>IF(SUM('Control Sample Data'!M$3:M$98)&gt;10,IF(AND(ISNUMBER('Control Sample Data'!M293),'Control Sample Data'!M293&lt;$B$1,'Control Sample Data'!M293&gt;0),'Control Sample Data'!M293,$B$1),"")</f>
        <v/>
      </c>
      <c r="Z294" s="38" t="str">
        <f>IF(ISERROR(VLOOKUP('Choose Housekeeping Genes'!$C5,Calculations!$C$292:$CB$387,2,0)),"",VLOOKUP('Choose Housekeeping Genes'!$C5,Calculations!$C$292:$M$387,2,0))</f>
        <v/>
      </c>
      <c r="AA294" s="38" t="str">
        <f>IF(ISERROR(VLOOKUP('Choose Housekeeping Genes'!$C5,Calculations!$C$292:$CB$387,3,0)),"",VLOOKUP('Choose Housekeeping Genes'!$C5,Calculations!$C$292:$M$387,3,0))</f>
        <v/>
      </c>
      <c r="AB294" s="38" t="str">
        <f>IF(ISERROR(VLOOKUP('Choose Housekeeping Genes'!$C5,Calculations!$C$292:$CB$387,4,0)),"",VLOOKUP('Choose Housekeeping Genes'!$C5,Calculations!$C$292:$M$387,4,0))</f>
        <v/>
      </c>
      <c r="AC294" s="38" t="str">
        <f>IF(ISERROR(VLOOKUP('Choose Housekeeping Genes'!$C5,Calculations!$C$292:$CB$387,5,0)),"",VLOOKUP('Choose Housekeeping Genes'!$C5,Calculations!$C$292:$M$387,5,0))</f>
        <v/>
      </c>
      <c r="AD294" s="38" t="str">
        <f>IF(ISERROR(VLOOKUP('Choose Housekeeping Genes'!$C5,Calculations!$C$292:$CB$387,6,0)),"",VLOOKUP('Choose Housekeeping Genes'!$C5,Calculations!$C$292:$M$387,6,0))</f>
        <v/>
      </c>
      <c r="AE294" s="38" t="str">
        <f>IF(ISERROR(VLOOKUP('Choose Housekeeping Genes'!$C5,Calculations!$C$292:$CB$387,7,0)),"",VLOOKUP('Choose Housekeeping Genes'!$C5,Calculations!$C$292:$M$387,7,0))</f>
        <v/>
      </c>
      <c r="AF294" s="38" t="str">
        <f>IF(ISERROR(VLOOKUP('Choose Housekeeping Genes'!$C5,Calculations!$C$292:$CB$387,8,0)),"",VLOOKUP('Choose Housekeeping Genes'!$C5,Calculations!$C$292:$M$387,8,0))</f>
        <v/>
      </c>
      <c r="AG294" s="38" t="str">
        <f>IF(ISERROR(VLOOKUP('Choose Housekeeping Genes'!$C5,Calculations!$C$292:$CB$387,9,0)),"",VLOOKUP('Choose Housekeeping Genes'!$C5,Calculations!$C$292:$M$387,9,0))</f>
        <v/>
      </c>
      <c r="AH294" s="38" t="str">
        <f>IF(ISERROR(VLOOKUP('Choose Housekeeping Genes'!$C5,Calculations!$C$292:$CB$387,10,0)),"",VLOOKUP('Choose Housekeeping Genes'!$C5,Calculations!$C$292:$M$387,10,0))</f>
        <v/>
      </c>
      <c r="AI294" s="38" t="str">
        <f>IF(ISERROR(VLOOKUP('Choose Housekeeping Genes'!$C5,Calculations!$C$292:$CB$387,11,0)),"",VLOOKUP('Choose Housekeeping Genes'!$C5,Calculations!$C$292:$M$387,11,0))</f>
        <v/>
      </c>
      <c r="AJ294" s="38" t="str">
        <f>IF(ISERROR(VLOOKUP('Choose Housekeeping Genes'!$C5,Calculations!$C$292:$AB$387,14,0)),"",VLOOKUP('Choose Housekeeping Genes'!$C5,Calculations!$C$292:$AB$387,14,0))</f>
        <v/>
      </c>
      <c r="AK294" s="38" t="str">
        <f>IF(ISERROR(VLOOKUP('Choose Housekeeping Genes'!$C5,Calculations!$C$292:$AB$387,15,0)),"",VLOOKUP('Choose Housekeeping Genes'!$C5,Calculations!$C$292:$AB$387,15,0))</f>
        <v/>
      </c>
      <c r="AL294" s="38" t="str">
        <f>IF(ISERROR(VLOOKUP('Choose Housekeeping Genes'!$C5,Calculations!$C$292:$AB$387,16,0)),"",VLOOKUP('Choose Housekeeping Genes'!$C5,Calculations!$C$292:$AB$387,16,0))</f>
        <v/>
      </c>
      <c r="AM294" s="38" t="str">
        <f>IF(ISERROR(VLOOKUP('Choose Housekeeping Genes'!$C5,Calculations!$C$292:$AB$387,17,0)),"",VLOOKUP('Choose Housekeeping Genes'!$C5,Calculations!$C$292:$AB$387,17,0))</f>
        <v/>
      </c>
      <c r="AN294" s="38" t="str">
        <f>IF(ISERROR(VLOOKUP('Choose Housekeeping Genes'!$C5,Calculations!$C$292:$AB$387,18,0)),"",VLOOKUP('Choose Housekeeping Genes'!$C5,Calculations!$C$292:$AB$387,18,0))</f>
        <v/>
      </c>
      <c r="AO294" s="38" t="str">
        <f>IF(ISERROR(VLOOKUP('Choose Housekeeping Genes'!$C5,Calculations!$C$292:$AB$387,19,0)),"",VLOOKUP('Choose Housekeeping Genes'!$C5,Calculations!$C$292:$AB$387,19,0))</f>
        <v/>
      </c>
      <c r="AP294" s="38" t="str">
        <f>IF(ISERROR(VLOOKUP('Choose Housekeeping Genes'!$C5,Calculations!$C$292:$AB$387,20,0)),"",VLOOKUP('Choose Housekeeping Genes'!$C5,Calculations!$C$292:$AB$387,20,0))</f>
        <v/>
      </c>
      <c r="AQ294" s="38" t="str">
        <f>IF(ISERROR(VLOOKUP('Choose Housekeeping Genes'!$C5,Calculations!$C$292:$AB$387,21,0)),"",VLOOKUP('Choose Housekeeping Genes'!$C5,Calculations!$C$292:$AB$387,21,0))</f>
        <v/>
      </c>
      <c r="AR294" s="38" t="str">
        <f>IF(ISERROR(VLOOKUP('Choose Housekeeping Genes'!$C5,Calculations!$C$292:$AB$387,22,0)),"",VLOOKUP('Choose Housekeeping Genes'!$C5,Calculations!$C$292:$AB$387,22,0))</f>
        <v/>
      </c>
      <c r="AS294" s="38" t="str">
        <f>IF(ISERROR(VLOOKUP('Choose Housekeeping Genes'!$C5,Calculations!$C$292:$AB$387,23,0)),"",VLOOKUP('Choose Housekeeping Genes'!$C5,Calculations!$C$292:$AB$387,23,0))</f>
        <v/>
      </c>
      <c r="AT294" s="36" t="str">
        <f t="shared" si="276"/>
        <v/>
      </c>
      <c r="AU294" s="36" t="str">
        <f t="shared" si="277"/>
        <v/>
      </c>
      <c r="AV294" s="36" t="str">
        <f t="shared" si="278"/>
        <v/>
      </c>
      <c r="AW294" s="36" t="str">
        <f t="shared" si="279"/>
        <v/>
      </c>
      <c r="AX294" s="36" t="str">
        <f t="shared" si="280"/>
        <v/>
      </c>
      <c r="AY294" s="36" t="str">
        <f t="shared" si="281"/>
        <v/>
      </c>
      <c r="AZ294" s="36" t="str">
        <f t="shared" si="282"/>
        <v/>
      </c>
      <c r="BA294" s="36" t="str">
        <f t="shared" si="283"/>
        <v/>
      </c>
      <c r="BB294" s="36" t="str">
        <f t="shared" si="284"/>
        <v/>
      </c>
      <c r="BC294" s="36" t="str">
        <f t="shared" si="285"/>
        <v/>
      </c>
      <c r="BD294" s="36" t="str">
        <f t="shared" si="289"/>
        <v/>
      </c>
      <c r="BE294" s="36" t="str">
        <f t="shared" si="290"/>
        <v/>
      </c>
      <c r="BF294" s="36" t="str">
        <f t="shared" si="291"/>
        <v/>
      </c>
      <c r="BG294" s="36" t="str">
        <f t="shared" si="292"/>
        <v/>
      </c>
      <c r="BH294" s="36" t="str">
        <f t="shared" si="293"/>
        <v/>
      </c>
      <c r="BI294" s="36" t="str">
        <f t="shared" si="294"/>
        <v/>
      </c>
      <c r="BJ294" s="36" t="str">
        <f t="shared" si="295"/>
        <v/>
      </c>
      <c r="BK294" s="36" t="str">
        <f t="shared" si="296"/>
        <v/>
      </c>
      <c r="BL294" s="36" t="str">
        <f t="shared" si="297"/>
        <v/>
      </c>
      <c r="BM294" s="36" t="str">
        <f t="shared" si="298"/>
        <v/>
      </c>
      <c r="BN294" s="38" t="e">
        <f t="shared" si="287"/>
        <v>#DIV/0!</v>
      </c>
      <c r="BO294" s="38" t="e">
        <f t="shared" si="288"/>
        <v>#DIV/0!</v>
      </c>
      <c r="BP294" s="39" t="str">
        <f t="shared" si="256"/>
        <v/>
      </c>
      <c r="BQ294" s="39" t="str">
        <f t="shared" si="257"/>
        <v/>
      </c>
      <c r="BR294" s="39" t="str">
        <f t="shared" si="258"/>
        <v/>
      </c>
      <c r="BS294" s="39" t="str">
        <f t="shared" si="259"/>
        <v/>
      </c>
      <c r="BT294" s="39" t="str">
        <f t="shared" si="260"/>
        <v/>
      </c>
      <c r="BU294" s="39" t="str">
        <f t="shared" si="261"/>
        <v/>
      </c>
      <c r="BV294" s="39" t="str">
        <f t="shared" si="262"/>
        <v/>
      </c>
      <c r="BW294" s="39" t="str">
        <f t="shared" si="263"/>
        <v/>
      </c>
      <c r="BX294" s="39" t="str">
        <f t="shared" si="264"/>
        <v/>
      </c>
      <c r="BY294" s="39" t="str">
        <f t="shared" si="265"/>
        <v/>
      </c>
      <c r="BZ294" s="39" t="str">
        <f t="shared" si="266"/>
        <v/>
      </c>
      <c r="CA294" s="39" t="str">
        <f t="shared" si="267"/>
        <v/>
      </c>
      <c r="CB294" s="39" t="str">
        <f t="shared" si="268"/>
        <v/>
      </c>
      <c r="CC294" s="39" t="str">
        <f t="shared" si="269"/>
        <v/>
      </c>
      <c r="CD294" s="39" t="str">
        <f t="shared" si="270"/>
        <v/>
      </c>
      <c r="CE294" s="39" t="str">
        <f t="shared" si="271"/>
        <v/>
      </c>
      <c r="CF294" s="39" t="str">
        <f t="shared" si="272"/>
        <v/>
      </c>
      <c r="CG294" s="39" t="str">
        <f t="shared" si="273"/>
        <v/>
      </c>
      <c r="CH294" s="39" t="str">
        <f t="shared" si="274"/>
        <v/>
      </c>
      <c r="CI294" s="39" t="str">
        <f t="shared" si="275"/>
        <v/>
      </c>
    </row>
    <row r="295" spans="1:87" ht="12.75">
      <c r="A295" s="18"/>
      <c r="B295" s="16" t="str">
        <f>'Gene Table'!D294</f>
        <v>NM_003005</v>
      </c>
      <c r="C295" s="16" t="s">
        <v>21</v>
      </c>
      <c r="D295" s="17" t="str">
        <f>IF(SUM('Test Sample Data'!D$3:D$98)&gt;10,IF(AND(ISNUMBER('Test Sample Data'!D294),'Test Sample Data'!D294&lt;$B$1,'Test Sample Data'!D294&gt;0),'Test Sample Data'!D294,$B$1),"")</f>
        <v/>
      </c>
      <c r="E295" s="17" t="str">
        <f>IF(SUM('Test Sample Data'!E$3:E$98)&gt;10,IF(AND(ISNUMBER('Test Sample Data'!E294),'Test Sample Data'!E294&lt;$B$1,'Test Sample Data'!E294&gt;0),'Test Sample Data'!E294,$B$1),"")</f>
        <v/>
      </c>
      <c r="F295" s="17" t="str">
        <f>IF(SUM('Test Sample Data'!F$3:F$98)&gt;10,IF(AND(ISNUMBER('Test Sample Data'!F294),'Test Sample Data'!F294&lt;$B$1,'Test Sample Data'!F294&gt;0),'Test Sample Data'!F294,$B$1),"")</f>
        <v/>
      </c>
      <c r="G295" s="17" t="str">
        <f>IF(SUM('Test Sample Data'!G$3:G$98)&gt;10,IF(AND(ISNUMBER('Test Sample Data'!G294),'Test Sample Data'!G294&lt;$B$1,'Test Sample Data'!G294&gt;0),'Test Sample Data'!G294,$B$1),"")</f>
        <v/>
      </c>
      <c r="H295" s="17" t="str">
        <f>IF(SUM('Test Sample Data'!H$3:H$98)&gt;10,IF(AND(ISNUMBER('Test Sample Data'!H294),'Test Sample Data'!H294&lt;$B$1,'Test Sample Data'!H294&gt;0),'Test Sample Data'!H294,$B$1),"")</f>
        <v/>
      </c>
      <c r="I295" s="17" t="str">
        <f>IF(SUM('Test Sample Data'!I$3:I$98)&gt;10,IF(AND(ISNUMBER('Test Sample Data'!I294),'Test Sample Data'!I294&lt;$B$1,'Test Sample Data'!I294&gt;0),'Test Sample Data'!I294,$B$1),"")</f>
        <v/>
      </c>
      <c r="J295" s="17" t="str">
        <f>IF(SUM('Test Sample Data'!J$3:J$98)&gt;10,IF(AND(ISNUMBER('Test Sample Data'!J294),'Test Sample Data'!J294&lt;$B$1,'Test Sample Data'!J294&gt;0),'Test Sample Data'!J294,$B$1),"")</f>
        <v/>
      </c>
      <c r="K295" s="17" t="str">
        <f>IF(SUM('Test Sample Data'!K$3:K$98)&gt;10,IF(AND(ISNUMBER('Test Sample Data'!K294),'Test Sample Data'!K294&lt;$B$1,'Test Sample Data'!K294&gt;0),'Test Sample Data'!K294,$B$1),"")</f>
        <v/>
      </c>
      <c r="L295" s="17" t="str">
        <f>IF(SUM('Test Sample Data'!L$3:L$98)&gt;10,IF(AND(ISNUMBER('Test Sample Data'!L294),'Test Sample Data'!L294&lt;$B$1,'Test Sample Data'!L294&gt;0),'Test Sample Data'!L294,$B$1),"")</f>
        <v/>
      </c>
      <c r="M295" s="17" t="str">
        <f>IF(SUM('Test Sample Data'!M$3:M$98)&gt;10,IF(AND(ISNUMBER('Test Sample Data'!M294),'Test Sample Data'!M294&lt;$B$1,'Test Sample Data'!M294&gt;0),'Test Sample Data'!M294,$B$1),"")</f>
        <v/>
      </c>
      <c r="N295" s="17" t="str">
        <f>'Gene Table'!D294</f>
        <v>NM_003005</v>
      </c>
      <c r="O295" s="16" t="s">
        <v>21</v>
      </c>
      <c r="P295" s="17" t="str">
        <f>IF(SUM('Control Sample Data'!D$3:D$98)&gt;10,IF(AND(ISNUMBER('Control Sample Data'!D294),'Control Sample Data'!D294&lt;$B$1,'Control Sample Data'!D294&gt;0),'Control Sample Data'!D294,$B$1),"")</f>
        <v/>
      </c>
      <c r="Q295" s="17" t="str">
        <f>IF(SUM('Control Sample Data'!E$3:E$98)&gt;10,IF(AND(ISNUMBER('Control Sample Data'!E294),'Control Sample Data'!E294&lt;$B$1,'Control Sample Data'!E294&gt;0),'Control Sample Data'!E294,$B$1),"")</f>
        <v/>
      </c>
      <c r="R295" s="17" t="str">
        <f>IF(SUM('Control Sample Data'!F$3:F$98)&gt;10,IF(AND(ISNUMBER('Control Sample Data'!F294),'Control Sample Data'!F294&lt;$B$1,'Control Sample Data'!F294&gt;0),'Control Sample Data'!F294,$B$1),"")</f>
        <v/>
      </c>
      <c r="S295" s="17" t="str">
        <f>IF(SUM('Control Sample Data'!G$3:G$98)&gt;10,IF(AND(ISNUMBER('Control Sample Data'!G294),'Control Sample Data'!G294&lt;$B$1,'Control Sample Data'!G294&gt;0),'Control Sample Data'!G294,$B$1),"")</f>
        <v/>
      </c>
      <c r="T295" s="17" t="str">
        <f>IF(SUM('Control Sample Data'!H$3:H$98)&gt;10,IF(AND(ISNUMBER('Control Sample Data'!H294),'Control Sample Data'!H294&lt;$B$1,'Control Sample Data'!H294&gt;0),'Control Sample Data'!H294,$B$1),"")</f>
        <v/>
      </c>
      <c r="U295" s="17" t="str">
        <f>IF(SUM('Control Sample Data'!I$3:I$98)&gt;10,IF(AND(ISNUMBER('Control Sample Data'!I294),'Control Sample Data'!I294&lt;$B$1,'Control Sample Data'!I294&gt;0),'Control Sample Data'!I294,$B$1),"")</f>
        <v/>
      </c>
      <c r="V295" s="17" t="str">
        <f>IF(SUM('Control Sample Data'!J$3:J$98)&gt;10,IF(AND(ISNUMBER('Control Sample Data'!J294),'Control Sample Data'!J294&lt;$B$1,'Control Sample Data'!J294&gt;0),'Control Sample Data'!J294,$B$1),"")</f>
        <v/>
      </c>
      <c r="W295" s="17" t="str">
        <f>IF(SUM('Control Sample Data'!K$3:K$98)&gt;10,IF(AND(ISNUMBER('Control Sample Data'!K294),'Control Sample Data'!K294&lt;$B$1,'Control Sample Data'!K294&gt;0),'Control Sample Data'!K294,$B$1),"")</f>
        <v/>
      </c>
      <c r="X295" s="17" t="str">
        <f>IF(SUM('Control Sample Data'!L$3:L$98)&gt;10,IF(AND(ISNUMBER('Control Sample Data'!L294),'Control Sample Data'!L294&lt;$B$1,'Control Sample Data'!L294&gt;0),'Control Sample Data'!L294,$B$1),"")</f>
        <v/>
      </c>
      <c r="Y295" s="17" t="str">
        <f>IF(SUM('Control Sample Data'!M$3:M$98)&gt;10,IF(AND(ISNUMBER('Control Sample Data'!M294),'Control Sample Data'!M294&lt;$B$1,'Control Sample Data'!M294&gt;0),'Control Sample Data'!M294,$B$1),"")</f>
        <v/>
      </c>
      <c r="Z295" s="38" t="str">
        <f>IF(ISERROR(VLOOKUP('Choose Housekeeping Genes'!$C6,Calculations!$C$292:$CB$387,2,0)),"",VLOOKUP('Choose Housekeeping Genes'!$C6,Calculations!$C$292:$M$387,2,0))</f>
        <v/>
      </c>
      <c r="AA295" s="38" t="str">
        <f>IF(ISERROR(VLOOKUP('Choose Housekeeping Genes'!$C6,Calculations!$C$292:$CB$387,3,0)),"",VLOOKUP('Choose Housekeeping Genes'!$C6,Calculations!$C$292:$M$387,3,0))</f>
        <v/>
      </c>
      <c r="AB295" s="38" t="str">
        <f>IF(ISERROR(VLOOKUP('Choose Housekeeping Genes'!$C6,Calculations!$C$292:$CB$387,4,0)),"",VLOOKUP('Choose Housekeeping Genes'!$C6,Calculations!$C$292:$M$387,4,0))</f>
        <v/>
      </c>
      <c r="AC295" s="38" t="str">
        <f>IF(ISERROR(VLOOKUP('Choose Housekeeping Genes'!$C6,Calculations!$C$292:$CB$387,5,0)),"",VLOOKUP('Choose Housekeeping Genes'!$C6,Calculations!$C$292:$M$387,5,0))</f>
        <v/>
      </c>
      <c r="AD295" s="38" t="str">
        <f>IF(ISERROR(VLOOKUP('Choose Housekeeping Genes'!$C6,Calculations!$C$292:$CB$387,6,0)),"",VLOOKUP('Choose Housekeeping Genes'!$C6,Calculations!$C$292:$M$387,6,0))</f>
        <v/>
      </c>
      <c r="AE295" s="38" t="str">
        <f>IF(ISERROR(VLOOKUP('Choose Housekeeping Genes'!$C6,Calculations!$C$292:$CB$387,7,0)),"",VLOOKUP('Choose Housekeeping Genes'!$C6,Calculations!$C$292:$M$387,7,0))</f>
        <v/>
      </c>
      <c r="AF295" s="38" t="str">
        <f>IF(ISERROR(VLOOKUP('Choose Housekeeping Genes'!$C6,Calculations!$C$292:$CB$387,8,0)),"",VLOOKUP('Choose Housekeeping Genes'!$C6,Calculations!$C$292:$M$387,8,0))</f>
        <v/>
      </c>
      <c r="AG295" s="38" t="str">
        <f>IF(ISERROR(VLOOKUP('Choose Housekeeping Genes'!$C6,Calculations!$C$292:$CB$387,9,0)),"",VLOOKUP('Choose Housekeeping Genes'!$C6,Calculations!$C$292:$M$387,9,0))</f>
        <v/>
      </c>
      <c r="AH295" s="38" t="str">
        <f>IF(ISERROR(VLOOKUP('Choose Housekeeping Genes'!$C6,Calculations!$C$292:$CB$387,10,0)),"",VLOOKUP('Choose Housekeeping Genes'!$C6,Calculations!$C$292:$M$387,10,0))</f>
        <v/>
      </c>
      <c r="AI295" s="38" t="str">
        <f>IF(ISERROR(VLOOKUP('Choose Housekeeping Genes'!$C6,Calculations!$C$292:$CB$387,11,0)),"",VLOOKUP('Choose Housekeeping Genes'!$C6,Calculations!$C$292:$M$387,11,0))</f>
        <v/>
      </c>
      <c r="AJ295" s="38" t="str">
        <f>IF(ISERROR(VLOOKUP('Choose Housekeeping Genes'!$C6,Calculations!$C$292:$AB$387,14,0)),"",VLOOKUP('Choose Housekeeping Genes'!$C6,Calculations!$C$292:$AB$387,14,0))</f>
        <v/>
      </c>
      <c r="AK295" s="38" t="str">
        <f>IF(ISERROR(VLOOKUP('Choose Housekeeping Genes'!$C6,Calculations!$C$292:$AB$387,15,0)),"",VLOOKUP('Choose Housekeeping Genes'!$C6,Calculations!$C$292:$AB$387,15,0))</f>
        <v/>
      </c>
      <c r="AL295" s="38" t="str">
        <f>IF(ISERROR(VLOOKUP('Choose Housekeeping Genes'!$C6,Calculations!$C$292:$AB$387,16,0)),"",VLOOKUP('Choose Housekeeping Genes'!$C6,Calculations!$C$292:$AB$387,16,0))</f>
        <v/>
      </c>
      <c r="AM295" s="38" t="str">
        <f>IF(ISERROR(VLOOKUP('Choose Housekeeping Genes'!$C6,Calculations!$C$292:$AB$387,17,0)),"",VLOOKUP('Choose Housekeeping Genes'!$C6,Calculations!$C$292:$AB$387,17,0))</f>
        <v/>
      </c>
      <c r="AN295" s="38" t="str">
        <f>IF(ISERROR(VLOOKUP('Choose Housekeeping Genes'!$C6,Calculations!$C$292:$AB$387,18,0)),"",VLOOKUP('Choose Housekeeping Genes'!$C6,Calculations!$C$292:$AB$387,18,0))</f>
        <v/>
      </c>
      <c r="AO295" s="38" t="str">
        <f>IF(ISERROR(VLOOKUP('Choose Housekeeping Genes'!$C6,Calculations!$C$292:$AB$387,19,0)),"",VLOOKUP('Choose Housekeeping Genes'!$C6,Calculations!$C$292:$AB$387,19,0))</f>
        <v/>
      </c>
      <c r="AP295" s="38" t="str">
        <f>IF(ISERROR(VLOOKUP('Choose Housekeeping Genes'!$C6,Calculations!$C$292:$AB$387,20,0)),"",VLOOKUP('Choose Housekeeping Genes'!$C6,Calculations!$C$292:$AB$387,20,0))</f>
        <v/>
      </c>
      <c r="AQ295" s="38" t="str">
        <f>IF(ISERROR(VLOOKUP('Choose Housekeeping Genes'!$C6,Calculations!$C$292:$AB$387,21,0)),"",VLOOKUP('Choose Housekeeping Genes'!$C6,Calculations!$C$292:$AB$387,21,0))</f>
        <v/>
      </c>
      <c r="AR295" s="38" t="str">
        <f>IF(ISERROR(VLOOKUP('Choose Housekeeping Genes'!$C6,Calculations!$C$292:$AB$387,22,0)),"",VLOOKUP('Choose Housekeeping Genes'!$C6,Calculations!$C$292:$AB$387,22,0))</f>
        <v/>
      </c>
      <c r="AS295" s="38" t="str">
        <f>IF(ISERROR(VLOOKUP('Choose Housekeeping Genes'!$C6,Calculations!$C$292:$AB$387,23,0)),"",VLOOKUP('Choose Housekeeping Genes'!$C6,Calculations!$C$292:$AB$387,23,0))</f>
        <v/>
      </c>
      <c r="AT295" s="36" t="str">
        <f t="shared" si="276"/>
        <v/>
      </c>
      <c r="AU295" s="36" t="str">
        <f t="shared" si="277"/>
        <v/>
      </c>
      <c r="AV295" s="36" t="str">
        <f t="shared" si="278"/>
        <v/>
      </c>
      <c r="AW295" s="36" t="str">
        <f t="shared" si="279"/>
        <v/>
      </c>
      <c r="AX295" s="36" t="str">
        <f t="shared" si="280"/>
        <v/>
      </c>
      <c r="AY295" s="36" t="str">
        <f t="shared" si="281"/>
        <v/>
      </c>
      <c r="AZ295" s="36" t="str">
        <f t="shared" si="282"/>
        <v/>
      </c>
      <c r="BA295" s="36" t="str">
        <f t="shared" si="283"/>
        <v/>
      </c>
      <c r="BB295" s="36" t="str">
        <f t="shared" si="284"/>
        <v/>
      </c>
      <c r="BC295" s="36" t="str">
        <f t="shared" si="285"/>
        <v/>
      </c>
      <c r="BD295" s="36" t="str">
        <f t="shared" si="289"/>
        <v/>
      </c>
      <c r="BE295" s="36" t="str">
        <f t="shared" si="290"/>
        <v/>
      </c>
      <c r="BF295" s="36" t="str">
        <f t="shared" si="291"/>
        <v/>
      </c>
      <c r="BG295" s="36" t="str">
        <f t="shared" si="292"/>
        <v/>
      </c>
      <c r="BH295" s="36" t="str">
        <f t="shared" si="293"/>
        <v/>
      </c>
      <c r="BI295" s="36" t="str">
        <f t="shared" si="294"/>
        <v/>
      </c>
      <c r="BJ295" s="36" t="str">
        <f t="shared" si="295"/>
        <v/>
      </c>
      <c r="BK295" s="36" t="str">
        <f t="shared" si="296"/>
        <v/>
      </c>
      <c r="BL295" s="36" t="str">
        <f t="shared" si="297"/>
        <v/>
      </c>
      <c r="BM295" s="36" t="str">
        <f t="shared" si="298"/>
        <v/>
      </c>
      <c r="BN295" s="38" t="e">
        <f t="shared" si="287"/>
        <v>#DIV/0!</v>
      </c>
      <c r="BO295" s="38" t="e">
        <f t="shared" si="288"/>
        <v>#DIV/0!</v>
      </c>
      <c r="BP295" s="39" t="str">
        <f t="shared" si="256"/>
        <v/>
      </c>
      <c r="BQ295" s="39" t="str">
        <f t="shared" si="257"/>
        <v/>
      </c>
      <c r="BR295" s="39" t="str">
        <f t="shared" si="258"/>
        <v/>
      </c>
      <c r="BS295" s="39" t="str">
        <f t="shared" si="259"/>
        <v/>
      </c>
      <c r="BT295" s="39" t="str">
        <f t="shared" si="260"/>
        <v/>
      </c>
      <c r="BU295" s="39" t="str">
        <f t="shared" si="261"/>
        <v/>
      </c>
      <c r="BV295" s="39" t="str">
        <f t="shared" si="262"/>
        <v/>
      </c>
      <c r="BW295" s="39" t="str">
        <f t="shared" si="263"/>
        <v/>
      </c>
      <c r="BX295" s="39" t="str">
        <f t="shared" si="264"/>
        <v/>
      </c>
      <c r="BY295" s="39" t="str">
        <f t="shared" si="265"/>
        <v/>
      </c>
      <c r="BZ295" s="39" t="str">
        <f t="shared" si="266"/>
        <v/>
      </c>
      <c r="CA295" s="39" t="str">
        <f t="shared" si="267"/>
        <v/>
      </c>
      <c r="CB295" s="39" t="str">
        <f t="shared" si="268"/>
        <v/>
      </c>
      <c r="CC295" s="39" t="str">
        <f t="shared" si="269"/>
        <v/>
      </c>
      <c r="CD295" s="39" t="str">
        <f t="shared" si="270"/>
        <v/>
      </c>
      <c r="CE295" s="39" t="str">
        <f t="shared" si="271"/>
        <v/>
      </c>
      <c r="CF295" s="39" t="str">
        <f t="shared" si="272"/>
        <v/>
      </c>
      <c r="CG295" s="39" t="str">
        <f t="shared" si="273"/>
        <v/>
      </c>
      <c r="CH295" s="39" t="str">
        <f t="shared" si="274"/>
        <v/>
      </c>
      <c r="CI295" s="39" t="str">
        <f t="shared" si="275"/>
        <v/>
      </c>
    </row>
    <row r="296" spans="1:87" ht="12.75">
      <c r="A296" s="18"/>
      <c r="B296" s="16" t="str">
        <f>'Gene Table'!D295</f>
        <v>NM_003004</v>
      </c>
      <c r="C296" s="16" t="s">
        <v>25</v>
      </c>
      <c r="D296" s="17" t="str">
        <f>IF(SUM('Test Sample Data'!D$3:D$98)&gt;10,IF(AND(ISNUMBER('Test Sample Data'!D295),'Test Sample Data'!D295&lt;$B$1,'Test Sample Data'!D295&gt;0),'Test Sample Data'!D295,$B$1),"")</f>
        <v/>
      </c>
      <c r="E296" s="17" t="str">
        <f>IF(SUM('Test Sample Data'!E$3:E$98)&gt;10,IF(AND(ISNUMBER('Test Sample Data'!E295),'Test Sample Data'!E295&lt;$B$1,'Test Sample Data'!E295&gt;0),'Test Sample Data'!E295,$B$1),"")</f>
        <v/>
      </c>
      <c r="F296" s="17" t="str">
        <f>IF(SUM('Test Sample Data'!F$3:F$98)&gt;10,IF(AND(ISNUMBER('Test Sample Data'!F295),'Test Sample Data'!F295&lt;$B$1,'Test Sample Data'!F295&gt;0),'Test Sample Data'!F295,$B$1),"")</f>
        <v/>
      </c>
      <c r="G296" s="17" t="str">
        <f>IF(SUM('Test Sample Data'!G$3:G$98)&gt;10,IF(AND(ISNUMBER('Test Sample Data'!G295),'Test Sample Data'!G295&lt;$B$1,'Test Sample Data'!G295&gt;0),'Test Sample Data'!G295,$B$1),"")</f>
        <v/>
      </c>
      <c r="H296" s="17" t="str">
        <f>IF(SUM('Test Sample Data'!H$3:H$98)&gt;10,IF(AND(ISNUMBER('Test Sample Data'!H295),'Test Sample Data'!H295&lt;$B$1,'Test Sample Data'!H295&gt;0),'Test Sample Data'!H295,$B$1),"")</f>
        <v/>
      </c>
      <c r="I296" s="17" t="str">
        <f>IF(SUM('Test Sample Data'!I$3:I$98)&gt;10,IF(AND(ISNUMBER('Test Sample Data'!I295),'Test Sample Data'!I295&lt;$B$1,'Test Sample Data'!I295&gt;0),'Test Sample Data'!I295,$B$1),"")</f>
        <v/>
      </c>
      <c r="J296" s="17" t="str">
        <f>IF(SUM('Test Sample Data'!J$3:J$98)&gt;10,IF(AND(ISNUMBER('Test Sample Data'!J295),'Test Sample Data'!J295&lt;$B$1,'Test Sample Data'!J295&gt;0),'Test Sample Data'!J295,$B$1),"")</f>
        <v/>
      </c>
      <c r="K296" s="17" t="str">
        <f>IF(SUM('Test Sample Data'!K$3:K$98)&gt;10,IF(AND(ISNUMBER('Test Sample Data'!K295),'Test Sample Data'!K295&lt;$B$1,'Test Sample Data'!K295&gt;0),'Test Sample Data'!K295,$B$1),"")</f>
        <v/>
      </c>
      <c r="L296" s="17" t="str">
        <f>IF(SUM('Test Sample Data'!L$3:L$98)&gt;10,IF(AND(ISNUMBER('Test Sample Data'!L295),'Test Sample Data'!L295&lt;$B$1,'Test Sample Data'!L295&gt;0),'Test Sample Data'!L295,$B$1),"")</f>
        <v/>
      </c>
      <c r="M296" s="17" t="str">
        <f>IF(SUM('Test Sample Data'!M$3:M$98)&gt;10,IF(AND(ISNUMBER('Test Sample Data'!M295),'Test Sample Data'!M295&lt;$B$1,'Test Sample Data'!M295&gt;0),'Test Sample Data'!M295,$B$1),"")</f>
        <v/>
      </c>
      <c r="N296" s="17" t="str">
        <f>'Gene Table'!D295</f>
        <v>NM_003004</v>
      </c>
      <c r="O296" s="16" t="s">
        <v>25</v>
      </c>
      <c r="P296" s="17" t="str">
        <f>IF(SUM('Control Sample Data'!D$3:D$98)&gt;10,IF(AND(ISNUMBER('Control Sample Data'!D295),'Control Sample Data'!D295&lt;$B$1,'Control Sample Data'!D295&gt;0),'Control Sample Data'!D295,$B$1),"")</f>
        <v/>
      </c>
      <c r="Q296" s="17" t="str">
        <f>IF(SUM('Control Sample Data'!E$3:E$98)&gt;10,IF(AND(ISNUMBER('Control Sample Data'!E295),'Control Sample Data'!E295&lt;$B$1,'Control Sample Data'!E295&gt;0),'Control Sample Data'!E295,$B$1),"")</f>
        <v/>
      </c>
      <c r="R296" s="17" t="str">
        <f>IF(SUM('Control Sample Data'!F$3:F$98)&gt;10,IF(AND(ISNUMBER('Control Sample Data'!F295),'Control Sample Data'!F295&lt;$B$1,'Control Sample Data'!F295&gt;0),'Control Sample Data'!F295,$B$1),"")</f>
        <v/>
      </c>
      <c r="S296" s="17" t="str">
        <f>IF(SUM('Control Sample Data'!G$3:G$98)&gt;10,IF(AND(ISNUMBER('Control Sample Data'!G295),'Control Sample Data'!G295&lt;$B$1,'Control Sample Data'!G295&gt;0),'Control Sample Data'!G295,$B$1),"")</f>
        <v/>
      </c>
      <c r="T296" s="17" t="str">
        <f>IF(SUM('Control Sample Data'!H$3:H$98)&gt;10,IF(AND(ISNUMBER('Control Sample Data'!H295),'Control Sample Data'!H295&lt;$B$1,'Control Sample Data'!H295&gt;0),'Control Sample Data'!H295,$B$1),"")</f>
        <v/>
      </c>
      <c r="U296" s="17" t="str">
        <f>IF(SUM('Control Sample Data'!I$3:I$98)&gt;10,IF(AND(ISNUMBER('Control Sample Data'!I295),'Control Sample Data'!I295&lt;$B$1,'Control Sample Data'!I295&gt;0),'Control Sample Data'!I295,$B$1),"")</f>
        <v/>
      </c>
      <c r="V296" s="17" t="str">
        <f>IF(SUM('Control Sample Data'!J$3:J$98)&gt;10,IF(AND(ISNUMBER('Control Sample Data'!J295),'Control Sample Data'!J295&lt;$B$1,'Control Sample Data'!J295&gt;0),'Control Sample Data'!J295,$B$1),"")</f>
        <v/>
      </c>
      <c r="W296" s="17" t="str">
        <f>IF(SUM('Control Sample Data'!K$3:K$98)&gt;10,IF(AND(ISNUMBER('Control Sample Data'!K295),'Control Sample Data'!K295&lt;$B$1,'Control Sample Data'!K295&gt;0),'Control Sample Data'!K295,$B$1),"")</f>
        <v/>
      </c>
      <c r="X296" s="17" t="str">
        <f>IF(SUM('Control Sample Data'!L$3:L$98)&gt;10,IF(AND(ISNUMBER('Control Sample Data'!L295),'Control Sample Data'!L295&lt;$B$1,'Control Sample Data'!L295&gt;0),'Control Sample Data'!L295,$B$1),"")</f>
        <v/>
      </c>
      <c r="Y296" s="17" t="str">
        <f>IF(SUM('Control Sample Data'!M$3:M$98)&gt;10,IF(AND(ISNUMBER('Control Sample Data'!M295),'Control Sample Data'!M295&lt;$B$1,'Control Sample Data'!M295&gt;0),'Control Sample Data'!M295,$B$1),"")</f>
        <v/>
      </c>
      <c r="Z296" s="38" t="str">
        <f>IF(ISERROR(VLOOKUP('Choose Housekeeping Genes'!$C7,Calculations!$C$292:$CB$387,2,0)),"",VLOOKUP('Choose Housekeeping Genes'!$C7,Calculations!$C$292:$M$387,2,0))</f>
        <v/>
      </c>
      <c r="AA296" s="38" t="str">
        <f>IF(ISERROR(VLOOKUP('Choose Housekeeping Genes'!$C7,Calculations!$C$292:$CB$387,3,0)),"",VLOOKUP('Choose Housekeeping Genes'!$C7,Calculations!$C$292:$M$387,3,0))</f>
        <v/>
      </c>
      <c r="AB296" s="38" t="str">
        <f>IF(ISERROR(VLOOKUP('Choose Housekeeping Genes'!$C7,Calculations!$C$292:$CB$387,4,0)),"",VLOOKUP('Choose Housekeeping Genes'!$C7,Calculations!$C$292:$M$387,4,0))</f>
        <v/>
      </c>
      <c r="AC296" s="38" t="str">
        <f>IF(ISERROR(VLOOKUP('Choose Housekeeping Genes'!$C7,Calculations!$C$292:$CB$387,5,0)),"",VLOOKUP('Choose Housekeeping Genes'!$C7,Calculations!$C$292:$M$387,5,0))</f>
        <v/>
      </c>
      <c r="AD296" s="38" t="str">
        <f>IF(ISERROR(VLOOKUP('Choose Housekeeping Genes'!$C7,Calculations!$C$292:$CB$387,6,0)),"",VLOOKUP('Choose Housekeeping Genes'!$C7,Calculations!$C$292:$M$387,6,0))</f>
        <v/>
      </c>
      <c r="AE296" s="38" t="str">
        <f>IF(ISERROR(VLOOKUP('Choose Housekeeping Genes'!$C7,Calculations!$C$292:$CB$387,7,0)),"",VLOOKUP('Choose Housekeeping Genes'!$C7,Calculations!$C$292:$M$387,7,0))</f>
        <v/>
      </c>
      <c r="AF296" s="38" t="str">
        <f>IF(ISERROR(VLOOKUP('Choose Housekeeping Genes'!$C7,Calculations!$C$292:$CB$387,8,0)),"",VLOOKUP('Choose Housekeeping Genes'!$C7,Calculations!$C$292:$M$387,8,0))</f>
        <v/>
      </c>
      <c r="AG296" s="38" t="str">
        <f>IF(ISERROR(VLOOKUP('Choose Housekeeping Genes'!$C7,Calculations!$C$292:$CB$387,9,0)),"",VLOOKUP('Choose Housekeeping Genes'!$C7,Calculations!$C$292:$M$387,9,0))</f>
        <v/>
      </c>
      <c r="AH296" s="38" t="str">
        <f>IF(ISERROR(VLOOKUP('Choose Housekeeping Genes'!$C7,Calculations!$C$292:$CB$387,10,0)),"",VLOOKUP('Choose Housekeeping Genes'!$C7,Calculations!$C$292:$M$387,10,0))</f>
        <v/>
      </c>
      <c r="AI296" s="38" t="str">
        <f>IF(ISERROR(VLOOKUP('Choose Housekeeping Genes'!$C7,Calculations!$C$292:$CB$387,11,0)),"",VLOOKUP('Choose Housekeeping Genes'!$C7,Calculations!$C$292:$M$387,11,0))</f>
        <v/>
      </c>
      <c r="AJ296" s="38" t="str">
        <f>IF(ISERROR(VLOOKUP('Choose Housekeeping Genes'!$C7,Calculations!$C$292:$AB$387,14,0)),"",VLOOKUP('Choose Housekeeping Genes'!$C7,Calculations!$C$292:$AB$387,14,0))</f>
        <v/>
      </c>
      <c r="AK296" s="38" t="str">
        <f>IF(ISERROR(VLOOKUP('Choose Housekeeping Genes'!$C7,Calculations!$C$292:$AB$387,15,0)),"",VLOOKUP('Choose Housekeeping Genes'!$C7,Calculations!$C$292:$AB$387,15,0))</f>
        <v/>
      </c>
      <c r="AL296" s="38" t="str">
        <f>IF(ISERROR(VLOOKUP('Choose Housekeeping Genes'!$C7,Calculations!$C$292:$AB$387,16,0)),"",VLOOKUP('Choose Housekeeping Genes'!$C7,Calculations!$C$292:$AB$387,16,0))</f>
        <v/>
      </c>
      <c r="AM296" s="38" t="str">
        <f>IF(ISERROR(VLOOKUP('Choose Housekeeping Genes'!$C7,Calculations!$C$292:$AB$387,17,0)),"",VLOOKUP('Choose Housekeeping Genes'!$C7,Calculations!$C$292:$AB$387,17,0))</f>
        <v/>
      </c>
      <c r="AN296" s="38" t="str">
        <f>IF(ISERROR(VLOOKUP('Choose Housekeeping Genes'!$C7,Calculations!$C$292:$AB$387,18,0)),"",VLOOKUP('Choose Housekeeping Genes'!$C7,Calculations!$C$292:$AB$387,18,0))</f>
        <v/>
      </c>
      <c r="AO296" s="38" t="str">
        <f>IF(ISERROR(VLOOKUP('Choose Housekeeping Genes'!$C7,Calculations!$C$292:$AB$387,19,0)),"",VLOOKUP('Choose Housekeeping Genes'!$C7,Calculations!$C$292:$AB$387,19,0))</f>
        <v/>
      </c>
      <c r="AP296" s="38" t="str">
        <f>IF(ISERROR(VLOOKUP('Choose Housekeeping Genes'!$C7,Calculations!$C$292:$AB$387,20,0)),"",VLOOKUP('Choose Housekeeping Genes'!$C7,Calculations!$C$292:$AB$387,20,0))</f>
        <v/>
      </c>
      <c r="AQ296" s="38" t="str">
        <f>IF(ISERROR(VLOOKUP('Choose Housekeeping Genes'!$C7,Calculations!$C$292:$AB$387,21,0)),"",VLOOKUP('Choose Housekeeping Genes'!$C7,Calculations!$C$292:$AB$387,21,0))</f>
        <v/>
      </c>
      <c r="AR296" s="38" t="str">
        <f>IF(ISERROR(VLOOKUP('Choose Housekeeping Genes'!$C7,Calculations!$C$292:$AB$387,22,0)),"",VLOOKUP('Choose Housekeeping Genes'!$C7,Calculations!$C$292:$AB$387,22,0))</f>
        <v/>
      </c>
      <c r="AS296" s="38" t="str">
        <f>IF(ISERROR(VLOOKUP('Choose Housekeeping Genes'!$C7,Calculations!$C$292:$AB$387,23,0)),"",VLOOKUP('Choose Housekeeping Genes'!$C7,Calculations!$C$292:$AB$387,23,0))</f>
        <v/>
      </c>
      <c r="AT296" s="36" t="str">
        <f t="shared" si="276"/>
        <v/>
      </c>
      <c r="AU296" s="36" t="str">
        <f t="shared" si="277"/>
        <v/>
      </c>
      <c r="AV296" s="36" t="str">
        <f t="shared" si="278"/>
        <v/>
      </c>
      <c r="AW296" s="36" t="str">
        <f t="shared" si="279"/>
        <v/>
      </c>
      <c r="AX296" s="36" t="str">
        <f t="shared" si="280"/>
        <v/>
      </c>
      <c r="AY296" s="36" t="str">
        <f t="shared" si="281"/>
        <v/>
      </c>
      <c r="AZ296" s="36" t="str">
        <f t="shared" si="282"/>
        <v/>
      </c>
      <c r="BA296" s="36" t="str">
        <f t="shared" si="283"/>
        <v/>
      </c>
      <c r="BB296" s="36" t="str">
        <f t="shared" si="284"/>
        <v/>
      </c>
      <c r="BC296" s="36" t="str">
        <f t="shared" si="285"/>
        <v/>
      </c>
      <c r="BD296" s="36" t="str">
        <f t="shared" si="289"/>
        <v/>
      </c>
      <c r="BE296" s="36" t="str">
        <f t="shared" si="290"/>
        <v/>
      </c>
      <c r="BF296" s="36" t="str">
        <f t="shared" si="291"/>
        <v/>
      </c>
      <c r="BG296" s="36" t="str">
        <f t="shared" si="292"/>
        <v/>
      </c>
      <c r="BH296" s="36" t="str">
        <f t="shared" si="293"/>
        <v/>
      </c>
      <c r="BI296" s="36" t="str">
        <f t="shared" si="294"/>
        <v/>
      </c>
      <c r="BJ296" s="36" t="str">
        <f t="shared" si="295"/>
        <v/>
      </c>
      <c r="BK296" s="36" t="str">
        <f t="shared" si="296"/>
        <v/>
      </c>
      <c r="BL296" s="36" t="str">
        <f t="shared" si="297"/>
        <v/>
      </c>
      <c r="BM296" s="36" t="str">
        <f t="shared" si="298"/>
        <v/>
      </c>
      <c r="BN296" s="38" t="e">
        <f t="shared" si="287"/>
        <v>#DIV/0!</v>
      </c>
      <c r="BO296" s="38" t="e">
        <f t="shared" si="288"/>
        <v>#DIV/0!</v>
      </c>
      <c r="BP296" s="39" t="str">
        <f t="shared" si="256"/>
        <v/>
      </c>
      <c r="BQ296" s="39" t="str">
        <f t="shared" si="257"/>
        <v/>
      </c>
      <c r="BR296" s="39" t="str">
        <f t="shared" si="258"/>
        <v/>
      </c>
      <c r="BS296" s="39" t="str">
        <f t="shared" si="259"/>
        <v/>
      </c>
      <c r="BT296" s="39" t="str">
        <f t="shared" si="260"/>
        <v/>
      </c>
      <c r="BU296" s="39" t="str">
        <f t="shared" si="261"/>
        <v/>
      </c>
      <c r="BV296" s="39" t="str">
        <f t="shared" si="262"/>
        <v/>
      </c>
      <c r="BW296" s="39" t="str">
        <f t="shared" si="263"/>
        <v/>
      </c>
      <c r="BX296" s="39" t="str">
        <f t="shared" si="264"/>
        <v/>
      </c>
      <c r="BY296" s="39" t="str">
        <f t="shared" si="265"/>
        <v/>
      </c>
      <c r="BZ296" s="39" t="str">
        <f t="shared" si="266"/>
        <v/>
      </c>
      <c r="CA296" s="39" t="str">
        <f t="shared" si="267"/>
        <v/>
      </c>
      <c r="CB296" s="39" t="str">
        <f t="shared" si="268"/>
        <v/>
      </c>
      <c r="CC296" s="39" t="str">
        <f t="shared" si="269"/>
        <v/>
      </c>
      <c r="CD296" s="39" t="str">
        <f t="shared" si="270"/>
        <v/>
      </c>
      <c r="CE296" s="39" t="str">
        <f t="shared" si="271"/>
        <v/>
      </c>
      <c r="CF296" s="39" t="str">
        <f t="shared" si="272"/>
        <v/>
      </c>
      <c r="CG296" s="39" t="str">
        <f t="shared" si="273"/>
        <v/>
      </c>
      <c r="CH296" s="39" t="str">
        <f t="shared" si="274"/>
        <v/>
      </c>
      <c r="CI296" s="39" t="str">
        <f t="shared" si="275"/>
        <v/>
      </c>
    </row>
    <row r="297" spans="1:87" ht="12.75">
      <c r="A297" s="18"/>
      <c r="B297" s="16" t="str">
        <f>'Gene Table'!D296</f>
        <v>NM_002991</v>
      </c>
      <c r="C297" s="16" t="s">
        <v>29</v>
      </c>
      <c r="D297" s="17" t="str">
        <f>IF(SUM('Test Sample Data'!D$3:D$98)&gt;10,IF(AND(ISNUMBER('Test Sample Data'!D296),'Test Sample Data'!D296&lt;$B$1,'Test Sample Data'!D296&gt;0),'Test Sample Data'!D296,$B$1),"")</f>
        <v/>
      </c>
      <c r="E297" s="17" t="str">
        <f>IF(SUM('Test Sample Data'!E$3:E$98)&gt;10,IF(AND(ISNUMBER('Test Sample Data'!E296),'Test Sample Data'!E296&lt;$B$1,'Test Sample Data'!E296&gt;0),'Test Sample Data'!E296,$B$1),"")</f>
        <v/>
      </c>
      <c r="F297" s="17" t="str">
        <f>IF(SUM('Test Sample Data'!F$3:F$98)&gt;10,IF(AND(ISNUMBER('Test Sample Data'!F296),'Test Sample Data'!F296&lt;$B$1,'Test Sample Data'!F296&gt;0),'Test Sample Data'!F296,$B$1),"")</f>
        <v/>
      </c>
      <c r="G297" s="17" t="str">
        <f>IF(SUM('Test Sample Data'!G$3:G$98)&gt;10,IF(AND(ISNUMBER('Test Sample Data'!G296),'Test Sample Data'!G296&lt;$B$1,'Test Sample Data'!G296&gt;0),'Test Sample Data'!G296,$B$1),"")</f>
        <v/>
      </c>
      <c r="H297" s="17" t="str">
        <f>IF(SUM('Test Sample Data'!H$3:H$98)&gt;10,IF(AND(ISNUMBER('Test Sample Data'!H296),'Test Sample Data'!H296&lt;$B$1,'Test Sample Data'!H296&gt;0),'Test Sample Data'!H296,$B$1),"")</f>
        <v/>
      </c>
      <c r="I297" s="17" t="str">
        <f>IF(SUM('Test Sample Data'!I$3:I$98)&gt;10,IF(AND(ISNUMBER('Test Sample Data'!I296),'Test Sample Data'!I296&lt;$B$1,'Test Sample Data'!I296&gt;0),'Test Sample Data'!I296,$B$1),"")</f>
        <v/>
      </c>
      <c r="J297" s="17" t="str">
        <f>IF(SUM('Test Sample Data'!J$3:J$98)&gt;10,IF(AND(ISNUMBER('Test Sample Data'!J296),'Test Sample Data'!J296&lt;$B$1,'Test Sample Data'!J296&gt;0),'Test Sample Data'!J296,$B$1),"")</f>
        <v/>
      </c>
      <c r="K297" s="17" t="str">
        <f>IF(SUM('Test Sample Data'!K$3:K$98)&gt;10,IF(AND(ISNUMBER('Test Sample Data'!K296),'Test Sample Data'!K296&lt;$B$1,'Test Sample Data'!K296&gt;0),'Test Sample Data'!K296,$B$1),"")</f>
        <v/>
      </c>
      <c r="L297" s="17" t="str">
        <f>IF(SUM('Test Sample Data'!L$3:L$98)&gt;10,IF(AND(ISNUMBER('Test Sample Data'!L296),'Test Sample Data'!L296&lt;$B$1,'Test Sample Data'!L296&gt;0),'Test Sample Data'!L296,$B$1),"")</f>
        <v/>
      </c>
      <c r="M297" s="17" t="str">
        <f>IF(SUM('Test Sample Data'!M$3:M$98)&gt;10,IF(AND(ISNUMBER('Test Sample Data'!M296),'Test Sample Data'!M296&lt;$B$1,'Test Sample Data'!M296&gt;0),'Test Sample Data'!M296,$B$1),"")</f>
        <v/>
      </c>
      <c r="N297" s="17" t="str">
        <f>'Gene Table'!D296</f>
        <v>NM_002991</v>
      </c>
      <c r="O297" s="16" t="s">
        <v>29</v>
      </c>
      <c r="P297" s="17" t="str">
        <f>IF(SUM('Control Sample Data'!D$3:D$98)&gt;10,IF(AND(ISNUMBER('Control Sample Data'!D296),'Control Sample Data'!D296&lt;$B$1,'Control Sample Data'!D296&gt;0),'Control Sample Data'!D296,$B$1),"")</f>
        <v/>
      </c>
      <c r="Q297" s="17" t="str">
        <f>IF(SUM('Control Sample Data'!E$3:E$98)&gt;10,IF(AND(ISNUMBER('Control Sample Data'!E296),'Control Sample Data'!E296&lt;$B$1,'Control Sample Data'!E296&gt;0),'Control Sample Data'!E296,$B$1),"")</f>
        <v/>
      </c>
      <c r="R297" s="17" t="str">
        <f>IF(SUM('Control Sample Data'!F$3:F$98)&gt;10,IF(AND(ISNUMBER('Control Sample Data'!F296),'Control Sample Data'!F296&lt;$B$1,'Control Sample Data'!F296&gt;0),'Control Sample Data'!F296,$B$1),"")</f>
        <v/>
      </c>
      <c r="S297" s="17" t="str">
        <f>IF(SUM('Control Sample Data'!G$3:G$98)&gt;10,IF(AND(ISNUMBER('Control Sample Data'!G296),'Control Sample Data'!G296&lt;$B$1,'Control Sample Data'!G296&gt;0),'Control Sample Data'!G296,$B$1),"")</f>
        <v/>
      </c>
      <c r="T297" s="17" t="str">
        <f>IF(SUM('Control Sample Data'!H$3:H$98)&gt;10,IF(AND(ISNUMBER('Control Sample Data'!H296),'Control Sample Data'!H296&lt;$B$1,'Control Sample Data'!H296&gt;0),'Control Sample Data'!H296,$B$1),"")</f>
        <v/>
      </c>
      <c r="U297" s="17" t="str">
        <f>IF(SUM('Control Sample Data'!I$3:I$98)&gt;10,IF(AND(ISNUMBER('Control Sample Data'!I296),'Control Sample Data'!I296&lt;$B$1,'Control Sample Data'!I296&gt;0),'Control Sample Data'!I296,$B$1),"")</f>
        <v/>
      </c>
      <c r="V297" s="17" t="str">
        <f>IF(SUM('Control Sample Data'!J$3:J$98)&gt;10,IF(AND(ISNUMBER('Control Sample Data'!J296),'Control Sample Data'!J296&lt;$B$1,'Control Sample Data'!J296&gt;0),'Control Sample Data'!J296,$B$1),"")</f>
        <v/>
      </c>
      <c r="W297" s="17" t="str">
        <f>IF(SUM('Control Sample Data'!K$3:K$98)&gt;10,IF(AND(ISNUMBER('Control Sample Data'!K296),'Control Sample Data'!K296&lt;$B$1,'Control Sample Data'!K296&gt;0),'Control Sample Data'!K296,$B$1),"")</f>
        <v/>
      </c>
      <c r="X297" s="17" t="str">
        <f>IF(SUM('Control Sample Data'!L$3:L$98)&gt;10,IF(AND(ISNUMBER('Control Sample Data'!L296),'Control Sample Data'!L296&lt;$B$1,'Control Sample Data'!L296&gt;0),'Control Sample Data'!L296,$B$1),"")</f>
        <v/>
      </c>
      <c r="Y297" s="17" t="str">
        <f>IF(SUM('Control Sample Data'!M$3:M$98)&gt;10,IF(AND(ISNUMBER('Control Sample Data'!M296),'Control Sample Data'!M296&lt;$B$1,'Control Sample Data'!M296&gt;0),'Control Sample Data'!M296,$B$1),"")</f>
        <v/>
      </c>
      <c r="Z297" s="38" t="str">
        <f>IF(ISERROR(VLOOKUP('Choose Housekeeping Genes'!$C8,Calculations!$C$292:$CB$387,2,0)),"",VLOOKUP('Choose Housekeeping Genes'!$C8,Calculations!$C$292:$M$387,2,0))</f>
        <v/>
      </c>
      <c r="AA297" s="38" t="str">
        <f>IF(ISERROR(VLOOKUP('Choose Housekeeping Genes'!$C8,Calculations!$C$292:$CB$387,3,0)),"",VLOOKUP('Choose Housekeeping Genes'!$C8,Calculations!$C$292:$M$387,3,0))</f>
        <v/>
      </c>
      <c r="AB297" s="38" t="str">
        <f>IF(ISERROR(VLOOKUP('Choose Housekeeping Genes'!$C8,Calculations!$C$292:$CB$387,4,0)),"",VLOOKUP('Choose Housekeeping Genes'!$C8,Calculations!$C$292:$M$387,4,0))</f>
        <v/>
      </c>
      <c r="AC297" s="38" t="str">
        <f>IF(ISERROR(VLOOKUP('Choose Housekeeping Genes'!$C8,Calculations!$C$292:$CB$387,5,0)),"",VLOOKUP('Choose Housekeeping Genes'!$C8,Calculations!$C$292:$M$387,5,0))</f>
        <v/>
      </c>
      <c r="AD297" s="38" t="str">
        <f>IF(ISERROR(VLOOKUP('Choose Housekeeping Genes'!$C8,Calculations!$C$292:$CB$387,6,0)),"",VLOOKUP('Choose Housekeeping Genes'!$C8,Calculations!$C$292:$M$387,6,0))</f>
        <v/>
      </c>
      <c r="AE297" s="38" t="str">
        <f>IF(ISERROR(VLOOKUP('Choose Housekeeping Genes'!$C8,Calculations!$C$292:$CB$387,7,0)),"",VLOOKUP('Choose Housekeeping Genes'!$C8,Calculations!$C$292:$M$387,7,0))</f>
        <v/>
      </c>
      <c r="AF297" s="38" t="str">
        <f>IF(ISERROR(VLOOKUP('Choose Housekeeping Genes'!$C8,Calculations!$C$292:$CB$387,8,0)),"",VLOOKUP('Choose Housekeeping Genes'!$C8,Calculations!$C$292:$M$387,8,0))</f>
        <v/>
      </c>
      <c r="AG297" s="38" t="str">
        <f>IF(ISERROR(VLOOKUP('Choose Housekeeping Genes'!$C8,Calculations!$C$292:$CB$387,9,0)),"",VLOOKUP('Choose Housekeeping Genes'!$C8,Calculations!$C$292:$M$387,9,0))</f>
        <v/>
      </c>
      <c r="AH297" s="38" t="str">
        <f>IF(ISERROR(VLOOKUP('Choose Housekeeping Genes'!$C8,Calculations!$C$292:$CB$387,10,0)),"",VLOOKUP('Choose Housekeeping Genes'!$C8,Calculations!$C$292:$M$387,10,0))</f>
        <v/>
      </c>
      <c r="AI297" s="38" t="str">
        <f>IF(ISERROR(VLOOKUP('Choose Housekeeping Genes'!$C8,Calculations!$C$292:$CB$387,11,0)),"",VLOOKUP('Choose Housekeeping Genes'!$C8,Calculations!$C$292:$M$387,11,0))</f>
        <v/>
      </c>
      <c r="AJ297" s="38" t="str">
        <f>IF(ISERROR(VLOOKUP('Choose Housekeeping Genes'!$C8,Calculations!$C$292:$AB$387,14,0)),"",VLOOKUP('Choose Housekeeping Genes'!$C8,Calculations!$C$292:$AB$387,14,0))</f>
        <v/>
      </c>
      <c r="AK297" s="38" t="str">
        <f>IF(ISERROR(VLOOKUP('Choose Housekeeping Genes'!$C8,Calculations!$C$292:$AB$387,15,0)),"",VLOOKUP('Choose Housekeeping Genes'!$C8,Calculations!$C$292:$AB$387,15,0))</f>
        <v/>
      </c>
      <c r="AL297" s="38" t="str">
        <f>IF(ISERROR(VLOOKUP('Choose Housekeeping Genes'!$C8,Calculations!$C$292:$AB$387,16,0)),"",VLOOKUP('Choose Housekeeping Genes'!$C8,Calculations!$C$292:$AB$387,16,0))</f>
        <v/>
      </c>
      <c r="AM297" s="38" t="str">
        <f>IF(ISERROR(VLOOKUP('Choose Housekeeping Genes'!$C8,Calculations!$C$292:$AB$387,17,0)),"",VLOOKUP('Choose Housekeeping Genes'!$C8,Calculations!$C$292:$AB$387,17,0))</f>
        <v/>
      </c>
      <c r="AN297" s="38" t="str">
        <f>IF(ISERROR(VLOOKUP('Choose Housekeeping Genes'!$C8,Calculations!$C$292:$AB$387,18,0)),"",VLOOKUP('Choose Housekeeping Genes'!$C8,Calculations!$C$292:$AB$387,18,0))</f>
        <v/>
      </c>
      <c r="AO297" s="38" t="str">
        <f>IF(ISERROR(VLOOKUP('Choose Housekeeping Genes'!$C8,Calculations!$C$292:$AB$387,19,0)),"",VLOOKUP('Choose Housekeeping Genes'!$C8,Calculations!$C$292:$AB$387,19,0))</f>
        <v/>
      </c>
      <c r="AP297" s="38" t="str">
        <f>IF(ISERROR(VLOOKUP('Choose Housekeeping Genes'!$C8,Calculations!$C$292:$AB$387,20,0)),"",VLOOKUP('Choose Housekeeping Genes'!$C8,Calculations!$C$292:$AB$387,20,0))</f>
        <v/>
      </c>
      <c r="AQ297" s="38" t="str">
        <f>IF(ISERROR(VLOOKUP('Choose Housekeeping Genes'!$C8,Calculations!$C$292:$AB$387,21,0)),"",VLOOKUP('Choose Housekeeping Genes'!$C8,Calculations!$C$292:$AB$387,21,0))</f>
        <v/>
      </c>
      <c r="AR297" s="38" t="str">
        <f>IF(ISERROR(VLOOKUP('Choose Housekeeping Genes'!$C8,Calculations!$C$292:$AB$387,22,0)),"",VLOOKUP('Choose Housekeeping Genes'!$C8,Calculations!$C$292:$AB$387,22,0))</f>
        <v/>
      </c>
      <c r="AS297" s="38" t="str">
        <f>IF(ISERROR(VLOOKUP('Choose Housekeeping Genes'!$C8,Calculations!$C$292:$AB$387,23,0)),"",VLOOKUP('Choose Housekeeping Genes'!$C8,Calculations!$C$292:$AB$387,23,0))</f>
        <v/>
      </c>
      <c r="AT297" s="36" t="str">
        <f t="shared" si="276"/>
        <v/>
      </c>
      <c r="AU297" s="36" t="str">
        <f t="shared" si="277"/>
        <v/>
      </c>
      <c r="AV297" s="36" t="str">
        <f t="shared" si="278"/>
        <v/>
      </c>
      <c r="AW297" s="36" t="str">
        <f t="shared" si="279"/>
        <v/>
      </c>
      <c r="AX297" s="36" t="str">
        <f t="shared" si="280"/>
        <v/>
      </c>
      <c r="AY297" s="36" t="str">
        <f t="shared" si="281"/>
        <v/>
      </c>
      <c r="AZ297" s="36" t="str">
        <f t="shared" si="282"/>
        <v/>
      </c>
      <c r="BA297" s="36" t="str">
        <f t="shared" si="283"/>
        <v/>
      </c>
      <c r="BB297" s="36" t="str">
        <f t="shared" si="284"/>
        <v/>
      </c>
      <c r="BC297" s="36" t="str">
        <f t="shared" si="285"/>
        <v/>
      </c>
      <c r="BD297" s="36" t="str">
        <f t="shared" si="289"/>
        <v/>
      </c>
      <c r="BE297" s="36" t="str">
        <f t="shared" si="290"/>
        <v/>
      </c>
      <c r="BF297" s="36" t="str">
        <f t="shared" si="291"/>
        <v/>
      </c>
      <c r="BG297" s="36" t="str">
        <f t="shared" si="292"/>
        <v/>
      </c>
      <c r="BH297" s="36" t="str">
        <f t="shared" si="293"/>
        <v/>
      </c>
      <c r="BI297" s="36" t="str">
        <f t="shared" si="294"/>
        <v/>
      </c>
      <c r="BJ297" s="36" t="str">
        <f t="shared" si="295"/>
        <v/>
      </c>
      <c r="BK297" s="36" t="str">
        <f t="shared" si="296"/>
        <v/>
      </c>
      <c r="BL297" s="36" t="str">
        <f t="shared" si="297"/>
        <v/>
      </c>
      <c r="BM297" s="36" t="str">
        <f t="shared" si="298"/>
        <v/>
      </c>
      <c r="BN297" s="38" t="e">
        <f t="shared" si="287"/>
        <v>#DIV/0!</v>
      </c>
      <c r="BO297" s="38" t="e">
        <f t="shared" si="288"/>
        <v>#DIV/0!</v>
      </c>
      <c r="BP297" s="39" t="str">
        <f t="shared" si="256"/>
        <v/>
      </c>
      <c r="BQ297" s="39" t="str">
        <f t="shared" si="257"/>
        <v/>
      </c>
      <c r="BR297" s="39" t="str">
        <f t="shared" si="258"/>
        <v/>
      </c>
      <c r="BS297" s="39" t="str">
        <f t="shared" si="259"/>
        <v/>
      </c>
      <c r="BT297" s="39" t="str">
        <f t="shared" si="260"/>
        <v/>
      </c>
      <c r="BU297" s="39" t="str">
        <f t="shared" si="261"/>
        <v/>
      </c>
      <c r="BV297" s="39" t="str">
        <f t="shared" si="262"/>
        <v/>
      </c>
      <c r="BW297" s="39" t="str">
        <f t="shared" si="263"/>
        <v/>
      </c>
      <c r="BX297" s="39" t="str">
        <f t="shared" si="264"/>
        <v/>
      </c>
      <c r="BY297" s="39" t="str">
        <f t="shared" si="265"/>
        <v/>
      </c>
      <c r="BZ297" s="39" t="str">
        <f t="shared" si="266"/>
        <v/>
      </c>
      <c r="CA297" s="39" t="str">
        <f t="shared" si="267"/>
        <v/>
      </c>
      <c r="CB297" s="39" t="str">
        <f t="shared" si="268"/>
        <v/>
      </c>
      <c r="CC297" s="39" t="str">
        <f t="shared" si="269"/>
        <v/>
      </c>
      <c r="CD297" s="39" t="str">
        <f t="shared" si="270"/>
        <v/>
      </c>
      <c r="CE297" s="39" t="str">
        <f t="shared" si="271"/>
        <v/>
      </c>
      <c r="CF297" s="39" t="str">
        <f t="shared" si="272"/>
        <v/>
      </c>
      <c r="CG297" s="39" t="str">
        <f t="shared" si="273"/>
        <v/>
      </c>
      <c r="CH297" s="39" t="str">
        <f t="shared" si="274"/>
        <v/>
      </c>
      <c r="CI297" s="39" t="str">
        <f t="shared" si="275"/>
        <v/>
      </c>
    </row>
    <row r="298" spans="1:87" ht="12.75">
      <c r="A298" s="18"/>
      <c r="B298" s="16" t="str">
        <f>'Gene Table'!D297</f>
        <v>NM_004591</v>
      </c>
      <c r="C298" s="16" t="s">
        <v>33</v>
      </c>
      <c r="D298" s="17" t="str">
        <f>IF(SUM('Test Sample Data'!D$3:D$98)&gt;10,IF(AND(ISNUMBER('Test Sample Data'!D297),'Test Sample Data'!D297&lt;$B$1,'Test Sample Data'!D297&gt;0),'Test Sample Data'!D297,$B$1),"")</f>
        <v/>
      </c>
      <c r="E298" s="17" t="str">
        <f>IF(SUM('Test Sample Data'!E$3:E$98)&gt;10,IF(AND(ISNUMBER('Test Sample Data'!E297),'Test Sample Data'!E297&lt;$B$1,'Test Sample Data'!E297&gt;0),'Test Sample Data'!E297,$B$1),"")</f>
        <v/>
      </c>
      <c r="F298" s="17" t="str">
        <f>IF(SUM('Test Sample Data'!F$3:F$98)&gt;10,IF(AND(ISNUMBER('Test Sample Data'!F297),'Test Sample Data'!F297&lt;$B$1,'Test Sample Data'!F297&gt;0),'Test Sample Data'!F297,$B$1),"")</f>
        <v/>
      </c>
      <c r="G298" s="17" t="str">
        <f>IF(SUM('Test Sample Data'!G$3:G$98)&gt;10,IF(AND(ISNUMBER('Test Sample Data'!G297),'Test Sample Data'!G297&lt;$B$1,'Test Sample Data'!G297&gt;0),'Test Sample Data'!G297,$B$1),"")</f>
        <v/>
      </c>
      <c r="H298" s="17" t="str">
        <f>IF(SUM('Test Sample Data'!H$3:H$98)&gt;10,IF(AND(ISNUMBER('Test Sample Data'!H297),'Test Sample Data'!H297&lt;$B$1,'Test Sample Data'!H297&gt;0),'Test Sample Data'!H297,$B$1),"")</f>
        <v/>
      </c>
      <c r="I298" s="17" t="str">
        <f>IF(SUM('Test Sample Data'!I$3:I$98)&gt;10,IF(AND(ISNUMBER('Test Sample Data'!I297),'Test Sample Data'!I297&lt;$B$1,'Test Sample Data'!I297&gt;0),'Test Sample Data'!I297,$B$1),"")</f>
        <v/>
      </c>
      <c r="J298" s="17" t="str">
        <f>IF(SUM('Test Sample Data'!J$3:J$98)&gt;10,IF(AND(ISNUMBER('Test Sample Data'!J297),'Test Sample Data'!J297&lt;$B$1,'Test Sample Data'!J297&gt;0),'Test Sample Data'!J297,$B$1),"")</f>
        <v/>
      </c>
      <c r="K298" s="17" t="str">
        <f>IF(SUM('Test Sample Data'!K$3:K$98)&gt;10,IF(AND(ISNUMBER('Test Sample Data'!K297),'Test Sample Data'!K297&lt;$B$1,'Test Sample Data'!K297&gt;0),'Test Sample Data'!K297,$B$1),"")</f>
        <v/>
      </c>
      <c r="L298" s="17" t="str">
        <f>IF(SUM('Test Sample Data'!L$3:L$98)&gt;10,IF(AND(ISNUMBER('Test Sample Data'!L297),'Test Sample Data'!L297&lt;$B$1,'Test Sample Data'!L297&gt;0),'Test Sample Data'!L297,$B$1),"")</f>
        <v/>
      </c>
      <c r="M298" s="17" t="str">
        <f>IF(SUM('Test Sample Data'!M$3:M$98)&gt;10,IF(AND(ISNUMBER('Test Sample Data'!M297),'Test Sample Data'!M297&lt;$B$1,'Test Sample Data'!M297&gt;0),'Test Sample Data'!M297,$B$1),"")</f>
        <v/>
      </c>
      <c r="N298" s="17" t="str">
        <f>'Gene Table'!D297</f>
        <v>NM_004591</v>
      </c>
      <c r="O298" s="16" t="s">
        <v>33</v>
      </c>
      <c r="P298" s="17" t="str">
        <f>IF(SUM('Control Sample Data'!D$3:D$98)&gt;10,IF(AND(ISNUMBER('Control Sample Data'!D297),'Control Sample Data'!D297&lt;$B$1,'Control Sample Data'!D297&gt;0),'Control Sample Data'!D297,$B$1),"")</f>
        <v/>
      </c>
      <c r="Q298" s="17" t="str">
        <f>IF(SUM('Control Sample Data'!E$3:E$98)&gt;10,IF(AND(ISNUMBER('Control Sample Data'!E297),'Control Sample Data'!E297&lt;$B$1,'Control Sample Data'!E297&gt;0),'Control Sample Data'!E297,$B$1),"")</f>
        <v/>
      </c>
      <c r="R298" s="17" t="str">
        <f>IF(SUM('Control Sample Data'!F$3:F$98)&gt;10,IF(AND(ISNUMBER('Control Sample Data'!F297),'Control Sample Data'!F297&lt;$B$1,'Control Sample Data'!F297&gt;0),'Control Sample Data'!F297,$B$1),"")</f>
        <v/>
      </c>
      <c r="S298" s="17" t="str">
        <f>IF(SUM('Control Sample Data'!G$3:G$98)&gt;10,IF(AND(ISNUMBER('Control Sample Data'!G297),'Control Sample Data'!G297&lt;$B$1,'Control Sample Data'!G297&gt;0),'Control Sample Data'!G297,$B$1),"")</f>
        <v/>
      </c>
      <c r="T298" s="17" t="str">
        <f>IF(SUM('Control Sample Data'!H$3:H$98)&gt;10,IF(AND(ISNUMBER('Control Sample Data'!H297),'Control Sample Data'!H297&lt;$B$1,'Control Sample Data'!H297&gt;0),'Control Sample Data'!H297,$B$1),"")</f>
        <v/>
      </c>
      <c r="U298" s="17" t="str">
        <f>IF(SUM('Control Sample Data'!I$3:I$98)&gt;10,IF(AND(ISNUMBER('Control Sample Data'!I297),'Control Sample Data'!I297&lt;$B$1,'Control Sample Data'!I297&gt;0),'Control Sample Data'!I297,$B$1),"")</f>
        <v/>
      </c>
      <c r="V298" s="17" t="str">
        <f>IF(SUM('Control Sample Data'!J$3:J$98)&gt;10,IF(AND(ISNUMBER('Control Sample Data'!J297),'Control Sample Data'!J297&lt;$B$1,'Control Sample Data'!J297&gt;0),'Control Sample Data'!J297,$B$1),"")</f>
        <v/>
      </c>
      <c r="W298" s="17" t="str">
        <f>IF(SUM('Control Sample Data'!K$3:K$98)&gt;10,IF(AND(ISNUMBER('Control Sample Data'!K297),'Control Sample Data'!K297&lt;$B$1,'Control Sample Data'!K297&gt;0),'Control Sample Data'!K297,$B$1),"")</f>
        <v/>
      </c>
      <c r="X298" s="17" t="str">
        <f>IF(SUM('Control Sample Data'!L$3:L$98)&gt;10,IF(AND(ISNUMBER('Control Sample Data'!L297),'Control Sample Data'!L297&lt;$B$1,'Control Sample Data'!L297&gt;0),'Control Sample Data'!L297,$B$1),"")</f>
        <v/>
      </c>
      <c r="Y298" s="17" t="str">
        <f>IF(SUM('Control Sample Data'!M$3:M$98)&gt;10,IF(AND(ISNUMBER('Control Sample Data'!M297),'Control Sample Data'!M297&lt;$B$1,'Control Sample Data'!M297&gt;0),'Control Sample Data'!M297,$B$1),"")</f>
        <v/>
      </c>
      <c r="Z298" s="38" t="str">
        <f>IF(ISERROR(VLOOKUP('Choose Housekeeping Genes'!$C9,Calculations!$C$292:$CB$387,2,0)),"",VLOOKUP('Choose Housekeeping Genes'!$C9,Calculations!$C$292:$M$387,2,0))</f>
        <v/>
      </c>
      <c r="AA298" s="38" t="str">
        <f>IF(ISERROR(VLOOKUP('Choose Housekeeping Genes'!$C9,Calculations!$C$292:$CB$387,3,0)),"",VLOOKUP('Choose Housekeeping Genes'!$C9,Calculations!$C$292:$M$387,3,0))</f>
        <v/>
      </c>
      <c r="AB298" s="38" t="str">
        <f>IF(ISERROR(VLOOKUP('Choose Housekeeping Genes'!$C9,Calculations!$C$292:$CB$387,4,0)),"",VLOOKUP('Choose Housekeeping Genes'!$C9,Calculations!$C$292:$M$387,4,0))</f>
        <v/>
      </c>
      <c r="AC298" s="38" t="str">
        <f>IF(ISERROR(VLOOKUP('Choose Housekeeping Genes'!$C9,Calculations!$C$292:$CB$387,5,0)),"",VLOOKUP('Choose Housekeeping Genes'!$C9,Calculations!$C$292:$M$387,5,0))</f>
        <v/>
      </c>
      <c r="AD298" s="38" t="str">
        <f>IF(ISERROR(VLOOKUP('Choose Housekeeping Genes'!$C9,Calculations!$C$292:$CB$387,6,0)),"",VLOOKUP('Choose Housekeeping Genes'!$C9,Calculations!$C$292:$M$387,6,0))</f>
        <v/>
      </c>
      <c r="AE298" s="38" t="str">
        <f>IF(ISERROR(VLOOKUP('Choose Housekeeping Genes'!$C9,Calculations!$C$292:$CB$387,7,0)),"",VLOOKUP('Choose Housekeeping Genes'!$C9,Calculations!$C$292:$M$387,7,0))</f>
        <v/>
      </c>
      <c r="AF298" s="38" t="str">
        <f>IF(ISERROR(VLOOKUP('Choose Housekeeping Genes'!$C9,Calculations!$C$292:$CB$387,8,0)),"",VLOOKUP('Choose Housekeeping Genes'!$C9,Calculations!$C$292:$M$387,8,0))</f>
        <v/>
      </c>
      <c r="AG298" s="38" t="str">
        <f>IF(ISERROR(VLOOKUP('Choose Housekeeping Genes'!$C9,Calculations!$C$292:$CB$387,9,0)),"",VLOOKUP('Choose Housekeeping Genes'!$C9,Calculations!$C$292:$M$387,9,0))</f>
        <v/>
      </c>
      <c r="AH298" s="38" t="str">
        <f>IF(ISERROR(VLOOKUP('Choose Housekeeping Genes'!$C9,Calculations!$C$292:$CB$387,10,0)),"",VLOOKUP('Choose Housekeeping Genes'!$C9,Calculations!$C$292:$M$387,10,0))</f>
        <v/>
      </c>
      <c r="AI298" s="38" t="str">
        <f>IF(ISERROR(VLOOKUP('Choose Housekeeping Genes'!$C9,Calculations!$C$292:$CB$387,11,0)),"",VLOOKUP('Choose Housekeeping Genes'!$C9,Calculations!$C$292:$M$387,11,0))</f>
        <v/>
      </c>
      <c r="AJ298" s="38" t="str">
        <f>IF(ISERROR(VLOOKUP('Choose Housekeeping Genes'!$C9,Calculations!$C$292:$AB$387,14,0)),"",VLOOKUP('Choose Housekeeping Genes'!$C9,Calculations!$C$292:$AB$387,14,0))</f>
        <v/>
      </c>
      <c r="AK298" s="38" t="str">
        <f>IF(ISERROR(VLOOKUP('Choose Housekeeping Genes'!$C9,Calculations!$C$292:$AB$387,15,0)),"",VLOOKUP('Choose Housekeeping Genes'!$C9,Calculations!$C$292:$AB$387,15,0))</f>
        <v/>
      </c>
      <c r="AL298" s="38" t="str">
        <f>IF(ISERROR(VLOOKUP('Choose Housekeeping Genes'!$C9,Calculations!$C$292:$AB$387,16,0)),"",VLOOKUP('Choose Housekeeping Genes'!$C9,Calculations!$C$292:$AB$387,16,0))</f>
        <v/>
      </c>
      <c r="AM298" s="38" t="str">
        <f>IF(ISERROR(VLOOKUP('Choose Housekeeping Genes'!$C9,Calculations!$C$292:$AB$387,17,0)),"",VLOOKUP('Choose Housekeeping Genes'!$C9,Calculations!$C$292:$AB$387,17,0))</f>
        <v/>
      </c>
      <c r="AN298" s="38" t="str">
        <f>IF(ISERROR(VLOOKUP('Choose Housekeeping Genes'!$C9,Calculations!$C$292:$AB$387,18,0)),"",VLOOKUP('Choose Housekeeping Genes'!$C9,Calculations!$C$292:$AB$387,18,0))</f>
        <v/>
      </c>
      <c r="AO298" s="38" t="str">
        <f>IF(ISERROR(VLOOKUP('Choose Housekeeping Genes'!$C9,Calculations!$C$292:$AB$387,19,0)),"",VLOOKUP('Choose Housekeeping Genes'!$C9,Calculations!$C$292:$AB$387,19,0))</f>
        <v/>
      </c>
      <c r="AP298" s="38" t="str">
        <f>IF(ISERROR(VLOOKUP('Choose Housekeeping Genes'!$C9,Calculations!$C$292:$AB$387,20,0)),"",VLOOKUP('Choose Housekeeping Genes'!$C9,Calculations!$C$292:$AB$387,20,0))</f>
        <v/>
      </c>
      <c r="AQ298" s="38" t="str">
        <f>IF(ISERROR(VLOOKUP('Choose Housekeeping Genes'!$C9,Calculations!$C$292:$AB$387,21,0)),"",VLOOKUP('Choose Housekeeping Genes'!$C9,Calculations!$C$292:$AB$387,21,0))</f>
        <v/>
      </c>
      <c r="AR298" s="38" t="str">
        <f>IF(ISERROR(VLOOKUP('Choose Housekeeping Genes'!$C9,Calculations!$C$292:$AB$387,22,0)),"",VLOOKUP('Choose Housekeeping Genes'!$C9,Calculations!$C$292:$AB$387,22,0))</f>
        <v/>
      </c>
      <c r="AS298" s="38" t="str">
        <f>IF(ISERROR(VLOOKUP('Choose Housekeeping Genes'!$C9,Calculations!$C$292:$AB$387,23,0)),"",VLOOKUP('Choose Housekeeping Genes'!$C9,Calculations!$C$292:$AB$387,23,0))</f>
        <v/>
      </c>
      <c r="AT298" s="36" t="str">
        <f t="shared" si="276"/>
        <v/>
      </c>
      <c r="AU298" s="36" t="str">
        <f t="shared" si="277"/>
        <v/>
      </c>
      <c r="AV298" s="36" t="str">
        <f t="shared" si="278"/>
        <v/>
      </c>
      <c r="AW298" s="36" t="str">
        <f t="shared" si="279"/>
        <v/>
      </c>
      <c r="AX298" s="36" t="str">
        <f t="shared" si="280"/>
        <v/>
      </c>
      <c r="AY298" s="36" t="str">
        <f t="shared" si="281"/>
        <v/>
      </c>
      <c r="AZ298" s="36" t="str">
        <f t="shared" si="282"/>
        <v/>
      </c>
      <c r="BA298" s="36" t="str">
        <f t="shared" si="283"/>
        <v/>
      </c>
      <c r="BB298" s="36" t="str">
        <f t="shared" si="284"/>
        <v/>
      </c>
      <c r="BC298" s="36" t="str">
        <f t="shared" si="285"/>
        <v/>
      </c>
      <c r="BD298" s="36" t="str">
        <f t="shared" si="289"/>
        <v/>
      </c>
      <c r="BE298" s="36" t="str">
        <f t="shared" si="290"/>
        <v/>
      </c>
      <c r="BF298" s="36" t="str">
        <f t="shared" si="291"/>
        <v/>
      </c>
      <c r="BG298" s="36" t="str">
        <f t="shared" si="292"/>
        <v/>
      </c>
      <c r="BH298" s="36" t="str">
        <f t="shared" si="293"/>
        <v/>
      </c>
      <c r="BI298" s="36" t="str">
        <f t="shared" si="294"/>
        <v/>
      </c>
      <c r="BJ298" s="36" t="str">
        <f t="shared" si="295"/>
        <v/>
      </c>
      <c r="BK298" s="36" t="str">
        <f t="shared" si="296"/>
        <v/>
      </c>
      <c r="BL298" s="36" t="str">
        <f t="shared" si="297"/>
        <v/>
      </c>
      <c r="BM298" s="36" t="str">
        <f t="shared" si="298"/>
        <v/>
      </c>
      <c r="BN298" s="38" t="e">
        <f t="shared" si="287"/>
        <v>#DIV/0!</v>
      </c>
      <c r="BO298" s="38" t="e">
        <f t="shared" si="288"/>
        <v>#DIV/0!</v>
      </c>
      <c r="BP298" s="39" t="str">
        <f t="shared" si="256"/>
        <v/>
      </c>
      <c r="BQ298" s="39" t="str">
        <f t="shared" si="257"/>
        <v/>
      </c>
      <c r="BR298" s="39" t="str">
        <f t="shared" si="258"/>
        <v/>
      </c>
      <c r="BS298" s="39" t="str">
        <f t="shared" si="259"/>
        <v/>
      </c>
      <c r="BT298" s="39" t="str">
        <f t="shared" si="260"/>
        <v/>
      </c>
      <c r="BU298" s="39" t="str">
        <f t="shared" si="261"/>
        <v/>
      </c>
      <c r="BV298" s="39" t="str">
        <f t="shared" si="262"/>
        <v/>
      </c>
      <c r="BW298" s="39" t="str">
        <f t="shared" si="263"/>
        <v/>
      </c>
      <c r="BX298" s="39" t="str">
        <f t="shared" si="264"/>
        <v/>
      </c>
      <c r="BY298" s="39" t="str">
        <f t="shared" si="265"/>
        <v/>
      </c>
      <c r="BZ298" s="39" t="str">
        <f t="shared" si="266"/>
        <v/>
      </c>
      <c r="CA298" s="39" t="str">
        <f t="shared" si="267"/>
        <v/>
      </c>
      <c r="CB298" s="39" t="str">
        <f t="shared" si="268"/>
        <v/>
      </c>
      <c r="CC298" s="39" t="str">
        <f t="shared" si="269"/>
        <v/>
      </c>
      <c r="CD298" s="39" t="str">
        <f t="shared" si="270"/>
        <v/>
      </c>
      <c r="CE298" s="39" t="str">
        <f t="shared" si="271"/>
        <v/>
      </c>
      <c r="CF298" s="39" t="str">
        <f t="shared" si="272"/>
        <v/>
      </c>
      <c r="CG298" s="39" t="str">
        <f t="shared" si="273"/>
        <v/>
      </c>
      <c r="CH298" s="39" t="str">
        <f t="shared" si="274"/>
        <v/>
      </c>
      <c r="CI298" s="39" t="str">
        <f t="shared" si="275"/>
        <v/>
      </c>
    </row>
    <row r="299" spans="1:87" ht="12.75">
      <c r="A299" s="18"/>
      <c r="B299" s="16" t="str">
        <f>'Gene Table'!D298</f>
        <v>NM_002988</v>
      </c>
      <c r="C299" s="16" t="s">
        <v>37</v>
      </c>
      <c r="D299" s="17" t="str">
        <f>IF(SUM('Test Sample Data'!D$3:D$98)&gt;10,IF(AND(ISNUMBER('Test Sample Data'!D298),'Test Sample Data'!D298&lt;$B$1,'Test Sample Data'!D298&gt;0),'Test Sample Data'!D298,$B$1),"")</f>
        <v/>
      </c>
      <c r="E299" s="17" t="str">
        <f>IF(SUM('Test Sample Data'!E$3:E$98)&gt;10,IF(AND(ISNUMBER('Test Sample Data'!E298),'Test Sample Data'!E298&lt;$B$1,'Test Sample Data'!E298&gt;0),'Test Sample Data'!E298,$B$1),"")</f>
        <v/>
      </c>
      <c r="F299" s="17" t="str">
        <f>IF(SUM('Test Sample Data'!F$3:F$98)&gt;10,IF(AND(ISNUMBER('Test Sample Data'!F298),'Test Sample Data'!F298&lt;$B$1,'Test Sample Data'!F298&gt;0),'Test Sample Data'!F298,$B$1),"")</f>
        <v/>
      </c>
      <c r="G299" s="17" t="str">
        <f>IF(SUM('Test Sample Data'!G$3:G$98)&gt;10,IF(AND(ISNUMBER('Test Sample Data'!G298),'Test Sample Data'!G298&lt;$B$1,'Test Sample Data'!G298&gt;0),'Test Sample Data'!G298,$B$1),"")</f>
        <v/>
      </c>
      <c r="H299" s="17" t="str">
        <f>IF(SUM('Test Sample Data'!H$3:H$98)&gt;10,IF(AND(ISNUMBER('Test Sample Data'!H298),'Test Sample Data'!H298&lt;$B$1,'Test Sample Data'!H298&gt;0),'Test Sample Data'!H298,$B$1),"")</f>
        <v/>
      </c>
      <c r="I299" s="17" t="str">
        <f>IF(SUM('Test Sample Data'!I$3:I$98)&gt;10,IF(AND(ISNUMBER('Test Sample Data'!I298),'Test Sample Data'!I298&lt;$B$1,'Test Sample Data'!I298&gt;0),'Test Sample Data'!I298,$B$1),"")</f>
        <v/>
      </c>
      <c r="J299" s="17" t="str">
        <f>IF(SUM('Test Sample Data'!J$3:J$98)&gt;10,IF(AND(ISNUMBER('Test Sample Data'!J298),'Test Sample Data'!J298&lt;$B$1,'Test Sample Data'!J298&gt;0),'Test Sample Data'!J298,$B$1),"")</f>
        <v/>
      </c>
      <c r="K299" s="17" t="str">
        <f>IF(SUM('Test Sample Data'!K$3:K$98)&gt;10,IF(AND(ISNUMBER('Test Sample Data'!K298),'Test Sample Data'!K298&lt;$B$1,'Test Sample Data'!K298&gt;0),'Test Sample Data'!K298,$B$1),"")</f>
        <v/>
      </c>
      <c r="L299" s="17" t="str">
        <f>IF(SUM('Test Sample Data'!L$3:L$98)&gt;10,IF(AND(ISNUMBER('Test Sample Data'!L298),'Test Sample Data'!L298&lt;$B$1,'Test Sample Data'!L298&gt;0),'Test Sample Data'!L298,$B$1),"")</f>
        <v/>
      </c>
      <c r="M299" s="17" t="str">
        <f>IF(SUM('Test Sample Data'!M$3:M$98)&gt;10,IF(AND(ISNUMBER('Test Sample Data'!M298),'Test Sample Data'!M298&lt;$B$1,'Test Sample Data'!M298&gt;0),'Test Sample Data'!M298,$B$1),"")</f>
        <v/>
      </c>
      <c r="N299" s="17" t="str">
        <f>'Gene Table'!D298</f>
        <v>NM_002988</v>
      </c>
      <c r="O299" s="16" t="s">
        <v>37</v>
      </c>
      <c r="P299" s="17" t="str">
        <f>IF(SUM('Control Sample Data'!D$3:D$98)&gt;10,IF(AND(ISNUMBER('Control Sample Data'!D298),'Control Sample Data'!D298&lt;$B$1,'Control Sample Data'!D298&gt;0),'Control Sample Data'!D298,$B$1),"")</f>
        <v/>
      </c>
      <c r="Q299" s="17" t="str">
        <f>IF(SUM('Control Sample Data'!E$3:E$98)&gt;10,IF(AND(ISNUMBER('Control Sample Data'!E298),'Control Sample Data'!E298&lt;$B$1,'Control Sample Data'!E298&gt;0),'Control Sample Data'!E298,$B$1),"")</f>
        <v/>
      </c>
      <c r="R299" s="17" t="str">
        <f>IF(SUM('Control Sample Data'!F$3:F$98)&gt;10,IF(AND(ISNUMBER('Control Sample Data'!F298),'Control Sample Data'!F298&lt;$B$1,'Control Sample Data'!F298&gt;0),'Control Sample Data'!F298,$B$1),"")</f>
        <v/>
      </c>
      <c r="S299" s="17" t="str">
        <f>IF(SUM('Control Sample Data'!G$3:G$98)&gt;10,IF(AND(ISNUMBER('Control Sample Data'!G298),'Control Sample Data'!G298&lt;$B$1,'Control Sample Data'!G298&gt;0),'Control Sample Data'!G298,$B$1),"")</f>
        <v/>
      </c>
      <c r="T299" s="17" t="str">
        <f>IF(SUM('Control Sample Data'!H$3:H$98)&gt;10,IF(AND(ISNUMBER('Control Sample Data'!H298),'Control Sample Data'!H298&lt;$B$1,'Control Sample Data'!H298&gt;0),'Control Sample Data'!H298,$B$1),"")</f>
        <v/>
      </c>
      <c r="U299" s="17" t="str">
        <f>IF(SUM('Control Sample Data'!I$3:I$98)&gt;10,IF(AND(ISNUMBER('Control Sample Data'!I298),'Control Sample Data'!I298&lt;$B$1,'Control Sample Data'!I298&gt;0),'Control Sample Data'!I298,$B$1),"")</f>
        <v/>
      </c>
      <c r="V299" s="17" t="str">
        <f>IF(SUM('Control Sample Data'!J$3:J$98)&gt;10,IF(AND(ISNUMBER('Control Sample Data'!J298),'Control Sample Data'!J298&lt;$B$1,'Control Sample Data'!J298&gt;0),'Control Sample Data'!J298,$B$1),"")</f>
        <v/>
      </c>
      <c r="W299" s="17" t="str">
        <f>IF(SUM('Control Sample Data'!K$3:K$98)&gt;10,IF(AND(ISNUMBER('Control Sample Data'!K298),'Control Sample Data'!K298&lt;$B$1,'Control Sample Data'!K298&gt;0),'Control Sample Data'!K298,$B$1),"")</f>
        <v/>
      </c>
      <c r="X299" s="17" t="str">
        <f>IF(SUM('Control Sample Data'!L$3:L$98)&gt;10,IF(AND(ISNUMBER('Control Sample Data'!L298),'Control Sample Data'!L298&lt;$B$1,'Control Sample Data'!L298&gt;0),'Control Sample Data'!L298,$B$1),"")</f>
        <v/>
      </c>
      <c r="Y299" s="17" t="str">
        <f>IF(SUM('Control Sample Data'!M$3:M$98)&gt;10,IF(AND(ISNUMBER('Control Sample Data'!M298),'Control Sample Data'!M298&lt;$B$1,'Control Sample Data'!M298&gt;0),'Control Sample Data'!M298,$B$1),"")</f>
        <v/>
      </c>
      <c r="Z299" s="38" t="str">
        <f>IF(ISERROR(VLOOKUP('Choose Housekeeping Genes'!$C10,Calculations!$C$292:$CB$387,2,0)),"",VLOOKUP('Choose Housekeeping Genes'!$C10,Calculations!$C$292:$M$387,2,0))</f>
        <v/>
      </c>
      <c r="AA299" s="38" t="str">
        <f>IF(ISERROR(VLOOKUP('Choose Housekeeping Genes'!$C10,Calculations!$C$292:$CB$387,3,0)),"",VLOOKUP('Choose Housekeeping Genes'!$C10,Calculations!$C$292:$M$387,3,0))</f>
        <v/>
      </c>
      <c r="AB299" s="38" t="str">
        <f>IF(ISERROR(VLOOKUP('Choose Housekeeping Genes'!$C10,Calculations!$C$292:$CB$387,4,0)),"",VLOOKUP('Choose Housekeeping Genes'!$C10,Calculations!$C$292:$M$387,4,0))</f>
        <v/>
      </c>
      <c r="AC299" s="38" t="str">
        <f>IF(ISERROR(VLOOKUP('Choose Housekeeping Genes'!$C10,Calculations!$C$292:$CB$387,5,0)),"",VLOOKUP('Choose Housekeeping Genes'!$C10,Calculations!$C$292:$M$387,5,0))</f>
        <v/>
      </c>
      <c r="AD299" s="38" t="str">
        <f>IF(ISERROR(VLOOKUP('Choose Housekeeping Genes'!$C10,Calculations!$C$292:$CB$387,6,0)),"",VLOOKUP('Choose Housekeeping Genes'!$C10,Calculations!$C$292:$M$387,6,0))</f>
        <v/>
      </c>
      <c r="AE299" s="38" t="str">
        <f>IF(ISERROR(VLOOKUP('Choose Housekeeping Genes'!$C10,Calculations!$C$292:$CB$387,7,0)),"",VLOOKUP('Choose Housekeeping Genes'!$C10,Calculations!$C$292:$M$387,7,0))</f>
        <v/>
      </c>
      <c r="AF299" s="38" t="str">
        <f>IF(ISERROR(VLOOKUP('Choose Housekeeping Genes'!$C10,Calculations!$C$292:$CB$387,8,0)),"",VLOOKUP('Choose Housekeeping Genes'!$C10,Calculations!$C$292:$M$387,8,0))</f>
        <v/>
      </c>
      <c r="AG299" s="38" t="str">
        <f>IF(ISERROR(VLOOKUP('Choose Housekeeping Genes'!$C10,Calculations!$C$292:$CB$387,9,0)),"",VLOOKUP('Choose Housekeeping Genes'!$C10,Calculations!$C$292:$M$387,9,0))</f>
        <v/>
      </c>
      <c r="AH299" s="38" t="str">
        <f>IF(ISERROR(VLOOKUP('Choose Housekeeping Genes'!$C10,Calculations!$C$292:$CB$387,10,0)),"",VLOOKUP('Choose Housekeeping Genes'!$C10,Calculations!$C$292:$M$387,10,0))</f>
        <v/>
      </c>
      <c r="AI299" s="38" t="str">
        <f>IF(ISERROR(VLOOKUP('Choose Housekeeping Genes'!$C10,Calculations!$C$292:$CB$387,11,0)),"",VLOOKUP('Choose Housekeeping Genes'!$C10,Calculations!$C$292:$M$387,11,0))</f>
        <v/>
      </c>
      <c r="AJ299" s="38" t="str">
        <f>IF(ISERROR(VLOOKUP('Choose Housekeeping Genes'!$C10,Calculations!$C$292:$AB$387,14,0)),"",VLOOKUP('Choose Housekeeping Genes'!$C10,Calculations!$C$292:$AB$387,14,0))</f>
        <v/>
      </c>
      <c r="AK299" s="38" t="str">
        <f>IF(ISERROR(VLOOKUP('Choose Housekeeping Genes'!$C10,Calculations!$C$292:$AB$387,15,0)),"",VLOOKUP('Choose Housekeeping Genes'!$C10,Calculations!$C$292:$AB$387,15,0))</f>
        <v/>
      </c>
      <c r="AL299" s="38" t="str">
        <f>IF(ISERROR(VLOOKUP('Choose Housekeeping Genes'!$C10,Calculations!$C$292:$AB$387,16,0)),"",VLOOKUP('Choose Housekeeping Genes'!$C10,Calculations!$C$292:$AB$387,16,0))</f>
        <v/>
      </c>
      <c r="AM299" s="38" t="str">
        <f>IF(ISERROR(VLOOKUP('Choose Housekeeping Genes'!$C10,Calculations!$C$292:$AB$387,17,0)),"",VLOOKUP('Choose Housekeeping Genes'!$C10,Calculations!$C$292:$AB$387,17,0))</f>
        <v/>
      </c>
      <c r="AN299" s="38" t="str">
        <f>IF(ISERROR(VLOOKUP('Choose Housekeeping Genes'!$C10,Calculations!$C$292:$AB$387,18,0)),"",VLOOKUP('Choose Housekeeping Genes'!$C10,Calculations!$C$292:$AB$387,18,0))</f>
        <v/>
      </c>
      <c r="AO299" s="38" t="str">
        <f>IF(ISERROR(VLOOKUP('Choose Housekeeping Genes'!$C10,Calculations!$C$292:$AB$387,19,0)),"",VLOOKUP('Choose Housekeeping Genes'!$C10,Calculations!$C$292:$AB$387,19,0))</f>
        <v/>
      </c>
      <c r="AP299" s="38" t="str">
        <f>IF(ISERROR(VLOOKUP('Choose Housekeeping Genes'!$C10,Calculations!$C$292:$AB$387,20,0)),"",VLOOKUP('Choose Housekeeping Genes'!$C10,Calculations!$C$292:$AB$387,20,0))</f>
        <v/>
      </c>
      <c r="AQ299" s="38" t="str">
        <f>IF(ISERROR(VLOOKUP('Choose Housekeeping Genes'!$C10,Calculations!$C$292:$AB$387,21,0)),"",VLOOKUP('Choose Housekeeping Genes'!$C10,Calculations!$C$292:$AB$387,21,0))</f>
        <v/>
      </c>
      <c r="AR299" s="38" t="str">
        <f>IF(ISERROR(VLOOKUP('Choose Housekeeping Genes'!$C10,Calculations!$C$292:$AB$387,22,0)),"",VLOOKUP('Choose Housekeeping Genes'!$C10,Calculations!$C$292:$AB$387,22,0))</f>
        <v/>
      </c>
      <c r="AS299" s="38" t="str">
        <f>IF(ISERROR(VLOOKUP('Choose Housekeeping Genes'!$C10,Calculations!$C$292:$AB$387,23,0)),"",VLOOKUP('Choose Housekeeping Genes'!$C10,Calculations!$C$292:$AB$387,23,0))</f>
        <v/>
      </c>
      <c r="AT299" s="36" t="str">
        <f t="shared" si="276"/>
        <v/>
      </c>
      <c r="AU299" s="36" t="str">
        <f t="shared" si="277"/>
        <v/>
      </c>
      <c r="AV299" s="36" t="str">
        <f t="shared" si="278"/>
        <v/>
      </c>
      <c r="AW299" s="36" t="str">
        <f t="shared" si="279"/>
        <v/>
      </c>
      <c r="AX299" s="36" t="str">
        <f t="shared" si="280"/>
        <v/>
      </c>
      <c r="AY299" s="36" t="str">
        <f t="shared" si="281"/>
        <v/>
      </c>
      <c r="AZ299" s="36" t="str">
        <f t="shared" si="282"/>
        <v/>
      </c>
      <c r="BA299" s="36" t="str">
        <f t="shared" si="283"/>
        <v/>
      </c>
      <c r="BB299" s="36" t="str">
        <f t="shared" si="284"/>
        <v/>
      </c>
      <c r="BC299" s="36" t="str">
        <f t="shared" si="285"/>
        <v/>
      </c>
      <c r="BD299" s="36" t="str">
        <f t="shared" si="289"/>
        <v/>
      </c>
      <c r="BE299" s="36" t="str">
        <f t="shared" si="290"/>
        <v/>
      </c>
      <c r="BF299" s="36" t="str">
        <f t="shared" si="291"/>
        <v/>
      </c>
      <c r="BG299" s="36" t="str">
        <f t="shared" si="292"/>
        <v/>
      </c>
      <c r="BH299" s="36" t="str">
        <f t="shared" si="293"/>
        <v/>
      </c>
      <c r="BI299" s="36" t="str">
        <f t="shared" si="294"/>
        <v/>
      </c>
      <c r="BJ299" s="36" t="str">
        <f t="shared" si="295"/>
        <v/>
      </c>
      <c r="BK299" s="36" t="str">
        <f t="shared" si="296"/>
        <v/>
      </c>
      <c r="BL299" s="36" t="str">
        <f t="shared" si="297"/>
        <v/>
      </c>
      <c r="BM299" s="36" t="str">
        <f t="shared" si="298"/>
        <v/>
      </c>
      <c r="BN299" s="38" t="e">
        <f t="shared" si="287"/>
        <v>#DIV/0!</v>
      </c>
      <c r="BO299" s="38" t="e">
        <f t="shared" si="288"/>
        <v>#DIV/0!</v>
      </c>
      <c r="BP299" s="39" t="str">
        <f t="shared" si="256"/>
        <v/>
      </c>
      <c r="BQ299" s="39" t="str">
        <f t="shared" si="257"/>
        <v/>
      </c>
      <c r="BR299" s="39" t="str">
        <f t="shared" si="258"/>
        <v/>
      </c>
      <c r="BS299" s="39" t="str">
        <f t="shared" si="259"/>
        <v/>
      </c>
      <c r="BT299" s="39" t="str">
        <f t="shared" si="260"/>
        <v/>
      </c>
      <c r="BU299" s="39" t="str">
        <f t="shared" si="261"/>
        <v/>
      </c>
      <c r="BV299" s="39" t="str">
        <f t="shared" si="262"/>
        <v/>
      </c>
      <c r="BW299" s="39" t="str">
        <f t="shared" si="263"/>
        <v/>
      </c>
      <c r="BX299" s="39" t="str">
        <f t="shared" si="264"/>
        <v/>
      </c>
      <c r="BY299" s="39" t="str">
        <f t="shared" si="265"/>
        <v/>
      </c>
      <c r="BZ299" s="39" t="str">
        <f t="shared" si="266"/>
        <v/>
      </c>
      <c r="CA299" s="39" t="str">
        <f t="shared" si="267"/>
        <v/>
      </c>
      <c r="CB299" s="39" t="str">
        <f t="shared" si="268"/>
        <v/>
      </c>
      <c r="CC299" s="39" t="str">
        <f t="shared" si="269"/>
        <v/>
      </c>
      <c r="CD299" s="39" t="str">
        <f t="shared" si="270"/>
        <v/>
      </c>
      <c r="CE299" s="39" t="str">
        <f t="shared" si="271"/>
        <v/>
      </c>
      <c r="CF299" s="39" t="str">
        <f t="shared" si="272"/>
        <v/>
      </c>
      <c r="CG299" s="39" t="str">
        <f t="shared" si="273"/>
        <v/>
      </c>
      <c r="CH299" s="39" t="str">
        <f t="shared" si="274"/>
        <v/>
      </c>
      <c r="CI299" s="39" t="str">
        <f t="shared" si="275"/>
        <v/>
      </c>
    </row>
    <row r="300" spans="1:87" ht="12.75">
      <c r="A300" s="18"/>
      <c r="B300" s="16" t="str">
        <f>'Gene Table'!D299</f>
        <v>NM_005408</v>
      </c>
      <c r="C300" s="16" t="s">
        <v>41</v>
      </c>
      <c r="D300" s="17" t="str">
        <f>IF(SUM('Test Sample Data'!D$3:D$98)&gt;10,IF(AND(ISNUMBER('Test Sample Data'!D299),'Test Sample Data'!D299&lt;$B$1,'Test Sample Data'!D299&gt;0),'Test Sample Data'!D299,$B$1),"")</f>
        <v/>
      </c>
      <c r="E300" s="17" t="str">
        <f>IF(SUM('Test Sample Data'!E$3:E$98)&gt;10,IF(AND(ISNUMBER('Test Sample Data'!E299),'Test Sample Data'!E299&lt;$B$1,'Test Sample Data'!E299&gt;0),'Test Sample Data'!E299,$B$1),"")</f>
        <v/>
      </c>
      <c r="F300" s="17" t="str">
        <f>IF(SUM('Test Sample Data'!F$3:F$98)&gt;10,IF(AND(ISNUMBER('Test Sample Data'!F299),'Test Sample Data'!F299&lt;$B$1,'Test Sample Data'!F299&gt;0),'Test Sample Data'!F299,$B$1),"")</f>
        <v/>
      </c>
      <c r="G300" s="17" t="str">
        <f>IF(SUM('Test Sample Data'!G$3:G$98)&gt;10,IF(AND(ISNUMBER('Test Sample Data'!G299),'Test Sample Data'!G299&lt;$B$1,'Test Sample Data'!G299&gt;0),'Test Sample Data'!G299,$B$1),"")</f>
        <v/>
      </c>
      <c r="H300" s="17" t="str">
        <f>IF(SUM('Test Sample Data'!H$3:H$98)&gt;10,IF(AND(ISNUMBER('Test Sample Data'!H299),'Test Sample Data'!H299&lt;$B$1,'Test Sample Data'!H299&gt;0),'Test Sample Data'!H299,$B$1),"")</f>
        <v/>
      </c>
      <c r="I300" s="17" t="str">
        <f>IF(SUM('Test Sample Data'!I$3:I$98)&gt;10,IF(AND(ISNUMBER('Test Sample Data'!I299),'Test Sample Data'!I299&lt;$B$1,'Test Sample Data'!I299&gt;0),'Test Sample Data'!I299,$B$1),"")</f>
        <v/>
      </c>
      <c r="J300" s="17" t="str">
        <f>IF(SUM('Test Sample Data'!J$3:J$98)&gt;10,IF(AND(ISNUMBER('Test Sample Data'!J299),'Test Sample Data'!J299&lt;$B$1,'Test Sample Data'!J299&gt;0),'Test Sample Data'!J299,$B$1),"")</f>
        <v/>
      </c>
      <c r="K300" s="17" t="str">
        <f>IF(SUM('Test Sample Data'!K$3:K$98)&gt;10,IF(AND(ISNUMBER('Test Sample Data'!K299),'Test Sample Data'!K299&lt;$B$1,'Test Sample Data'!K299&gt;0),'Test Sample Data'!K299,$B$1),"")</f>
        <v/>
      </c>
      <c r="L300" s="17" t="str">
        <f>IF(SUM('Test Sample Data'!L$3:L$98)&gt;10,IF(AND(ISNUMBER('Test Sample Data'!L299),'Test Sample Data'!L299&lt;$B$1,'Test Sample Data'!L299&gt;0),'Test Sample Data'!L299,$B$1),"")</f>
        <v/>
      </c>
      <c r="M300" s="17" t="str">
        <f>IF(SUM('Test Sample Data'!M$3:M$98)&gt;10,IF(AND(ISNUMBER('Test Sample Data'!M299),'Test Sample Data'!M299&lt;$B$1,'Test Sample Data'!M299&gt;0),'Test Sample Data'!M299,$B$1),"")</f>
        <v/>
      </c>
      <c r="N300" s="17" t="str">
        <f>'Gene Table'!D299</f>
        <v>NM_005408</v>
      </c>
      <c r="O300" s="16" t="s">
        <v>41</v>
      </c>
      <c r="P300" s="17" t="str">
        <f>IF(SUM('Control Sample Data'!D$3:D$98)&gt;10,IF(AND(ISNUMBER('Control Sample Data'!D299),'Control Sample Data'!D299&lt;$B$1,'Control Sample Data'!D299&gt;0),'Control Sample Data'!D299,$B$1),"")</f>
        <v/>
      </c>
      <c r="Q300" s="17" t="str">
        <f>IF(SUM('Control Sample Data'!E$3:E$98)&gt;10,IF(AND(ISNUMBER('Control Sample Data'!E299),'Control Sample Data'!E299&lt;$B$1,'Control Sample Data'!E299&gt;0),'Control Sample Data'!E299,$B$1),"")</f>
        <v/>
      </c>
      <c r="R300" s="17" t="str">
        <f>IF(SUM('Control Sample Data'!F$3:F$98)&gt;10,IF(AND(ISNUMBER('Control Sample Data'!F299),'Control Sample Data'!F299&lt;$B$1,'Control Sample Data'!F299&gt;0),'Control Sample Data'!F299,$B$1),"")</f>
        <v/>
      </c>
      <c r="S300" s="17" t="str">
        <f>IF(SUM('Control Sample Data'!G$3:G$98)&gt;10,IF(AND(ISNUMBER('Control Sample Data'!G299),'Control Sample Data'!G299&lt;$B$1,'Control Sample Data'!G299&gt;0),'Control Sample Data'!G299,$B$1),"")</f>
        <v/>
      </c>
      <c r="T300" s="17" t="str">
        <f>IF(SUM('Control Sample Data'!H$3:H$98)&gt;10,IF(AND(ISNUMBER('Control Sample Data'!H299),'Control Sample Data'!H299&lt;$B$1,'Control Sample Data'!H299&gt;0),'Control Sample Data'!H299,$B$1),"")</f>
        <v/>
      </c>
      <c r="U300" s="17" t="str">
        <f>IF(SUM('Control Sample Data'!I$3:I$98)&gt;10,IF(AND(ISNUMBER('Control Sample Data'!I299),'Control Sample Data'!I299&lt;$B$1,'Control Sample Data'!I299&gt;0),'Control Sample Data'!I299,$B$1),"")</f>
        <v/>
      </c>
      <c r="V300" s="17" t="str">
        <f>IF(SUM('Control Sample Data'!J$3:J$98)&gt;10,IF(AND(ISNUMBER('Control Sample Data'!J299),'Control Sample Data'!J299&lt;$B$1,'Control Sample Data'!J299&gt;0),'Control Sample Data'!J299,$B$1),"")</f>
        <v/>
      </c>
      <c r="W300" s="17" t="str">
        <f>IF(SUM('Control Sample Data'!K$3:K$98)&gt;10,IF(AND(ISNUMBER('Control Sample Data'!K299),'Control Sample Data'!K299&lt;$B$1,'Control Sample Data'!K299&gt;0),'Control Sample Data'!K299,$B$1),"")</f>
        <v/>
      </c>
      <c r="X300" s="17" t="str">
        <f>IF(SUM('Control Sample Data'!L$3:L$98)&gt;10,IF(AND(ISNUMBER('Control Sample Data'!L299),'Control Sample Data'!L299&lt;$B$1,'Control Sample Data'!L299&gt;0),'Control Sample Data'!L299,$B$1),"")</f>
        <v/>
      </c>
      <c r="Y300" s="17" t="str">
        <f>IF(SUM('Control Sample Data'!M$3:M$98)&gt;10,IF(AND(ISNUMBER('Control Sample Data'!M299),'Control Sample Data'!M299&lt;$B$1,'Control Sample Data'!M299&gt;0),'Control Sample Data'!M299,$B$1),"")</f>
        <v/>
      </c>
      <c r="Z300" s="38" t="str">
        <f>IF(ISERROR(VLOOKUP('Choose Housekeeping Genes'!$C11,Calculations!$C$292:$CB$387,2,0)),"",VLOOKUP('Choose Housekeeping Genes'!$C11,Calculations!$C$292:$M$387,2,0))</f>
        <v/>
      </c>
      <c r="AA300" s="38" t="str">
        <f>IF(ISERROR(VLOOKUP('Choose Housekeeping Genes'!$C11,Calculations!$C$292:$CB$387,3,0)),"",VLOOKUP('Choose Housekeeping Genes'!$C11,Calculations!$C$292:$M$387,3,0))</f>
        <v/>
      </c>
      <c r="AB300" s="38" t="str">
        <f>IF(ISERROR(VLOOKUP('Choose Housekeeping Genes'!$C11,Calculations!$C$292:$CB$387,4,0)),"",VLOOKUP('Choose Housekeeping Genes'!$C11,Calculations!$C$292:$M$387,4,0))</f>
        <v/>
      </c>
      <c r="AC300" s="38" t="str">
        <f>IF(ISERROR(VLOOKUP('Choose Housekeeping Genes'!$C11,Calculations!$C$292:$CB$387,5,0)),"",VLOOKUP('Choose Housekeeping Genes'!$C11,Calculations!$C$292:$M$387,5,0))</f>
        <v/>
      </c>
      <c r="AD300" s="38" t="str">
        <f>IF(ISERROR(VLOOKUP('Choose Housekeeping Genes'!$C11,Calculations!$C$292:$CB$387,6,0)),"",VLOOKUP('Choose Housekeeping Genes'!$C11,Calculations!$C$292:$M$387,6,0))</f>
        <v/>
      </c>
      <c r="AE300" s="38" t="str">
        <f>IF(ISERROR(VLOOKUP('Choose Housekeeping Genes'!$C11,Calculations!$C$292:$CB$387,7,0)),"",VLOOKUP('Choose Housekeeping Genes'!$C11,Calculations!$C$292:$M$387,7,0))</f>
        <v/>
      </c>
      <c r="AF300" s="38" t="str">
        <f>IF(ISERROR(VLOOKUP('Choose Housekeeping Genes'!$C11,Calculations!$C$292:$CB$387,8,0)),"",VLOOKUP('Choose Housekeeping Genes'!$C11,Calculations!$C$292:$M$387,8,0))</f>
        <v/>
      </c>
      <c r="AG300" s="38" t="str">
        <f>IF(ISERROR(VLOOKUP('Choose Housekeeping Genes'!$C11,Calculations!$C$292:$CB$387,9,0)),"",VLOOKUP('Choose Housekeeping Genes'!$C11,Calculations!$C$292:$M$387,9,0))</f>
        <v/>
      </c>
      <c r="AH300" s="38" t="str">
        <f>IF(ISERROR(VLOOKUP('Choose Housekeeping Genes'!$C11,Calculations!$C$292:$CB$387,10,0)),"",VLOOKUP('Choose Housekeeping Genes'!$C11,Calculations!$C$292:$M$387,10,0))</f>
        <v/>
      </c>
      <c r="AI300" s="38" t="str">
        <f>IF(ISERROR(VLOOKUP('Choose Housekeeping Genes'!$C11,Calculations!$C$292:$CB$387,11,0)),"",VLOOKUP('Choose Housekeeping Genes'!$C11,Calculations!$C$292:$M$387,11,0))</f>
        <v/>
      </c>
      <c r="AJ300" s="38" t="str">
        <f>IF(ISERROR(VLOOKUP('Choose Housekeeping Genes'!$C11,Calculations!$C$292:$AB$387,14,0)),"",VLOOKUP('Choose Housekeeping Genes'!$C11,Calculations!$C$292:$AB$387,14,0))</f>
        <v/>
      </c>
      <c r="AK300" s="38" t="str">
        <f>IF(ISERROR(VLOOKUP('Choose Housekeeping Genes'!$C11,Calculations!$C$292:$AB$387,15,0)),"",VLOOKUP('Choose Housekeeping Genes'!$C11,Calculations!$C$292:$AB$387,15,0))</f>
        <v/>
      </c>
      <c r="AL300" s="38" t="str">
        <f>IF(ISERROR(VLOOKUP('Choose Housekeeping Genes'!$C11,Calculations!$C$292:$AB$387,16,0)),"",VLOOKUP('Choose Housekeeping Genes'!$C11,Calculations!$C$292:$AB$387,16,0))</f>
        <v/>
      </c>
      <c r="AM300" s="38" t="str">
        <f>IF(ISERROR(VLOOKUP('Choose Housekeeping Genes'!$C11,Calculations!$C$292:$AB$387,17,0)),"",VLOOKUP('Choose Housekeeping Genes'!$C11,Calculations!$C$292:$AB$387,17,0))</f>
        <v/>
      </c>
      <c r="AN300" s="38" t="str">
        <f>IF(ISERROR(VLOOKUP('Choose Housekeeping Genes'!$C11,Calculations!$C$292:$AB$387,18,0)),"",VLOOKUP('Choose Housekeeping Genes'!$C11,Calculations!$C$292:$AB$387,18,0))</f>
        <v/>
      </c>
      <c r="AO300" s="38" t="str">
        <f>IF(ISERROR(VLOOKUP('Choose Housekeeping Genes'!$C11,Calculations!$C$292:$AB$387,19,0)),"",VLOOKUP('Choose Housekeeping Genes'!$C11,Calculations!$C$292:$AB$387,19,0))</f>
        <v/>
      </c>
      <c r="AP300" s="38" t="str">
        <f>IF(ISERROR(VLOOKUP('Choose Housekeeping Genes'!$C11,Calculations!$C$292:$AB$387,20,0)),"",VLOOKUP('Choose Housekeeping Genes'!$C11,Calculations!$C$292:$AB$387,20,0))</f>
        <v/>
      </c>
      <c r="AQ300" s="38" t="str">
        <f>IF(ISERROR(VLOOKUP('Choose Housekeeping Genes'!$C11,Calculations!$C$292:$AB$387,21,0)),"",VLOOKUP('Choose Housekeeping Genes'!$C11,Calculations!$C$292:$AB$387,21,0))</f>
        <v/>
      </c>
      <c r="AR300" s="38" t="str">
        <f>IF(ISERROR(VLOOKUP('Choose Housekeeping Genes'!$C11,Calculations!$C$292:$AB$387,22,0)),"",VLOOKUP('Choose Housekeeping Genes'!$C11,Calculations!$C$292:$AB$387,22,0))</f>
        <v/>
      </c>
      <c r="AS300" s="38" t="str">
        <f>IF(ISERROR(VLOOKUP('Choose Housekeeping Genes'!$C11,Calculations!$C$292:$AB$387,23,0)),"",VLOOKUP('Choose Housekeeping Genes'!$C11,Calculations!$C$292:$AB$387,23,0))</f>
        <v/>
      </c>
      <c r="AT300" s="36" t="str">
        <f t="shared" si="276"/>
        <v/>
      </c>
      <c r="AU300" s="36" t="str">
        <f t="shared" si="277"/>
        <v/>
      </c>
      <c r="AV300" s="36" t="str">
        <f t="shared" si="278"/>
        <v/>
      </c>
      <c r="AW300" s="36" t="str">
        <f t="shared" si="279"/>
        <v/>
      </c>
      <c r="AX300" s="36" t="str">
        <f t="shared" si="280"/>
        <v/>
      </c>
      <c r="AY300" s="36" t="str">
        <f t="shared" si="281"/>
        <v/>
      </c>
      <c r="AZ300" s="36" t="str">
        <f t="shared" si="282"/>
        <v/>
      </c>
      <c r="BA300" s="36" t="str">
        <f t="shared" si="283"/>
        <v/>
      </c>
      <c r="BB300" s="36" t="str">
        <f t="shared" si="284"/>
        <v/>
      </c>
      <c r="BC300" s="36" t="str">
        <f t="shared" si="285"/>
        <v/>
      </c>
      <c r="BD300" s="36" t="str">
        <f t="shared" si="289"/>
        <v/>
      </c>
      <c r="BE300" s="36" t="str">
        <f t="shared" si="290"/>
        <v/>
      </c>
      <c r="BF300" s="36" t="str">
        <f t="shared" si="291"/>
        <v/>
      </c>
      <c r="BG300" s="36" t="str">
        <f t="shared" si="292"/>
        <v/>
      </c>
      <c r="BH300" s="36" t="str">
        <f t="shared" si="293"/>
        <v/>
      </c>
      <c r="BI300" s="36" t="str">
        <f t="shared" si="294"/>
        <v/>
      </c>
      <c r="BJ300" s="36" t="str">
        <f t="shared" si="295"/>
        <v/>
      </c>
      <c r="BK300" s="36" t="str">
        <f t="shared" si="296"/>
        <v/>
      </c>
      <c r="BL300" s="36" t="str">
        <f t="shared" si="297"/>
        <v/>
      </c>
      <c r="BM300" s="36" t="str">
        <f t="shared" si="298"/>
        <v/>
      </c>
      <c r="BN300" s="38" t="e">
        <f t="shared" si="287"/>
        <v>#DIV/0!</v>
      </c>
      <c r="BO300" s="38" t="e">
        <f t="shared" si="288"/>
        <v>#DIV/0!</v>
      </c>
      <c r="BP300" s="39" t="str">
        <f t="shared" si="256"/>
        <v/>
      </c>
      <c r="BQ300" s="39" t="str">
        <f t="shared" si="257"/>
        <v/>
      </c>
      <c r="BR300" s="39" t="str">
        <f t="shared" si="258"/>
        <v/>
      </c>
      <c r="BS300" s="39" t="str">
        <f t="shared" si="259"/>
        <v/>
      </c>
      <c r="BT300" s="39" t="str">
        <f t="shared" si="260"/>
        <v/>
      </c>
      <c r="BU300" s="39" t="str">
        <f t="shared" si="261"/>
        <v/>
      </c>
      <c r="BV300" s="39" t="str">
        <f t="shared" si="262"/>
        <v/>
      </c>
      <c r="BW300" s="39" t="str">
        <f t="shared" si="263"/>
        <v/>
      </c>
      <c r="BX300" s="39" t="str">
        <f t="shared" si="264"/>
        <v/>
      </c>
      <c r="BY300" s="39" t="str">
        <f t="shared" si="265"/>
        <v/>
      </c>
      <c r="BZ300" s="39" t="str">
        <f t="shared" si="266"/>
        <v/>
      </c>
      <c r="CA300" s="39" t="str">
        <f t="shared" si="267"/>
        <v/>
      </c>
      <c r="CB300" s="39" t="str">
        <f t="shared" si="268"/>
        <v/>
      </c>
      <c r="CC300" s="39" t="str">
        <f t="shared" si="269"/>
        <v/>
      </c>
      <c r="CD300" s="39" t="str">
        <f t="shared" si="270"/>
        <v/>
      </c>
      <c r="CE300" s="39" t="str">
        <f t="shared" si="271"/>
        <v/>
      </c>
      <c r="CF300" s="39" t="str">
        <f t="shared" si="272"/>
        <v/>
      </c>
      <c r="CG300" s="39" t="str">
        <f t="shared" si="273"/>
        <v/>
      </c>
      <c r="CH300" s="39" t="str">
        <f t="shared" si="274"/>
        <v/>
      </c>
      <c r="CI300" s="39" t="str">
        <f t="shared" si="275"/>
        <v/>
      </c>
    </row>
    <row r="301" spans="1:87" ht="12.75">
      <c r="A301" s="18"/>
      <c r="B301" s="16" t="str">
        <f>'Gene Table'!D300</f>
        <v>NM_002986</v>
      </c>
      <c r="C301" s="16" t="s">
        <v>45</v>
      </c>
      <c r="D301" s="17" t="str">
        <f>IF(SUM('Test Sample Data'!D$3:D$98)&gt;10,IF(AND(ISNUMBER('Test Sample Data'!D300),'Test Sample Data'!D300&lt;$B$1,'Test Sample Data'!D300&gt;0),'Test Sample Data'!D300,$B$1),"")</f>
        <v/>
      </c>
      <c r="E301" s="17" t="str">
        <f>IF(SUM('Test Sample Data'!E$3:E$98)&gt;10,IF(AND(ISNUMBER('Test Sample Data'!E300),'Test Sample Data'!E300&lt;$B$1,'Test Sample Data'!E300&gt;0),'Test Sample Data'!E300,$B$1),"")</f>
        <v/>
      </c>
      <c r="F301" s="17" t="str">
        <f>IF(SUM('Test Sample Data'!F$3:F$98)&gt;10,IF(AND(ISNUMBER('Test Sample Data'!F300),'Test Sample Data'!F300&lt;$B$1,'Test Sample Data'!F300&gt;0),'Test Sample Data'!F300,$B$1),"")</f>
        <v/>
      </c>
      <c r="G301" s="17" t="str">
        <f>IF(SUM('Test Sample Data'!G$3:G$98)&gt;10,IF(AND(ISNUMBER('Test Sample Data'!G300),'Test Sample Data'!G300&lt;$B$1,'Test Sample Data'!G300&gt;0),'Test Sample Data'!G300,$B$1),"")</f>
        <v/>
      </c>
      <c r="H301" s="17" t="str">
        <f>IF(SUM('Test Sample Data'!H$3:H$98)&gt;10,IF(AND(ISNUMBER('Test Sample Data'!H300),'Test Sample Data'!H300&lt;$B$1,'Test Sample Data'!H300&gt;0),'Test Sample Data'!H300,$B$1),"")</f>
        <v/>
      </c>
      <c r="I301" s="17" t="str">
        <f>IF(SUM('Test Sample Data'!I$3:I$98)&gt;10,IF(AND(ISNUMBER('Test Sample Data'!I300),'Test Sample Data'!I300&lt;$B$1,'Test Sample Data'!I300&gt;0),'Test Sample Data'!I300,$B$1),"")</f>
        <v/>
      </c>
      <c r="J301" s="17" t="str">
        <f>IF(SUM('Test Sample Data'!J$3:J$98)&gt;10,IF(AND(ISNUMBER('Test Sample Data'!J300),'Test Sample Data'!J300&lt;$B$1,'Test Sample Data'!J300&gt;0),'Test Sample Data'!J300,$B$1),"")</f>
        <v/>
      </c>
      <c r="K301" s="17" t="str">
        <f>IF(SUM('Test Sample Data'!K$3:K$98)&gt;10,IF(AND(ISNUMBER('Test Sample Data'!K300),'Test Sample Data'!K300&lt;$B$1,'Test Sample Data'!K300&gt;0),'Test Sample Data'!K300,$B$1),"")</f>
        <v/>
      </c>
      <c r="L301" s="17" t="str">
        <f>IF(SUM('Test Sample Data'!L$3:L$98)&gt;10,IF(AND(ISNUMBER('Test Sample Data'!L300),'Test Sample Data'!L300&lt;$B$1,'Test Sample Data'!L300&gt;0),'Test Sample Data'!L300,$B$1),"")</f>
        <v/>
      </c>
      <c r="M301" s="17" t="str">
        <f>IF(SUM('Test Sample Data'!M$3:M$98)&gt;10,IF(AND(ISNUMBER('Test Sample Data'!M300),'Test Sample Data'!M300&lt;$B$1,'Test Sample Data'!M300&gt;0),'Test Sample Data'!M300,$B$1),"")</f>
        <v/>
      </c>
      <c r="N301" s="17" t="str">
        <f>'Gene Table'!D300</f>
        <v>NM_002986</v>
      </c>
      <c r="O301" s="16" t="s">
        <v>45</v>
      </c>
      <c r="P301" s="17" t="str">
        <f>IF(SUM('Control Sample Data'!D$3:D$98)&gt;10,IF(AND(ISNUMBER('Control Sample Data'!D300),'Control Sample Data'!D300&lt;$B$1,'Control Sample Data'!D300&gt;0),'Control Sample Data'!D300,$B$1),"")</f>
        <v/>
      </c>
      <c r="Q301" s="17" t="str">
        <f>IF(SUM('Control Sample Data'!E$3:E$98)&gt;10,IF(AND(ISNUMBER('Control Sample Data'!E300),'Control Sample Data'!E300&lt;$B$1,'Control Sample Data'!E300&gt;0),'Control Sample Data'!E300,$B$1),"")</f>
        <v/>
      </c>
      <c r="R301" s="17" t="str">
        <f>IF(SUM('Control Sample Data'!F$3:F$98)&gt;10,IF(AND(ISNUMBER('Control Sample Data'!F300),'Control Sample Data'!F300&lt;$B$1,'Control Sample Data'!F300&gt;0),'Control Sample Data'!F300,$B$1),"")</f>
        <v/>
      </c>
      <c r="S301" s="17" t="str">
        <f>IF(SUM('Control Sample Data'!G$3:G$98)&gt;10,IF(AND(ISNUMBER('Control Sample Data'!G300),'Control Sample Data'!G300&lt;$B$1,'Control Sample Data'!G300&gt;0),'Control Sample Data'!G300,$B$1),"")</f>
        <v/>
      </c>
      <c r="T301" s="17" t="str">
        <f>IF(SUM('Control Sample Data'!H$3:H$98)&gt;10,IF(AND(ISNUMBER('Control Sample Data'!H300),'Control Sample Data'!H300&lt;$B$1,'Control Sample Data'!H300&gt;0),'Control Sample Data'!H300,$B$1),"")</f>
        <v/>
      </c>
      <c r="U301" s="17" t="str">
        <f>IF(SUM('Control Sample Data'!I$3:I$98)&gt;10,IF(AND(ISNUMBER('Control Sample Data'!I300),'Control Sample Data'!I300&lt;$B$1,'Control Sample Data'!I300&gt;0),'Control Sample Data'!I300,$B$1),"")</f>
        <v/>
      </c>
      <c r="V301" s="17" t="str">
        <f>IF(SUM('Control Sample Data'!J$3:J$98)&gt;10,IF(AND(ISNUMBER('Control Sample Data'!J300),'Control Sample Data'!J300&lt;$B$1,'Control Sample Data'!J300&gt;0),'Control Sample Data'!J300,$B$1),"")</f>
        <v/>
      </c>
      <c r="W301" s="17" t="str">
        <f>IF(SUM('Control Sample Data'!K$3:K$98)&gt;10,IF(AND(ISNUMBER('Control Sample Data'!K300),'Control Sample Data'!K300&lt;$B$1,'Control Sample Data'!K300&gt;0),'Control Sample Data'!K300,$B$1),"")</f>
        <v/>
      </c>
      <c r="X301" s="17" t="str">
        <f>IF(SUM('Control Sample Data'!L$3:L$98)&gt;10,IF(AND(ISNUMBER('Control Sample Data'!L300),'Control Sample Data'!L300&lt;$B$1,'Control Sample Data'!L300&gt;0),'Control Sample Data'!L300,$B$1),"")</f>
        <v/>
      </c>
      <c r="Y301" s="17" t="str">
        <f>IF(SUM('Control Sample Data'!M$3:M$98)&gt;10,IF(AND(ISNUMBER('Control Sample Data'!M300),'Control Sample Data'!M300&lt;$B$1,'Control Sample Data'!M300&gt;0),'Control Sample Data'!M300,$B$1),"")</f>
        <v/>
      </c>
      <c r="Z301" s="38" t="str">
        <f>IF(ISERROR(VLOOKUP('Choose Housekeeping Genes'!$C12,Calculations!$C$292:$CB$387,2,0)),"",VLOOKUP('Choose Housekeeping Genes'!$C12,Calculations!$C$292:$M$387,2,0))</f>
        <v/>
      </c>
      <c r="AA301" s="38" t="str">
        <f>IF(ISERROR(VLOOKUP('Choose Housekeeping Genes'!$C12,Calculations!$C$292:$CB$387,3,0)),"",VLOOKUP('Choose Housekeeping Genes'!$C12,Calculations!$C$292:$M$387,3,0))</f>
        <v/>
      </c>
      <c r="AB301" s="38" t="str">
        <f>IF(ISERROR(VLOOKUP('Choose Housekeeping Genes'!$C12,Calculations!$C$292:$CB$387,4,0)),"",VLOOKUP('Choose Housekeeping Genes'!$C12,Calculations!$C$292:$M$387,4,0))</f>
        <v/>
      </c>
      <c r="AC301" s="38" t="str">
        <f>IF(ISERROR(VLOOKUP('Choose Housekeeping Genes'!$C12,Calculations!$C$292:$CB$387,5,0)),"",VLOOKUP('Choose Housekeeping Genes'!$C12,Calculations!$C$292:$M$387,5,0))</f>
        <v/>
      </c>
      <c r="AD301" s="38" t="str">
        <f>IF(ISERROR(VLOOKUP('Choose Housekeeping Genes'!$C12,Calculations!$C$292:$CB$387,6,0)),"",VLOOKUP('Choose Housekeeping Genes'!$C12,Calculations!$C$292:$M$387,6,0))</f>
        <v/>
      </c>
      <c r="AE301" s="38" t="str">
        <f>IF(ISERROR(VLOOKUP('Choose Housekeeping Genes'!$C12,Calculations!$C$292:$CB$387,7,0)),"",VLOOKUP('Choose Housekeeping Genes'!$C12,Calculations!$C$292:$M$387,7,0))</f>
        <v/>
      </c>
      <c r="AF301" s="38" t="str">
        <f>IF(ISERROR(VLOOKUP('Choose Housekeeping Genes'!$C12,Calculations!$C$292:$CB$387,8,0)),"",VLOOKUP('Choose Housekeeping Genes'!$C12,Calculations!$C$292:$M$387,8,0))</f>
        <v/>
      </c>
      <c r="AG301" s="38" t="str">
        <f>IF(ISERROR(VLOOKUP('Choose Housekeeping Genes'!$C12,Calculations!$C$292:$CB$387,9,0)),"",VLOOKUP('Choose Housekeeping Genes'!$C12,Calculations!$C$292:$M$387,9,0))</f>
        <v/>
      </c>
      <c r="AH301" s="38" t="str">
        <f>IF(ISERROR(VLOOKUP('Choose Housekeeping Genes'!$C12,Calculations!$C$292:$CB$387,10,0)),"",VLOOKUP('Choose Housekeeping Genes'!$C12,Calculations!$C$292:$M$387,10,0))</f>
        <v/>
      </c>
      <c r="AI301" s="38" t="str">
        <f>IF(ISERROR(VLOOKUP('Choose Housekeeping Genes'!$C12,Calculations!$C$292:$CB$387,11,0)),"",VLOOKUP('Choose Housekeeping Genes'!$C12,Calculations!$C$292:$M$387,11,0))</f>
        <v/>
      </c>
      <c r="AJ301" s="38" t="str">
        <f>IF(ISERROR(VLOOKUP('Choose Housekeeping Genes'!$C12,Calculations!$C$292:$AB$387,14,0)),"",VLOOKUP('Choose Housekeeping Genes'!$C12,Calculations!$C$292:$AB$387,14,0))</f>
        <v/>
      </c>
      <c r="AK301" s="38" t="str">
        <f>IF(ISERROR(VLOOKUP('Choose Housekeeping Genes'!$C12,Calculations!$C$292:$AB$387,15,0)),"",VLOOKUP('Choose Housekeeping Genes'!$C12,Calculations!$C$292:$AB$387,15,0))</f>
        <v/>
      </c>
      <c r="AL301" s="38" t="str">
        <f>IF(ISERROR(VLOOKUP('Choose Housekeeping Genes'!$C12,Calculations!$C$292:$AB$387,16,0)),"",VLOOKUP('Choose Housekeeping Genes'!$C12,Calculations!$C$292:$AB$387,16,0))</f>
        <v/>
      </c>
      <c r="AM301" s="38" t="str">
        <f>IF(ISERROR(VLOOKUP('Choose Housekeeping Genes'!$C12,Calculations!$C$292:$AB$387,17,0)),"",VLOOKUP('Choose Housekeeping Genes'!$C12,Calculations!$C$292:$AB$387,17,0))</f>
        <v/>
      </c>
      <c r="AN301" s="38" t="str">
        <f>IF(ISERROR(VLOOKUP('Choose Housekeeping Genes'!$C12,Calculations!$C$292:$AB$387,18,0)),"",VLOOKUP('Choose Housekeeping Genes'!$C12,Calculations!$C$292:$AB$387,18,0))</f>
        <v/>
      </c>
      <c r="AO301" s="38" t="str">
        <f>IF(ISERROR(VLOOKUP('Choose Housekeeping Genes'!$C12,Calculations!$C$292:$AB$387,19,0)),"",VLOOKUP('Choose Housekeeping Genes'!$C12,Calculations!$C$292:$AB$387,19,0))</f>
        <v/>
      </c>
      <c r="AP301" s="38" t="str">
        <f>IF(ISERROR(VLOOKUP('Choose Housekeeping Genes'!$C12,Calculations!$C$292:$AB$387,20,0)),"",VLOOKUP('Choose Housekeeping Genes'!$C12,Calculations!$C$292:$AB$387,20,0))</f>
        <v/>
      </c>
      <c r="AQ301" s="38" t="str">
        <f>IF(ISERROR(VLOOKUP('Choose Housekeeping Genes'!$C12,Calculations!$C$292:$AB$387,21,0)),"",VLOOKUP('Choose Housekeeping Genes'!$C12,Calculations!$C$292:$AB$387,21,0))</f>
        <v/>
      </c>
      <c r="AR301" s="38" t="str">
        <f>IF(ISERROR(VLOOKUP('Choose Housekeeping Genes'!$C12,Calculations!$C$292:$AB$387,22,0)),"",VLOOKUP('Choose Housekeeping Genes'!$C12,Calculations!$C$292:$AB$387,22,0))</f>
        <v/>
      </c>
      <c r="AS301" s="38" t="str">
        <f>IF(ISERROR(VLOOKUP('Choose Housekeeping Genes'!$C12,Calculations!$C$292:$AB$387,23,0)),"",VLOOKUP('Choose Housekeeping Genes'!$C12,Calculations!$C$292:$AB$387,23,0))</f>
        <v/>
      </c>
      <c r="AT301" s="36" t="str">
        <f t="shared" si="276"/>
        <v/>
      </c>
      <c r="AU301" s="36" t="str">
        <f t="shared" si="277"/>
        <v/>
      </c>
      <c r="AV301" s="36" t="str">
        <f t="shared" si="278"/>
        <v/>
      </c>
      <c r="AW301" s="36" t="str">
        <f t="shared" si="279"/>
        <v/>
      </c>
      <c r="AX301" s="36" t="str">
        <f t="shared" si="280"/>
        <v/>
      </c>
      <c r="AY301" s="36" t="str">
        <f t="shared" si="281"/>
        <v/>
      </c>
      <c r="AZ301" s="36" t="str">
        <f t="shared" si="282"/>
        <v/>
      </c>
      <c r="BA301" s="36" t="str">
        <f t="shared" si="283"/>
        <v/>
      </c>
      <c r="BB301" s="36" t="str">
        <f t="shared" si="284"/>
        <v/>
      </c>
      <c r="BC301" s="36" t="str">
        <f t="shared" si="285"/>
        <v/>
      </c>
      <c r="BD301" s="36" t="str">
        <f t="shared" si="289"/>
        <v/>
      </c>
      <c r="BE301" s="36" t="str">
        <f t="shared" si="290"/>
        <v/>
      </c>
      <c r="BF301" s="36" t="str">
        <f t="shared" si="291"/>
        <v/>
      </c>
      <c r="BG301" s="36" t="str">
        <f t="shared" si="292"/>
        <v/>
      </c>
      <c r="BH301" s="36" t="str">
        <f t="shared" si="293"/>
        <v/>
      </c>
      <c r="BI301" s="36" t="str">
        <f t="shared" si="294"/>
        <v/>
      </c>
      <c r="BJ301" s="36" t="str">
        <f t="shared" si="295"/>
        <v/>
      </c>
      <c r="BK301" s="36" t="str">
        <f t="shared" si="296"/>
        <v/>
      </c>
      <c r="BL301" s="36" t="str">
        <f t="shared" si="297"/>
        <v/>
      </c>
      <c r="BM301" s="36" t="str">
        <f t="shared" si="298"/>
        <v/>
      </c>
      <c r="BN301" s="38" t="e">
        <f t="shared" si="287"/>
        <v>#DIV/0!</v>
      </c>
      <c r="BO301" s="38" t="e">
        <f t="shared" si="288"/>
        <v>#DIV/0!</v>
      </c>
      <c r="BP301" s="39" t="str">
        <f t="shared" si="256"/>
        <v/>
      </c>
      <c r="BQ301" s="39" t="str">
        <f t="shared" si="257"/>
        <v/>
      </c>
      <c r="BR301" s="39" t="str">
        <f t="shared" si="258"/>
        <v/>
      </c>
      <c r="BS301" s="39" t="str">
        <f t="shared" si="259"/>
        <v/>
      </c>
      <c r="BT301" s="39" t="str">
        <f t="shared" si="260"/>
        <v/>
      </c>
      <c r="BU301" s="39" t="str">
        <f t="shared" si="261"/>
        <v/>
      </c>
      <c r="BV301" s="39" t="str">
        <f t="shared" si="262"/>
        <v/>
      </c>
      <c r="BW301" s="39" t="str">
        <f t="shared" si="263"/>
        <v/>
      </c>
      <c r="BX301" s="39" t="str">
        <f t="shared" si="264"/>
        <v/>
      </c>
      <c r="BY301" s="39" t="str">
        <f t="shared" si="265"/>
        <v/>
      </c>
      <c r="BZ301" s="39" t="str">
        <f t="shared" si="266"/>
        <v/>
      </c>
      <c r="CA301" s="39" t="str">
        <f t="shared" si="267"/>
        <v/>
      </c>
      <c r="CB301" s="39" t="str">
        <f t="shared" si="268"/>
        <v/>
      </c>
      <c r="CC301" s="39" t="str">
        <f t="shared" si="269"/>
        <v/>
      </c>
      <c r="CD301" s="39" t="str">
        <f t="shared" si="270"/>
        <v/>
      </c>
      <c r="CE301" s="39" t="str">
        <f t="shared" si="271"/>
        <v/>
      </c>
      <c r="CF301" s="39" t="str">
        <f t="shared" si="272"/>
        <v/>
      </c>
      <c r="CG301" s="39" t="str">
        <f t="shared" si="273"/>
        <v/>
      </c>
      <c r="CH301" s="39" t="str">
        <f t="shared" si="274"/>
        <v/>
      </c>
      <c r="CI301" s="39" t="str">
        <f t="shared" si="275"/>
        <v/>
      </c>
    </row>
    <row r="302" spans="1:87" ht="12.75">
      <c r="A302" s="18"/>
      <c r="B302" s="16" t="str">
        <f>'Gene Table'!D301</f>
        <v>NM_002981</v>
      </c>
      <c r="C302" s="16" t="s">
        <v>49</v>
      </c>
      <c r="D302" s="17" t="str">
        <f>IF(SUM('Test Sample Data'!D$3:D$98)&gt;10,IF(AND(ISNUMBER('Test Sample Data'!D301),'Test Sample Data'!D301&lt;$B$1,'Test Sample Data'!D301&gt;0),'Test Sample Data'!D301,$B$1),"")</f>
        <v/>
      </c>
      <c r="E302" s="17" t="str">
        <f>IF(SUM('Test Sample Data'!E$3:E$98)&gt;10,IF(AND(ISNUMBER('Test Sample Data'!E301),'Test Sample Data'!E301&lt;$B$1,'Test Sample Data'!E301&gt;0),'Test Sample Data'!E301,$B$1),"")</f>
        <v/>
      </c>
      <c r="F302" s="17" t="str">
        <f>IF(SUM('Test Sample Data'!F$3:F$98)&gt;10,IF(AND(ISNUMBER('Test Sample Data'!F301),'Test Sample Data'!F301&lt;$B$1,'Test Sample Data'!F301&gt;0),'Test Sample Data'!F301,$B$1),"")</f>
        <v/>
      </c>
      <c r="G302" s="17" t="str">
        <f>IF(SUM('Test Sample Data'!G$3:G$98)&gt;10,IF(AND(ISNUMBER('Test Sample Data'!G301),'Test Sample Data'!G301&lt;$B$1,'Test Sample Data'!G301&gt;0),'Test Sample Data'!G301,$B$1),"")</f>
        <v/>
      </c>
      <c r="H302" s="17" t="str">
        <f>IF(SUM('Test Sample Data'!H$3:H$98)&gt;10,IF(AND(ISNUMBER('Test Sample Data'!H301),'Test Sample Data'!H301&lt;$B$1,'Test Sample Data'!H301&gt;0),'Test Sample Data'!H301,$B$1),"")</f>
        <v/>
      </c>
      <c r="I302" s="17" t="str">
        <f>IF(SUM('Test Sample Data'!I$3:I$98)&gt;10,IF(AND(ISNUMBER('Test Sample Data'!I301),'Test Sample Data'!I301&lt;$B$1,'Test Sample Data'!I301&gt;0),'Test Sample Data'!I301,$B$1),"")</f>
        <v/>
      </c>
      <c r="J302" s="17" t="str">
        <f>IF(SUM('Test Sample Data'!J$3:J$98)&gt;10,IF(AND(ISNUMBER('Test Sample Data'!J301),'Test Sample Data'!J301&lt;$B$1,'Test Sample Data'!J301&gt;0),'Test Sample Data'!J301,$B$1),"")</f>
        <v/>
      </c>
      <c r="K302" s="17" t="str">
        <f>IF(SUM('Test Sample Data'!K$3:K$98)&gt;10,IF(AND(ISNUMBER('Test Sample Data'!K301),'Test Sample Data'!K301&lt;$B$1,'Test Sample Data'!K301&gt;0),'Test Sample Data'!K301,$B$1),"")</f>
        <v/>
      </c>
      <c r="L302" s="17" t="str">
        <f>IF(SUM('Test Sample Data'!L$3:L$98)&gt;10,IF(AND(ISNUMBER('Test Sample Data'!L301),'Test Sample Data'!L301&lt;$B$1,'Test Sample Data'!L301&gt;0),'Test Sample Data'!L301,$B$1),"")</f>
        <v/>
      </c>
      <c r="M302" s="17" t="str">
        <f>IF(SUM('Test Sample Data'!M$3:M$98)&gt;10,IF(AND(ISNUMBER('Test Sample Data'!M301),'Test Sample Data'!M301&lt;$B$1,'Test Sample Data'!M301&gt;0),'Test Sample Data'!M301,$B$1),"")</f>
        <v/>
      </c>
      <c r="N302" s="17" t="str">
        <f>'Gene Table'!D301</f>
        <v>NM_002981</v>
      </c>
      <c r="O302" s="16" t="s">
        <v>49</v>
      </c>
      <c r="P302" s="17" t="str">
        <f>IF(SUM('Control Sample Data'!D$3:D$98)&gt;10,IF(AND(ISNUMBER('Control Sample Data'!D301),'Control Sample Data'!D301&lt;$B$1,'Control Sample Data'!D301&gt;0),'Control Sample Data'!D301,$B$1),"")</f>
        <v/>
      </c>
      <c r="Q302" s="17" t="str">
        <f>IF(SUM('Control Sample Data'!E$3:E$98)&gt;10,IF(AND(ISNUMBER('Control Sample Data'!E301),'Control Sample Data'!E301&lt;$B$1,'Control Sample Data'!E301&gt;0),'Control Sample Data'!E301,$B$1),"")</f>
        <v/>
      </c>
      <c r="R302" s="17" t="str">
        <f>IF(SUM('Control Sample Data'!F$3:F$98)&gt;10,IF(AND(ISNUMBER('Control Sample Data'!F301),'Control Sample Data'!F301&lt;$B$1,'Control Sample Data'!F301&gt;0),'Control Sample Data'!F301,$B$1),"")</f>
        <v/>
      </c>
      <c r="S302" s="17" t="str">
        <f>IF(SUM('Control Sample Data'!G$3:G$98)&gt;10,IF(AND(ISNUMBER('Control Sample Data'!G301),'Control Sample Data'!G301&lt;$B$1,'Control Sample Data'!G301&gt;0),'Control Sample Data'!G301,$B$1),"")</f>
        <v/>
      </c>
      <c r="T302" s="17" t="str">
        <f>IF(SUM('Control Sample Data'!H$3:H$98)&gt;10,IF(AND(ISNUMBER('Control Sample Data'!H301),'Control Sample Data'!H301&lt;$B$1,'Control Sample Data'!H301&gt;0),'Control Sample Data'!H301,$B$1),"")</f>
        <v/>
      </c>
      <c r="U302" s="17" t="str">
        <f>IF(SUM('Control Sample Data'!I$3:I$98)&gt;10,IF(AND(ISNUMBER('Control Sample Data'!I301),'Control Sample Data'!I301&lt;$B$1,'Control Sample Data'!I301&gt;0),'Control Sample Data'!I301,$B$1),"")</f>
        <v/>
      </c>
      <c r="V302" s="17" t="str">
        <f>IF(SUM('Control Sample Data'!J$3:J$98)&gt;10,IF(AND(ISNUMBER('Control Sample Data'!J301),'Control Sample Data'!J301&lt;$B$1,'Control Sample Data'!J301&gt;0),'Control Sample Data'!J301,$B$1),"")</f>
        <v/>
      </c>
      <c r="W302" s="17" t="str">
        <f>IF(SUM('Control Sample Data'!K$3:K$98)&gt;10,IF(AND(ISNUMBER('Control Sample Data'!K301),'Control Sample Data'!K301&lt;$B$1,'Control Sample Data'!K301&gt;0),'Control Sample Data'!K301,$B$1),"")</f>
        <v/>
      </c>
      <c r="X302" s="17" t="str">
        <f>IF(SUM('Control Sample Data'!L$3:L$98)&gt;10,IF(AND(ISNUMBER('Control Sample Data'!L301),'Control Sample Data'!L301&lt;$B$1,'Control Sample Data'!L301&gt;0),'Control Sample Data'!L301,$B$1),"")</f>
        <v/>
      </c>
      <c r="Y302" s="17" t="str">
        <f>IF(SUM('Control Sample Data'!M$3:M$98)&gt;10,IF(AND(ISNUMBER('Control Sample Data'!M301),'Control Sample Data'!M301&lt;$B$1,'Control Sample Data'!M301&gt;0),'Control Sample Data'!M301,$B$1),"")</f>
        <v/>
      </c>
      <c r="Z302" s="38" t="str">
        <f>IF(ISERROR(VLOOKUP('Choose Housekeeping Genes'!$C13,Calculations!$C$292:$CB$387,2,0)),"",VLOOKUP('Choose Housekeeping Genes'!$C13,Calculations!$C$292:$M$387,2,0))</f>
        <v/>
      </c>
      <c r="AA302" s="38" t="str">
        <f>IF(ISERROR(VLOOKUP('Choose Housekeeping Genes'!$C13,Calculations!$C$292:$CB$387,3,0)),"",VLOOKUP('Choose Housekeeping Genes'!$C13,Calculations!$C$292:$M$387,3,0))</f>
        <v/>
      </c>
      <c r="AB302" s="38" t="str">
        <f>IF(ISERROR(VLOOKUP('Choose Housekeeping Genes'!$C13,Calculations!$C$292:$CB$387,4,0)),"",VLOOKUP('Choose Housekeeping Genes'!$C13,Calculations!$C$292:$M$387,4,0))</f>
        <v/>
      </c>
      <c r="AC302" s="38" t="str">
        <f>IF(ISERROR(VLOOKUP('Choose Housekeeping Genes'!$C13,Calculations!$C$292:$CB$387,5,0)),"",VLOOKUP('Choose Housekeeping Genes'!$C13,Calculations!$C$292:$M$387,5,0))</f>
        <v/>
      </c>
      <c r="AD302" s="38" t="str">
        <f>IF(ISERROR(VLOOKUP('Choose Housekeeping Genes'!$C13,Calculations!$C$292:$CB$387,6,0)),"",VLOOKUP('Choose Housekeeping Genes'!$C13,Calculations!$C$292:$M$387,6,0))</f>
        <v/>
      </c>
      <c r="AE302" s="38" t="str">
        <f>IF(ISERROR(VLOOKUP('Choose Housekeeping Genes'!$C13,Calculations!$C$292:$CB$387,7,0)),"",VLOOKUP('Choose Housekeeping Genes'!$C13,Calculations!$C$292:$M$387,7,0))</f>
        <v/>
      </c>
      <c r="AF302" s="38" t="str">
        <f>IF(ISERROR(VLOOKUP('Choose Housekeeping Genes'!$C13,Calculations!$C$292:$CB$387,8,0)),"",VLOOKUP('Choose Housekeeping Genes'!$C13,Calculations!$C$292:$M$387,8,0))</f>
        <v/>
      </c>
      <c r="AG302" s="38" t="str">
        <f>IF(ISERROR(VLOOKUP('Choose Housekeeping Genes'!$C13,Calculations!$C$292:$CB$387,9,0)),"",VLOOKUP('Choose Housekeeping Genes'!$C13,Calculations!$C$292:$M$387,9,0))</f>
        <v/>
      </c>
      <c r="AH302" s="38" t="str">
        <f>IF(ISERROR(VLOOKUP('Choose Housekeeping Genes'!$C13,Calculations!$C$292:$CB$387,10,0)),"",VLOOKUP('Choose Housekeeping Genes'!$C13,Calculations!$C$292:$M$387,10,0))</f>
        <v/>
      </c>
      <c r="AI302" s="38" t="str">
        <f>IF(ISERROR(VLOOKUP('Choose Housekeeping Genes'!$C13,Calculations!$C$292:$CB$387,11,0)),"",VLOOKUP('Choose Housekeeping Genes'!$C13,Calculations!$C$292:$M$387,11,0))</f>
        <v/>
      </c>
      <c r="AJ302" s="38" t="str">
        <f>IF(ISERROR(VLOOKUP('Choose Housekeeping Genes'!$C13,Calculations!$C$292:$AB$387,14,0)),"",VLOOKUP('Choose Housekeeping Genes'!$C13,Calculations!$C$292:$AB$387,14,0))</f>
        <v/>
      </c>
      <c r="AK302" s="38" t="str">
        <f>IF(ISERROR(VLOOKUP('Choose Housekeeping Genes'!$C13,Calculations!$C$292:$AB$387,15,0)),"",VLOOKUP('Choose Housekeeping Genes'!$C13,Calculations!$C$292:$AB$387,15,0))</f>
        <v/>
      </c>
      <c r="AL302" s="38" t="str">
        <f>IF(ISERROR(VLOOKUP('Choose Housekeeping Genes'!$C13,Calculations!$C$292:$AB$387,16,0)),"",VLOOKUP('Choose Housekeeping Genes'!$C13,Calculations!$C$292:$AB$387,16,0))</f>
        <v/>
      </c>
      <c r="AM302" s="38" t="str">
        <f>IF(ISERROR(VLOOKUP('Choose Housekeeping Genes'!$C13,Calculations!$C$292:$AB$387,17,0)),"",VLOOKUP('Choose Housekeeping Genes'!$C13,Calculations!$C$292:$AB$387,17,0))</f>
        <v/>
      </c>
      <c r="AN302" s="38" t="str">
        <f>IF(ISERROR(VLOOKUP('Choose Housekeeping Genes'!$C13,Calculations!$C$292:$AB$387,18,0)),"",VLOOKUP('Choose Housekeeping Genes'!$C13,Calculations!$C$292:$AB$387,18,0))</f>
        <v/>
      </c>
      <c r="AO302" s="38" t="str">
        <f>IF(ISERROR(VLOOKUP('Choose Housekeeping Genes'!$C13,Calculations!$C$292:$AB$387,19,0)),"",VLOOKUP('Choose Housekeeping Genes'!$C13,Calculations!$C$292:$AB$387,19,0))</f>
        <v/>
      </c>
      <c r="AP302" s="38" t="str">
        <f>IF(ISERROR(VLOOKUP('Choose Housekeeping Genes'!$C13,Calculations!$C$292:$AB$387,20,0)),"",VLOOKUP('Choose Housekeeping Genes'!$C13,Calculations!$C$292:$AB$387,20,0))</f>
        <v/>
      </c>
      <c r="AQ302" s="38" t="str">
        <f>IF(ISERROR(VLOOKUP('Choose Housekeeping Genes'!$C13,Calculations!$C$292:$AB$387,21,0)),"",VLOOKUP('Choose Housekeeping Genes'!$C13,Calculations!$C$292:$AB$387,21,0))</f>
        <v/>
      </c>
      <c r="AR302" s="38" t="str">
        <f>IF(ISERROR(VLOOKUP('Choose Housekeeping Genes'!$C13,Calculations!$C$292:$AB$387,22,0)),"",VLOOKUP('Choose Housekeeping Genes'!$C13,Calculations!$C$292:$AB$387,22,0))</f>
        <v/>
      </c>
      <c r="AS302" s="38" t="str">
        <f>IF(ISERROR(VLOOKUP('Choose Housekeeping Genes'!$C13,Calculations!$C$292:$AB$387,23,0)),"",VLOOKUP('Choose Housekeeping Genes'!$C13,Calculations!$C$292:$AB$387,23,0))</f>
        <v/>
      </c>
      <c r="AT302" s="36" t="str">
        <f t="shared" si="276"/>
        <v/>
      </c>
      <c r="AU302" s="36" t="str">
        <f t="shared" si="277"/>
        <v/>
      </c>
      <c r="AV302" s="36" t="str">
        <f t="shared" si="278"/>
        <v/>
      </c>
      <c r="AW302" s="36" t="str">
        <f t="shared" si="279"/>
        <v/>
      </c>
      <c r="AX302" s="36" t="str">
        <f t="shared" si="280"/>
        <v/>
      </c>
      <c r="AY302" s="36" t="str">
        <f t="shared" si="281"/>
        <v/>
      </c>
      <c r="AZ302" s="36" t="str">
        <f t="shared" si="282"/>
        <v/>
      </c>
      <c r="BA302" s="36" t="str">
        <f t="shared" si="283"/>
        <v/>
      </c>
      <c r="BB302" s="36" t="str">
        <f t="shared" si="284"/>
        <v/>
      </c>
      <c r="BC302" s="36" t="str">
        <f t="shared" si="285"/>
        <v/>
      </c>
      <c r="BD302" s="36" t="str">
        <f t="shared" si="289"/>
        <v/>
      </c>
      <c r="BE302" s="36" t="str">
        <f t="shared" si="290"/>
        <v/>
      </c>
      <c r="BF302" s="36" t="str">
        <f t="shared" si="291"/>
        <v/>
      </c>
      <c r="BG302" s="36" t="str">
        <f t="shared" si="292"/>
        <v/>
      </c>
      <c r="BH302" s="36" t="str">
        <f t="shared" si="293"/>
        <v/>
      </c>
      <c r="BI302" s="36" t="str">
        <f t="shared" si="294"/>
        <v/>
      </c>
      <c r="BJ302" s="36" t="str">
        <f t="shared" si="295"/>
        <v/>
      </c>
      <c r="BK302" s="36" t="str">
        <f t="shared" si="296"/>
        <v/>
      </c>
      <c r="BL302" s="36" t="str">
        <f t="shared" si="297"/>
        <v/>
      </c>
      <c r="BM302" s="36" t="str">
        <f t="shared" si="298"/>
        <v/>
      </c>
      <c r="BN302" s="38" t="e">
        <f t="shared" si="287"/>
        <v>#DIV/0!</v>
      </c>
      <c r="BO302" s="38" t="e">
        <f t="shared" si="288"/>
        <v>#DIV/0!</v>
      </c>
      <c r="BP302" s="39" t="str">
        <f t="shared" si="256"/>
        <v/>
      </c>
      <c r="BQ302" s="39" t="str">
        <f t="shared" si="257"/>
        <v/>
      </c>
      <c r="BR302" s="39" t="str">
        <f t="shared" si="258"/>
        <v/>
      </c>
      <c r="BS302" s="39" t="str">
        <f t="shared" si="259"/>
        <v/>
      </c>
      <c r="BT302" s="39" t="str">
        <f t="shared" si="260"/>
        <v/>
      </c>
      <c r="BU302" s="39" t="str">
        <f t="shared" si="261"/>
        <v/>
      </c>
      <c r="BV302" s="39" t="str">
        <f t="shared" si="262"/>
        <v/>
      </c>
      <c r="BW302" s="39" t="str">
        <f t="shared" si="263"/>
        <v/>
      </c>
      <c r="BX302" s="39" t="str">
        <f t="shared" si="264"/>
        <v/>
      </c>
      <c r="BY302" s="39" t="str">
        <f t="shared" si="265"/>
        <v/>
      </c>
      <c r="BZ302" s="39" t="str">
        <f t="shared" si="266"/>
        <v/>
      </c>
      <c r="CA302" s="39" t="str">
        <f t="shared" si="267"/>
        <v/>
      </c>
      <c r="CB302" s="39" t="str">
        <f t="shared" si="268"/>
        <v/>
      </c>
      <c r="CC302" s="39" t="str">
        <f t="shared" si="269"/>
        <v/>
      </c>
      <c r="CD302" s="39" t="str">
        <f t="shared" si="270"/>
        <v/>
      </c>
      <c r="CE302" s="39" t="str">
        <f t="shared" si="271"/>
        <v/>
      </c>
      <c r="CF302" s="39" t="str">
        <f t="shared" si="272"/>
        <v/>
      </c>
      <c r="CG302" s="39" t="str">
        <f t="shared" si="273"/>
        <v/>
      </c>
      <c r="CH302" s="39" t="str">
        <f t="shared" si="274"/>
        <v/>
      </c>
      <c r="CI302" s="39" t="str">
        <f t="shared" si="275"/>
        <v/>
      </c>
    </row>
    <row r="303" spans="1:87" ht="12.75">
      <c r="A303" s="18"/>
      <c r="B303" s="16" t="str">
        <f>'Gene Table'!D302</f>
        <v>NM_006919</v>
      </c>
      <c r="C303" s="16" t="s">
        <v>53</v>
      </c>
      <c r="D303" s="17" t="str">
        <f>IF(SUM('Test Sample Data'!D$3:D$98)&gt;10,IF(AND(ISNUMBER('Test Sample Data'!D302),'Test Sample Data'!D302&lt;$B$1,'Test Sample Data'!D302&gt;0),'Test Sample Data'!D302,$B$1),"")</f>
        <v/>
      </c>
      <c r="E303" s="17" t="str">
        <f>IF(SUM('Test Sample Data'!E$3:E$98)&gt;10,IF(AND(ISNUMBER('Test Sample Data'!E302),'Test Sample Data'!E302&lt;$B$1,'Test Sample Data'!E302&gt;0),'Test Sample Data'!E302,$B$1),"")</f>
        <v/>
      </c>
      <c r="F303" s="17" t="str">
        <f>IF(SUM('Test Sample Data'!F$3:F$98)&gt;10,IF(AND(ISNUMBER('Test Sample Data'!F302),'Test Sample Data'!F302&lt;$B$1,'Test Sample Data'!F302&gt;0),'Test Sample Data'!F302,$B$1),"")</f>
        <v/>
      </c>
      <c r="G303" s="17" t="str">
        <f>IF(SUM('Test Sample Data'!G$3:G$98)&gt;10,IF(AND(ISNUMBER('Test Sample Data'!G302),'Test Sample Data'!G302&lt;$B$1,'Test Sample Data'!G302&gt;0),'Test Sample Data'!G302,$B$1),"")</f>
        <v/>
      </c>
      <c r="H303" s="17" t="str">
        <f>IF(SUM('Test Sample Data'!H$3:H$98)&gt;10,IF(AND(ISNUMBER('Test Sample Data'!H302),'Test Sample Data'!H302&lt;$B$1,'Test Sample Data'!H302&gt;0),'Test Sample Data'!H302,$B$1),"")</f>
        <v/>
      </c>
      <c r="I303" s="17" t="str">
        <f>IF(SUM('Test Sample Data'!I$3:I$98)&gt;10,IF(AND(ISNUMBER('Test Sample Data'!I302),'Test Sample Data'!I302&lt;$B$1,'Test Sample Data'!I302&gt;0),'Test Sample Data'!I302,$B$1),"")</f>
        <v/>
      </c>
      <c r="J303" s="17" t="str">
        <f>IF(SUM('Test Sample Data'!J$3:J$98)&gt;10,IF(AND(ISNUMBER('Test Sample Data'!J302),'Test Sample Data'!J302&lt;$B$1,'Test Sample Data'!J302&gt;0),'Test Sample Data'!J302,$B$1),"")</f>
        <v/>
      </c>
      <c r="K303" s="17" t="str">
        <f>IF(SUM('Test Sample Data'!K$3:K$98)&gt;10,IF(AND(ISNUMBER('Test Sample Data'!K302),'Test Sample Data'!K302&lt;$B$1,'Test Sample Data'!K302&gt;0),'Test Sample Data'!K302,$B$1),"")</f>
        <v/>
      </c>
      <c r="L303" s="17" t="str">
        <f>IF(SUM('Test Sample Data'!L$3:L$98)&gt;10,IF(AND(ISNUMBER('Test Sample Data'!L302),'Test Sample Data'!L302&lt;$B$1,'Test Sample Data'!L302&gt;0),'Test Sample Data'!L302,$B$1),"")</f>
        <v/>
      </c>
      <c r="M303" s="17" t="str">
        <f>IF(SUM('Test Sample Data'!M$3:M$98)&gt;10,IF(AND(ISNUMBER('Test Sample Data'!M302),'Test Sample Data'!M302&lt;$B$1,'Test Sample Data'!M302&gt;0),'Test Sample Data'!M302,$B$1),"")</f>
        <v/>
      </c>
      <c r="N303" s="17" t="str">
        <f>'Gene Table'!D302</f>
        <v>NM_006919</v>
      </c>
      <c r="O303" s="16" t="s">
        <v>53</v>
      </c>
      <c r="P303" s="17" t="str">
        <f>IF(SUM('Control Sample Data'!D$3:D$98)&gt;10,IF(AND(ISNUMBER('Control Sample Data'!D302),'Control Sample Data'!D302&lt;$B$1,'Control Sample Data'!D302&gt;0),'Control Sample Data'!D302,$B$1),"")</f>
        <v/>
      </c>
      <c r="Q303" s="17" t="str">
        <f>IF(SUM('Control Sample Data'!E$3:E$98)&gt;10,IF(AND(ISNUMBER('Control Sample Data'!E302),'Control Sample Data'!E302&lt;$B$1,'Control Sample Data'!E302&gt;0),'Control Sample Data'!E302,$B$1),"")</f>
        <v/>
      </c>
      <c r="R303" s="17" t="str">
        <f>IF(SUM('Control Sample Data'!F$3:F$98)&gt;10,IF(AND(ISNUMBER('Control Sample Data'!F302),'Control Sample Data'!F302&lt;$B$1,'Control Sample Data'!F302&gt;0),'Control Sample Data'!F302,$B$1),"")</f>
        <v/>
      </c>
      <c r="S303" s="17" t="str">
        <f>IF(SUM('Control Sample Data'!G$3:G$98)&gt;10,IF(AND(ISNUMBER('Control Sample Data'!G302),'Control Sample Data'!G302&lt;$B$1,'Control Sample Data'!G302&gt;0),'Control Sample Data'!G302,$B$1),"")</f>
        <v/>
      </c>
      <c r="T303" s="17" t="str">
        <f>IF(SUM('Control Sample Data'!H$3:H$98)&gt;10,IF(AND(ISNUMBER('Control Sample Data'!H302),'Control Sample Data'!H302&lt;$B$1,'Control Sample Data'!H302&gt;0),'Control Sample Data'!H302,$B$1),"")</f>
        <v/>
      </c>
      <c r="U303" s="17" t="str">
        <f>IF(SUM('Control Sample Data'!I$3:I$98)&gt;10,IF(AND(ISNUMBER('Control Sample Data'!I302),'Control Sample Data'!I302&lt;$B$1,'Control Sample Data'!I302&gt;0),'Control Sample Data'!I302,$B$1),"")</f>
        <v/>
      </c>
      <c r="V303" s="17" t="str">
        <f>IF(SUM('Control Sample Data'!J$3:J$98)&gt;10,IF(AND(ISNUMBER('Control Sample Data'!J302),'Control Sample Data'!J302&lt;$B$1,'Control Sample Data'!J302&gt;0),'Control Sample Data'!J302,$B$1),"")</f>
        <v/>
      </c>
      <c r="W303" s="17" t="str">
        <f>IF(SUM('Control Sample Data'!K$3:K$98)&gt;10,IF(AND(ISNUMBER('Control Sample Data'!K302),'Control Sample Data'!K302&lt;$B$1,'Control Sample Data'!K302&gt;0),'Control Sample Data'!K302,$B$1),"")</f>
        <v/>
      </c>
      <c r="X303" s="17" t="str">
        <f>IF(SUM('Control Sample Data'!L$3:L$98)&gt;10,IF(AND(ISNUMBER('Control Sample Data'!L302),'Control Sample Data'!L302&lt;$B$1,'Control Sample Data'!L302&gt;0),'Control Sample Data'!L302,$B$1),"")</f>
        <v/>
      </c>
      <c r="Y303" s="17" t="str">
        <f>IF(SUM('Control Sample Data'!M$3:M$98)&gt;10,IF(AND(ISNUMBER('Control Sample Data'!M302),'Control Sample Data'!M302&lt;$B$1,'Control Sample Data'!M302&gt;0),'Control Sample Data'!M302,$B$1),"")</f>
        <v/>
      </c>
      <c r="Z303" s="38" t="str">
        <f>IF(ISERROR(VLOOKUP('Choose Housekeeping Genes'!$C14,Calculations!$C$292:$CB$387,2,0)),"",VLOOKUP('Choose Housekeeping Genes'!$C14,Calculations!$C$292:$M$387,2,0))</f>
        <v/>
      </c>
      <c r="AA303" s="38" t="str">
        <f>IF(ISERROR(VLOOKUP('Choose Housekeeping Genes'!$C14,Calculations!$C$292:$CB$387,3,0)),"",VLOOKUP('Choose Housekeeping Genes'!$C14,Calculations!$C$292:$M$387,3,0))</f>
        <v/>
      </c>
      <c r="AB303" s="38" t="str">
        <f>IF(ISERROR(VLOOKUP('Choose Housekeeping Genes'!$C14,Calculations!$C$292:$CB$387,4,0)),"",VLOOKUP('Choose Housekeeping Genes'!$C14,Calculations!$C$292:$M$387,4,0))</f>
        <v/>
      </c>
      <c r="AC303" s="38" t="str">
        <f>IF(ISERROR(VLOOKUP('Choose Housekeeping Genes'!$C14,Calculations!$C$292:$CB$387,5,0)),"",VLOOKUP('Choose Housekeeping Genes'!$C14,Calculations!$C$292:$M$387,5,0))</f>
        <v/>
      </c>
      <c r="AD303" s="38" t="str">
        <f>IF(ISERROR(VLOOKUP('Choose Housekeeping Genes'!$C14,Calculations!$C$292:$CB$387,6,0)),"",VLOOKUP('Choose Housekeeping Genes'!$C14,Calculations!$C$292:$M$387,6,0))</f>
        <v/>
      </c>
      <c r="AE303" s="38" t="str">
        <f>IF(ISERROR(VLOOKUP('Choose Housekeeping Genes'!$C14,Calculations!$C$292:$CB$387,7,0)),"",VLOOKUP('Choose Housekeeping Genes'!$C14,Calculations!$C$292:$M$387,7,0))</f>
        <v/>
      </c>
      <c r="AF303" s="38" t="str">
        <f>IF(ISERROR(VLOOKUP('Choose Housekeeping Genes'!$C14,Calculations!$C$292:$CB$387,8,0)),"",VLOOKUP('Choose Housekeeping Genes'!$C14,Calculations!$C$292:$M$387,8,0))</f>
        <v/>
      </c>
      <c r="AG303" s="38" t="str">
        <f>IF(ISERROR(VLOOKUP('Choose Housekeeping Genes'!$C14,Calculations!$C$292:$CB$387,9,0)),"",VLOOKUP('Choose Housekeeping Genes'!$C14,Calculations!$C$292:$M$387,9,0))</f>
        <v/>
      </c>
      <c r="AH303" s="38" t="str">
        <f>IF(ISERROR(VLOOKUP('Choose Housekeeping Genes'!$C14,Calculations!$C$292:$CB$387,10,0)),"",VLOOKUP('Choose Housekeeping Genes'!$C14,Calculations!$C$292:$M$387,10,0))</f>
        <v/>
      </c>
      <c r="AI303" s="38" t="str">
        <f>IF(ISERROR(VLOOKUP('Choose Housekeeping Genes'!$C14,Calculations!$C$292:$CB$387,11,0)),"",VLOOKUP('Choose Housekeeping Genes'!$C14,Calculations!$C$292:$M$387,11,0))</f>
        <v/>
      </c>
      <c r="AJ303" s="38" t="str">
        <f>IF(ISERROR(VLOOKUP('Choose Housekeeping Genes'!$C14,Calculations!$C$292:$AB$387,14,0)),"",VLOOKUP('Choose Housekeeping Genes'!$C14,Calculations!$C$292:$AB$387,14,0))</f>
        <v/>
      </c>
      <c r="AK303" s="38" t="str">
        <f>IF(ISERROR(VLOOKUP('Choose Housekeeping Genes'!$C14,Calculations!$C$292:$AB$387,15,0)),"",VLOOKUP('Choose Housekeeping Genes'!$C14,Calculations!$C$292:$AB$387,15,0))</f>
        <v/>
      </c>
      <c r="AL303" s="38" t="str">
        <f>IF(ISERROR(VLOOKUP('Choose Housekeeping Genes'!$C14,Calculations!$C$292:$AB$387,16,0)),"",VLOOKUP('Choose Housekeeping Genes'!$C14,Calculations!$C$292:$AB$387,16,0))</f>
        <v/>
      </c>
      <c r="AM303" s="38" t="str">
        <f>IF(ISERROR(VLOOKUP('Choose Housekeeping Genes'!$C14,Calculations!$C$292:$AB$387,17,0)),"",VLOOKUP('Choose Housekeeping Genes'!$C14,Calculations!$C$292:$AB$387,17,0))</f>
        <v/>
      </c>
      <c r="AN303" s="38" t="str">
        <f>IF(ISERROR(VLOOKUP('Choose Housekeeping Genes'!$C14,Calculations!$C$292:$AB$387,18,0)),"",VLOOKUP('Choose Housekeeping Genes'!$C14,Calculations!$C$292:$AB$387,18,0))</f>
        <v/>
      </c>
      <c r="AO303" s="38" t="str">
        <f>IF(ISERROR(VLOOKUP('Choose Housekeeping Genes'!$C14,Calculations!$C$292:$AB$387,19,0)),"",VLOOKUP('Choose Housekeeping Genes'!$C14,Calculations!$C$292:$AB$387,19,0))</f>
        <v/>
      </c>
      <c r="AP303" s="38" t="str">
        <f>IF(ISERROR(VLOOKUP('Choose Housekeeping Genes'!$C14,Calculations!$C$292:$AB$387,20,0)),"",VLOOKUP('Choose Housekeeping Genes'!$C14,Calculations!$C$292:$AB$387,20,0))</f>
        <v/>
      </c>
      <c r="AQ303" s="38" t="str">
        <f>IF(ISERROR(VLOOKUP('Choose Housekeeping Genes'!$C14,Calculations!$C$292:$AB$387,21,0)),"",VLOOKUP('Choose Housekeeping Genes'!$C14,Calculations!$C$292:$AB$387,21,0))</f>
        <v/>
      </c>
      <c r="AR303" s="38" t="str">
        <f>IF(ISERROR(VLOOKUP('Choose Housekeeping Genes'!$C14,Calculations!$C$292:$AB$387,22,0)),"",VLOOKUP('Choose Housekeeping Genes'!$C14,Calculations!$C$292:$AB$387,22,0))</f>
        <v/>
      </c>
      <c r="AS303" s="38" t="str">
        <f>IF(ISERROR(VLOOKUP('Choose Housekeeping Genes'!$C14,Calculations!$C$292:$AB$387,23,0)),"",VLOOKUP('Choose Housekeeping Genes'!$C14,Calculations!$C$292:$AB$387,23,0))</f>
        <v/>
      </c>
      <c r="AT303" s="36" t="str">
        <f t="shared" si="276"/>
        <v/>
      </c>
      <c r="AU303" s="36" t="str">
        <f t="shared" si="277"/>
        <v/>
      </c>
      <c r="AV303" s="36" t="str">
        <f t="shared" si="278"/>
        <v/>
      </c>
      <c r="AW303" s="36" t="str">
        <f t="shared" si="279"/>
        <v/>
      </c>
      <c r="AX303" s="36" t="str">
        <f t="shared" si="280"/>
        <v/>
      </c>
      <c r="AY303" s="36" t="str">
        <f t="shared" si="281"/>
        <v/>
      </c>
      <c r="AZ303" s="36" t="str">
        <f t="shared" si="282"/>
        <v/>
      </c>
      <c r="BA303" s="36" t="str">
        <f t="shared" si="283"/>
        <v/>
      </c>
      <c r="BB303" s="36" t="str">
        <f t="shared" si="284"/>
        <v/>
      </c>
      <c r="BC303" s="36" t="str">
        <f t="shared" si="285"/>
        <v/>
      </c>
      <c r="BD303" s="36" t="str">
        <f t="shared" si="289"/>
        <v/>
      </c>
      <c r="BE303" s="36" t="str">
        <f t="shared" si="290"/>
        <v/>
      </c>
      <c r="BF303" s="36" t="str">
        <f t="shared" si="291"/>
        <v/>
      </c>
      <c r="BG303" s="36" t="str">
        <f t="shared" si="292"/>
        <v/>
      </c>
      <c r="BH303" s="36" t="str">
        <f t="shared" si="293"/>
        <v/>
      </c>
      <c r="BI303" s="36" t="str">
        <f t="shared" si="294"/>
        <v/>
      </c>
      <c r="BJ303" s="36" t="str">
        <f t="shared" si="295"/>
        <v/>
      </c>
      <c r="BK303" s="36" t="str">
        <f t="shared" si="296"/>
        <v/>
      </c>
      <c r="BL303" s="36" t="str">
        <f t="shared" si="297"/>
        <v/>
      </c>
      <c r="BM303" s="36" t="str">
        <f t="shared" si="298"/>
        <v/>
      </c>
      <c r="BN303" s="38" t="e">
        <f t="shared" si="287"/>
        <v>#DIV/0!</v>
      </c>
      <c r="BO303" s="38" t="e">
        <f t="shared" si="288"/>
        <v>#DIV/0!</v>
      </c>
      <c r="BP303" s="39" t="str">
        <f t="shared" si="256"/>
        <v/>
      </c>
      <c r="BQ303" s="39" t="str">
        <f t="shared" si="257"/>
        <v/>
      </c>
      <c r="BR303" s="39" t="str">
        <f t="shared" si="258"/>
        <v/>
      </c>
      <c r="BS303" s="39" t="str">
        <f t="shared" si="259"/>
        <v/>
      </c>
      <c r="BT303" s="39" t="str">
        <f t="shared" si="260"/>
        <v/>
      </c>
      <c r="BU303" s="39" t="str">
        <f t="shared" si="261"/>
        <v/>
      </c>
      <c r="BV303" s="39" t="str">
        <f t="shared" si="262"/>
        <v/>
      </c>
      <c r="BW303" s="39" t="str">
        <f t="shared" si="263"/>
        <v/>
      </c>
      <c r="BX303" s="39" t="str">
        <f t="shared" si="264"/>
        <v/>
      </c>
      <c r="BY303" s="39" t="str">
        <f t="shared" si="265"/>
        <v/>
      </c>
      <c r="BZ303" s="39" t="str">
        <f t="shared" si="266"/>
        <v/>
      </c>
      <c r="CA303" s="39" t="str">
        <f t="shared" si="267"/>
        <v/>
      </c>
      <c r="CB303" s="39" t="str">
        <f t="shared" si="268"/>
        <v/>
      </c>
      <c r="CC303" s="39" t="str">
        <f t="shared" si="269"/>
        <v/>
      </c>
      <c r="CD303" s="39" t="str">
        <f t="shared" si="270"/>
        <v/>
      </c>
      <c r="CE303" s="39" t="str">
        <f t="shared" si="271"/>
        <v/>
      </c>
      <c r="CF303" s="39" t="str">
        <f t="shared" si="272"/>
        <v/>
      </c>
      <c r="CG303" s="39" t="str">
        <f t="shared" si="273"/>
        <v/>
      </c>
      <c r="CH303" s="39" t="str">
        <f t="shared" si="274"/>
        <v/>
      </c>
      <c r="CI303" s="39" t="str">
        <f t="shared" si="275"/>
        <v/>
      </c>
    </row>
    <row r="304" spans="1:87" ht="12.75">
      <c r="A304" s="18"/>
      <c r="B304" s="16" t="str">
        <f>'Gene Table'!D303</f>
        <v>NM_001024808</v>
      </c>
      <c r="C304" s="16" t="s">
        <v>57</v>
      </c>
      <c r="D304" s="17" t="str">
        <f>IF(SUM('Test Sample Data'!D$3:D$98)&gt;10,IF(AND(ISNUMBER('Test Sample Data'!D303),'Test Sample Data'!D303&lt;$B$1,'Test Sample Data'!D303&gt;0),'Test Sample Data'!D303,$B$1),"")</f>
        <v/>
      </c>
      <c r="E304" s="17" t="str">
        <f>IF(SUM('Test Sample Data'!E$3:E$98)&gt;10,IF(AND(ISNUMBER('Test Sample Data'!E303),'Test Sample Data'!E303&lt;$B$1,'Test Sample Data'!E303&gt;0),'Test Sample Data'!E303,$B$1),"")</f>
        <v/>
      </c>
      <c r="F304" s="17" t="str">
        <f>IF(SUM('Test Sample Data'!F$3:F$98)&gt;10,IF(AND(ISNUMBER('Test Sample Data'!F303),'Test Sample Data'!F303&lt;$B$1,'Test Sample Data'!F303&gt;0),'Test Sample Data'!F303,$B$1),"")</f>
        <v/>
      </c>
      <c r="G304" s="17" t="str">
        <f>IF(SUM('Test Sample Data'!G$3:G$98)&gt;10,IF(AND(ISNUMBER('Test Sample Data'!G303),'Test Sample Data'!G303&lt;$B$1,'Test Sample Data'!G303&gt;0),'Test Sample Data'!G303,$B$1),"")</f>
        <v/>
      </c>
      <c r="H304" s="17" t="str">
        <f>IF(SUM('Test Sample Data'!H$3:H$98)&gt;10,IF(AND(ISNUMBER('Test Sample Data'!H303),'Test Sample Data'!H303&lt;$B$1,'Test Sample Data'!H303&gt;0),'Test Sample Data'!H303,$B$1),"")</f>
        <v/>
      </c>
      <c r="I304" s="17" t="str">
        <f>IF(SUM('Test Sample Data'!I$3:I$98)&gt;10,IF(AND(ISNUMBER('Test Sample Data'!I303),'Test Sample Data'!I303&lt;$B$1,'Test Sample Data'!I303&gt;0),'Test Sample Data'!I303,$B$1),"")</f>
        <v/>
      </c>
      <c r="J304" s="17" t="str">
        <f>IF(SUM('Test Sample Data'!J$3:J$98)&gt;10,IF(AND(ISNUMBER('Test Sample Data'!J303),'Test Sample Data'!J303&lt;$B$1,'Test Sample Data'!J303&gt;0),'Test Sample Data'!J303,$B$1),"")</f>
        <v/>
      </c>
      <c r="K304" s="17" t="str">
        <f>IF(SUM('Test Sample Data'!K$3:K$98)&gt;10,IF(AND(ISNUMBER('Test Sample Data'!K303),'Test Sample Data'!K303&lt;$B$1,'Test Sample Data'!K303&gt;0),'Test Sample Data'!K303,$B$1),"")</f>
        <v/>
      </c>
      <c r="L304" s="17" t="str">
        <f>IF(SUM('Test Sample Data'!L$3:L$98)&gt;10,IF(AND(ISNUMBER('Test Sample Data'!L303),'Test Sample Data'!L303&lt;$B$1,'Test Sample Data'!L303&gt;0),'Test Sample Data'!L303,$B$1),"")</f>
        <v/>
      </c>
      <c r="M304" s="17" t="str">
        <f>IF(SUM('Test Sample Data'!M$3:M$98)&gt;10,IF(AND(ISNUMBER('Test Sample Data'!M303),'Test Sample Data'!M303&lt;$B$1,'Test Sample Data'!M303&gt;0),'Test Sample Data'!M303,$B$1),"")</f>
        <v/>
      </c>
      <c r="N304" s="17" t="str">
        <f>'Gene Table'!D303</f>
        <v>NM_001024808</v>
      </c>
      <c r="O304" s="16" t="s">
        <v>57</v>
      </c>
      <c r="P304" s="17" t="str">
        <f>IF(SUM('Control Sample Data'!D$3:D$98)&gt;10,IF(AND(ISNUMBER('Control Sample Data'!D303),'Control Sample Data'!D303&lt;$B$1,'Control Sample Data'!D303&gt;0),'Control Sample Data'!D303,$B$1),"")</f>
        <v/>
      </c>
      <c r="Q304" s="17" t="str">
        <f>IF(SUM('Control Sample Data'!E$3:E$98)&gt;10,IF(AND(ISNUMBER('Control Sample Data'!E303),'Control Sample Data'!E303&lt;$B$1,'Control Sample Data'!E303&gt;0),'Control Sample Data'!E303,$B$1),"")</f>
        <v/>
      </c>
      <c r="R304" s="17" t="str">
        <f>IF(SUM('Control Sample Data'!F$3:F$98)&gt;10,IF(AND(ISNUMBER('Control Sample Data'!F303),'Control Sample Data'!F303&lt;$B$1,'Control Sample Data'!F303&gt;0),'Control Sample Data'!F303,$B$1),"")</f>
        <v/>
      </c>
      <c r="S304" s="17" t="str">
        <f>IF(SUM('Control Sample Data'!G$3:G$98)&gt;10,IF(AND(ISNUMBER('Control Sample Data'!G303),'Control Sample Data'!G303&lt;$B$1,'Control Sample Data'!G303&gt;0),'Control Sample Data'!G303,$B$1),"")</f>
        <v/>
      </c>
      <c r="T304" s="17" t="str">
        <f>IF(SUM('Control Sample Data'!H$3:H$98)&gt;10,IF(AND(ISNUMBER('Control Sample Data'!H303),'Control Sample Data'!H303&lt;$B$1,'Control Sample Data'!H303&gt;0),'Control Sample Data'!H303,$B$1),"")</f>
        <v/>
      </c>
      <c r="U304" s="17" t="str">
        <f>IF(SUM('Control Sample Data'!I$3:I$98)&gt;10,IF(AND(ISNUMBER('Control Sample Data'!I303),'Control Sample Data'!I303&lt;$B$1,'Control Sample Data'!I303&gt;0),'Control Sample Data'!I303,$B$1),"")</f>
        <v/>
      </c>
      <c r="V304" s="17" t="str">
        <f>IF(SUM('Control Sample Data'!J$3:J$98)&gt;10,IF(AND(ISNUMBER('Control Sample Data'!J303),'Control Sample Data'!J303&lt;$B$1,'Control Sample Data'!J303&gt;0),'Control Sample Data'!J303,$B$1),"")</f>
        <v/>
      </c>
      <c r="W304" s="17" t="str">
        <f>IF(SUM('Control Sample Data'!K$3:K$98)&gt;10,IF(AND(ISNUMBER('Control Sample Data'!K303),'Control Sample Data'!K303&lt;$B$1,'Control Sample Data'!K303&gt;0),'Control Sample Data'!K303,$B$1),"")</f>
        <v/>
      </c>
      <c r="X304" s="17" t="str">
        <f>IF(SUM('Control Sample Data'!L$3:L$98)&gt;10,IF(AND(ISNUMBER('Control Sample Data'!L303),'Control Sample Data'!L303&lt;$B$1,'Control Sample Data'!L303&gt;0),'Control Sample Data'!L303,$B$1),"")</f>
        <v/>
      </c>
      <c r="Y304" s="17" t="str">
        <f>IF(SUM('Control Sample Data'!M$3:M$98)&gt;10,IF(AND(ISNUMBER('Control Sample Data'!M303),'Control Sample Data'!M303&lt;$B$1,'Control Sample Data'!M303&gt;0),'Control Sample Data'!M303,$B$1),"")</f>
        <v/>
      </c>
      <c r="Z304" s="38" t="str">
        <f>IF(ISERROR(VLOOKUP('Choose Housekeeping Genes'!$C15,Calculations!$C$292:$CB$387,2,0)),"",VLOOKUP('Choose Housekeeping Genes'!$C15,Calculations!$C$292:$M$387,2,0))</f>
        <v/>
      </c>
      <c r="AA304" s="38" t="str">
        <f>IF(ISERROR(VLOOKUP('Choose Housekeeping Genes'!$C15,Calculations!$C$292:$CB$387,3,0)),"",VLOOKUP('Choose Housekeeping Genes'!$C15,Calculations!$C$292:$M$387,3,0))</f>
        <v/>
      </c>
      <c r="AB304" s="38" t="str">
        <f>IF(ISERROR(VLOOKUP('Choose Housekeeping Genes'!$C15,Calculations!$C$292:$CB$387,4,0)),"",VLOOKUP('Choose Housekeeping Genes'!$C15,Calculations!$C$292:$M$387,4,0))</f>
        <v/>
      </c>
      <c r="AC304" s="38" t="str">
        <f>IF(ISERROR(VLOOKUP('Choose Housekeeping Genes'!$C15,Calculations!$C$292:$CB$387,5,0)),"",VLOOKUP('Choose Housekeeping Genes'!$C15,Calculations!$C$292:$M$387,5,0))</f>
        <v/>
      </c>
      <c r="AD304" s="38" t="str">
        <f>IF(ISERROR(VLOOKUP('Choose Housekeeping Genes'!$C15,Calculations!$C$292:$CB$387,6,0)),"",VLOOKUP('Choose Housekeeping Genes'!$C15,Calculations!$C$292:$M$387,6,0))</f>
        <v/>
      </c>
      <c r="AE304" s="38" t="str">
        <f>IF(ISERROR(VLOOKUP('Choose Housekeeping Genes'!$C15,Calculations!$C$292:$CB$387,7,0)),"",VLOOKUP('Choose Housekeeping Genes'!$C15,Calculations!$C$292:$M$387,7,0))</f>
        <v/>
      </c>
      <c r="AF304" s="38" t="str">
        <f>IF(ISERROR(VLOOKUP('Choose Housekeeping Genes'!$C15,Calculations!$C$292:$CB$387,8,0)),"",VLOOKUP('Choose Housekeeping Genes'!$C15,Calculations!$C$292:$M$387,8,0))</f>
        <v/>
      </c>
      <c r="AG304" s="38" t="str">
        <f>IF(ISERROR(VLOOKUP('Choose Housekeeping Genes'!$C15,Calculations!$C$292:$CB$387,9,0)),"",VLOOKUP('Choose Housekeeping Genes'!$C15,Calculations!$C$292:$M$387,9,0))</f>
        <v/>
      </c>
      <c r="AH304" s="38" t="str">
        <f>IF(ISERROR(VLOOKUP('Choose Housekeeping Genes'!$C15,Calculations!$C$292:$CB$387,10,0)),"",VLOOKUP('Choose Housekeeping Genes'!$C15,Calculations!$C$292:$M$387,10,0))</f>
        <v/>
      </c>
      <c r="AI304" s="38" t="str">
        <f>IF(ISERROR(VLOOKUP('Choose Housekeeping Genes'!$C15,Calculations!$C$292:$CB$387,11,0)),"",VLOOKUP('Choose Housekeeping Genes'!$C15,Calculations!$C$292:$M$387,11,0))</f>
        <v/>
      </c>
      <c r="AJ304" s="38" t="str">
        <f>IF(ISERROR(VLOOKUP('Choose Housekeeping Genes'!$C15,Calculations!$C$292:$AB$387,14,0)),"",VLOOKUP('Choose Housekeeping Genes'!$C15,Calculations!$C$292:$AB$387,14,0))</f>
        <v/>
      </c>
      <c r="AK304" s="38" t="str">
        <f>IF(ISERROR(VLOOKUP('Choose Housekeeping Genes'!$C15,Calculations!$C$292:$AB$387,15,0)),"",VLOOKUP('Choose Housekeeping Genes'!$C15,Calculations!$C$292:$AB$387,15,0))</f>
        <v/>
      </c>
      <c r="AL304" s="38" t="str">
        <f>IF(ISERROR(VLOOKUP('Choose Housekeeping Genes'!$C15,Calculations!$C$292:$AB$387,16,0)),"",VLOOKUP('Choose Housekeeping Genes'!$C15,Calculations!$C$292:$AB$387,16,0))</f>
        <v/>
      </c>
      <c r="AM304" s="38" t="str">
        <f>IF(ISERROR(VLOOKUP('Choose Housekeeping Genes'!$C15,Calculations!$C$292:$AB$387,17,0)),"",VLOOKUP('Choose Housekeeping Genes'!$C15,Calculations!$C$292:$AB$387,17,0))</f>
        <v/>
      </c>
      <c r="AN304" s="38" t="str">
        <f>IF(ISERROR(VLOOKUP('Choose Housekeeping Genes'!$C15,Calculations!$C$292:$AB$387,18,0)),"",VLOOKUP('Choose Housekeeping Genes'!$C15,Calculations!$C$292:$AB$387,18,0))</f>
        <v/>
      </c>
      <c r="AO304" s="38" t="str">
        <f>IF(ISERROR(VLOOKUP('Choose Housekeeping Genes'!$C15,Calculations!$C$292:$AB$387,19,0)),"",VLOOKUP('Choose Housekeeping Genes'!$C15,Calculations!$C$292:$AB$387,19,0))</f>
        <v/>
      </c>
      <c r="AP304" s="38" t="str">
        <f>IF(ISERROR(VLOOKUP('Choose Housekeeping Genes'!$C15,Calculations!$C$292:$AB$387,20,0)),"",VLOOKUP('Choose Housekeeping Genes'!$C15,Calculations!$C$292:$AB$387,20,0))</f>
        <v/>
      </c>
      <c r="AQ304" s="38" t="str">
        <f>IF(ISERROR(VLOOKUP('Choose Housekeeping Genes'!$C15,Calculations!$C$292:$AB$387,21,0)),"",VLOOKUP('Choose Housekeeping Genes'!$C15,Calculations!$C$292:$AB$387,21,0))</f>
        <v/>
      </c>
      <c r="AR304" s="38" t="str">
        <f>IF(ISERROR(VLOOKUP('Choose Housekeeping Genes'!$C15,Calculations!$C$292:$AB$387,22,0)),"",VLOOKUP('Choose Housekeeping Genes'!$C15,Calculations!$C$292:$AB$387,22,0))</f>
        <v/>
      </c>
      <c r="AS304" s="38" t="str">
        <f>IF(ISERROR(VLOOKUP('Choose Housekeeping Genes'!$C15,Calculations!$C$292:$AB$387,23,0)),"",VLOOKUP('Choose Housekeeping Genes'!$C15,Calculations!$C$292:$AB$387,23,0))</f>
        <v/>
      </c>
      <c r="AT304" s="36" t="str">
        <f t="shared" si="276"/>
        <v/>
      </c>
      <c r="AU304" s="36" t="str">
        <f t="shared" si="277"/>
        <v/>
      </c>
      <c r="AV304" s="36" t="str">
        <f t="shared" si="278"/>
        <v/>
      </c>
      <c r="AW304" s="36" t="str">
        <f t="shared" si="279"/>
        <v/>
      </c>
      <c r="AX304" s="36" t="str">
        <f t="shared" si="280"/>
        <v/>
      </c>
      <c r="AY304" s="36" t="str">
        <f t="shared" si="281"/>
        <v/>
      </c>
      <c r="AZ304" s="36" t="str">
        <f t="shared" si="282"/>
        <v/>
      </c>
      <c r="BA304" s="36" t="str">
        <f t="shared" si="283"/>
        <v/>
      </c>
      <c r="BB304" s="36" t="str">
        <f t="shared" si="284"/>
        <v/>
      </c>
      <c r="BC304" s="36" t="str">
        <f t="shared" si="285"/>
        <v/>
      </c>
      <c r="BD304" s="36" t="str">
        <f t="shared" si="289"/>
        <v/>
      </c>
      <c r="BE304" s="36" t="str">
        <f t="shared" si="290"/>
        <v/>
      </c>
      <c r="BF304" s="36" t="str">
        <f t="shared" si="291"/>
        <v/>
      </c>
      <c r="BG304" s="36" t="str">
        <f t="shared" si="292"/>
        <v/>
      </c>
      <c r="BH304" s="36" t="str">
        <f t="shared" si="293"/>
        <v/>
      </c>
      <c r="BI304" s="36" t="str">
        <f t="shared" si="294"/>
        <v/>
      </c>
      <c r="BJ304" s="36" t="str">
        <f t="shared" si="295"/>
        <v/>
      </c>
      <c r="BK304" s="36" t="str">
        <f t="shared" si="296"/>
        <v/>
      </c>
      <c r="BL304" s="36" t="str">
        <f t="shared" si="297"/>
        <v/>
      </c>
      <c r="BM304" s="36" t="str">
        <f t="shared" si="298"/>
        <v/>
      </c>
      <c r="BN304" s="38" t="e">
        <f t="shared" si="287"/>
        <v>#DIV/0!</v>
      </c>
      <c r="BO304" s="38" t="e">
        <f t="shared" si="288"/>
        <v>#DIV/0!</v>
      </c>
      <c r="BP304" s="39" t="str">
        <f t="shared" si="256"/>
        <v/>
      </c>
      <c r="BQ304" s="39" t="str">
        <f t="shared" si="257"/>
        <v/>
      </c>
      <c r="BR304" s="39" t="str">
        <f t="shared" si="258"/>
        <v/>
      </c>
      <c r="BS304" s="39" t="str">
        <f t="shared" si="259"/>
        <v/>
      </c>
      <c r="BT304" s="39" t="str">
        <f t="shared" si="260"/>
        <v/>
      </c>
      <c r="BU304" s="39" t="str">
        <f t="shared" si="261"/>
        <v/>
      </c>
      <c r="BV304" s="39" t="str">
        <f t="shared" si="262"/>
        <v/>
      </c>
      <c r="BW304" s="39" t="str">
        <f t="shared" si="263"/>
        <v/>
      </c>
      <c r="BX304" s="39" t="str">
        <f t="shared" si="264"/>
        <v/>
      </c>
      <c r="BY304" s="39" t="str">
        <f t="shared" si="265"/>
        <v/>
      </c>
      <c r="BZ304" s="39" t="str">
        <f t="shared" si="266"/>
        <v/>
      </c>
      <c r="CA304" s="39" t="str">
        <f t="shared" si="267"/>
        <v/>
      </c>
      <c r="CB304" s="39" t="str">
        <f t="shared" si="268"/>
        <v/>
      </c>
      <c r="CC304" s="39" t="str">
        <f t="shared" si="269"/>
        <v/>
      </c>
      <c r="CD304" s="39" t="str">
        <f t="shared" si="270"/>
        <v/>
      </c>
      <c r="CE304" s="39" t="str">
        <f t="shared" si="271"/>
        <v/>
      </c>
      <c r="CF304" s="39" t="str">
        <f t="shared" si="272"/>
        <v/>
      </c>
      <c r="CG304" s="39" t="str">
        <f t="shared" si="273"/>
        <v/>
      </c>
      <c r="CH304" s="39" t="str">
        <f t="shared" si="274"/>
        <v/>
      </c>
      <c r="CI304" s="39" t="str">
        <f t="shared" si="275"/>
        <v/>
      </c>
    </row>
    <row r="305" spans="1:87" ht="12.75">
      <c r="A305" s="18"/>
      <c r="B305" s="16" t="str">
        <f>'Gene Table'!D304</f>
        <v>NM_002908</v>
      </c>
      <c r="C305" s="16" t="s">
        <v>61</v>
      </c>
      <c r="D305" s="17" t="str">
        <f>IF(SUM('Test Sample Data'!D$3:D$98)&gt;10,IF(AND(ISNUMBER('Test Sample Data'!D304),'Test Sample Data'!D304&lt;$B$1,'Test Sample Data'!D304&gt;0),'Test Sample Data'!D304,$B$1),"")</f>
        <v/>
      </c>
      <c r="E305" s="17" t="str">
        <f>IF(SUM('Test Sample Data'!E$3:E$98)&gt;10,IF(AND(ISNUMBER('Test Sample Data'!E304),'Test Sample Data'!E304&lt;$B$1,'Test Sample Data'!E304&gt;0),'Test Sample Data'!E304,$B$1),"")</f>
        <v/>
      </c>
      <c r="F305" s="17" t="str">
        <f>IF(SUM('Test Sample Data'!F$3:F$98)&gt;10,IF(AND(ISNUMBER('Test Sample Data'!F304),'Test Sample Data'!F304&lt;$B$1,'Test Sample Data'!F304&gt;0),'Test Sample Data'!F304,$B$1),"")</f>
        <v/>
      </c>
      <c r="G305" s="17" t="str">
        <f>IF(SUM('Test Sample Data'!G$3:G$98)&gt;10,IF(AND(ISNUMBER('Test Sample Data'!G304),'Test Sample Data'!G304&lt;$B$1,'Test Sample Data'!G304&gt;0),'Test Sample Data'!G304,$B$1),"")</f>
        <v/>
      </c>
      <c r="H305" s="17" t="str">
        <f>IF(SUM('Test Sample Data'!H$3:H$98)&gt;10,IF(AND(ISNUMBER('Test Sample Data'!H304),'Test Sample Data'!H304&lt;$B$1,'Test Sample Data'!H304&gt;0),'Test Sample Data'!H304,$B$1),"")</f>
        <v/>
      </c>
      <c r="I305" s="17" t="str">
        <f>IF(SUM('Test Sample Data'!I$3:I$98)&gt;10,IF(AND(ISNUMBER('Test Sample Data'!I304),'Test Sample Data'!I304&lt;$B$1,'Test Sample Data'!I304&gt;0),'Test Sample Data'!I304,$B$1),"")</f>
        <v/>
      </c>
      <c r="J305" s="17" t="str">
        <f>IF(SUM('Test Sample Data'!J$3:J$98)&gt;10,IF(AND(ISNUMBER('Test Sample Data'!J304),'Test Sample Data'!J304&lt;$B$1,'Test Sample Data'!J304&gt;0),'Test Sample Data'!J304,$B$1),"")</f>
        <v/>
      </c>
      <c r="K305" s="17" t="str">
        <f>IF(SUM('Test Sample Data'!K$3:K$98)&gt;10,IF(AND(ISNUMBER('Test Sample Data'!K304),'Test Sample Data'!K304&lt;$B$1,'Test Sample Data'!K304&gt;0),'Test Sample Data'!K304,$B$1),"")</f>
        <v/>
      </c>
      <c r="L305" s="17" t="str">
        <f>IF(SUM('Test Sample Data'!L$3:L$98)&gt;10,IF(AND(ISNUMBER('Test Sample Data'!L304),'Test Sample Data'!L304&lt;$B$1,'Test Sample Data'!L304&gt;0),'Test Sample Data'!L304,$B$1),"")</f>
        <v/>
      </c>
      <c r="M305" s="17" t="str">
        <f>IF(SUM('Test Sample Data'!M$3:M$98)&gt;10,IF(AND(ISNUMBER('Test Sample Data'!M304),'Test Sample Data'!M304&lt;$B$1,'Test Sample Data'!M304&gt;0),'Test Sample Data'!M304,$B$1),"")</f>
        <v/>
      </c>
      <c r="N305" s="17" t="str">
        <f>'Gene Table'!D304</f>
        <v>NM_002908</v>
      </c>
      <c r="O305" s="16" t="s">
        <v>61</v>
      </c>
      <c r="P305" s="17" t="str">
        <f>IF(SUM('Control Sample Data'!D$3:D$98)&gt;10,IF(AND(ISNUMBER('Control Sample Data'!D304),'Control Sample Data'!D304&lt;$B$1,'Control Sample Data'!D304&gt;0),'Control Sample Data'!D304,$B$1),"")</f>
        <v/>
      </c>
      <c r="Q305" s="17" t="str">
        <f>IF(SUM('Control Sample Data'!E$3:E$98)&gt;10,IF(AND(ISNUMBER('Control Sample Data'!E304),'Control Sample Data'!E304&lt;$B$1,'Control Sample Data'!E304&gt;0),'Control Sample Data'!E304,$B$1),"")</f>
        <v/>
      </c>
      <c r="R305" s="17" t="str">
        <f>IF(SUM('Control Sample Data'!F$3:F$98)&gt;10,IF(AND(ISNUMBER('Control Sample Data'!F304),'Control Sample Data'!F304&lt;$B$1,'Control Sample Data'!F304&gt;0),'Control Sample Data'!F304,$B$1),"")</f>
        <v/>
      </c>
      <c r="S305" s="17" t="str">
        <f>IF(SUM('Control Sample Data'!G$3:G$98)&gt;10,IF(AND(ISNUMBER('Control Sample Data'!G304),'Control Sample Data'!G304&lt;$B$1,'Control Sample Data'!G304&gt;0),'Control Sample Data'!G304,$B$1),"")</f>
        <v/>
      </c>
      <c r="T305" s="17" t="str">
        <f>IF(SUM('Control Sample Data'!H$3:H$98)&gt;10,IF(AND(ISNUMBER('Control Sample Data'!H304),'Control Sample Data'!H304&lt;$B$1,'Control Sample Data'!H304&gt;0),'Control Sample Data'!H304,$B$1),"")</f>
        <v/>
      </c>
      <c r="U305" s="17" t="str">
        <f>IF(SUM('Control Sample Data'!I$3:I$98)&gt;10,IF(AND(ISNUMBER('Control Sample Data'!I304),'Control Sample Data'!I304&lt;$B$1,'Control Sample Data'!I304&gt;0),'Control Sample Data'!I304,$B$1),"")</f>
        <v/>
      </c>
      <c r="V305" s="17" t="str">
        <f>IF(SUM('Control Sample Data'!J$3:J$98)&gt;10,IF(AND(ISNUMBER('Control Sample Data'!J304),'Control Sample Data'!J304&lt;$B$1,'Control Sample Data'!J304&gt;0),'Control Sample Data'!J304,$B$1),"")</f>
        <v/>
      </c>
      <c r="W305" s="17" t="str">
        <f>IF(SUM('Control Sample Data'!K$3:K$98)&gt;10,IF(AND(ISNUMBER('Control Sample Data'!K304),'Control Sample Data'!K304&lt;$B$1,'Control Sample Data'!K304&gt;0),'Control Sample Data'!K304,$B$1),"")</f>
        <v/>
      </c>
      <c r="X305" s="17" t="str">
        <f>IF(SUM('Control Sample Data'!L$3:L$98)&gt;10,IF(AND(ISNUMBER('Control Sample Data'!L304),'Control Sample Data'!L304&lt;$B$1,'Control Sample Data'!L304&gt;0),'Control Sample Data'!L304,$B$1),"")</f>
        <v/>
      </c>
      <c r="Y305" s="17" t="str">
        <f>IF(SUM('Control Sample Data'!M$3:M$98)&gt;10,IF(AND(ISNUMBER('Control Sample Data'!M304),'Control Sample Data'!M304&lt;$B$1,'Control Sample Data'!M304&gt;0),'Control Sample Data'!M304,$B$1),"")</f>
        <v/>
      </c>
      <c r="Z305" s="38" t="str">
        <f>IF(ISERROR(VLOOKUP('Choose Housekeeping Genes'!$C16,Calculations!$C$292:$CB$387,2,0)),"",VLOOKUP('Choose Housekeeping Genes'!$C16,Calculations!$C$292:$M$387,2,0))</f>
        <v/>
      </c>
      <c r="AA305" s="38" t="str">
        <f>IF(ISERROR(VLOOKUP('Choose Housekeeping Genes'!$C16,Calculations!$C$292:$CB$387,3,0)),"",VLOOKUP('Choose Housekeeping Genes'!$C16,Calculations!$C$292:$M$387,3,0))</f>
        <v/>
      </c>
      <c r="AB305" s="38" t="str">
        <f>IF(ISERROR(VLOOKUP('Choose Housekeeping Genes'!$C16,Calculations!$C$292:$CB$387,4,0)),"",VLOOKUP('Choose Housekeeping Genes'!$C16,Calculations!$C$292:$M$387,4,0))</f>
        <v/>
      </c>
      <c r="AC305" s="38" t="str">
        <f>IF(ISERROR(VLOOKUP('Choose Housekeeping Genes'!$C16,Calculations!$C$292:$CB$387,5,0)),"",VLOOKUP('Choose Housekeeping Genes'!$C16,Calculations!$C$292:$M$387,5,0))</f>
        <v/>
      </c>
      <c r="AD305" s="38" t="str">
        <f>IF(ISERROR(VLOOKUP('Choose Housekeeping Genes'!$C16,Calculations!$C$292:$CB$387,6,0)),"",VLOOKUP('Choose Housekeeping Genes'!$C16,Calculations!$C$292:$M$387,6,0))</f>
        <v/>
      </c>
      <c r="AE305" s="38" t="str">
        <f>IF(ISERROR(VLOOKUP('Choose Housekeeping Genes'!$C16,Calculations!$C$292:$CB$387,7,0)),"",VLOOKUP('Choose Housekeeping Genes'!$C16,Calculations!$C$292:$M$387,7,0))</f>
        <v/>
      </c>
      <c r="AF305" s="38" t="str">
        <f>IF(ISERROR(VLOOKUP('Choose Housekeeping Genes'!$C16,Calculations!$C$292:$CB$387,8,0)),"",VLOOKUP('Choose Housekeeping Genes'!$C16,Calculations!$C$292:$M$387,8,0))</f>
        <v/>
      </c>
      <c r="AG305" s="38" t="str">
        <f>IF(ISERROR(VLOOKUP('Choose Housekeeping Genes'!$C16,Calculations!$C$292:$CB$387,9,0)),"",VLOOKUP('Choose Housekeeping Genes'!$C16,Calculations!$C$292:$M$387,9,0))</f>
        <v/>
      </c>
      <c r="AH305" s="38" t="str">
        <f>IF(ISERROR(VLOOKUP('Choose Housekeeping Genes'!$C16,Calculations!$C$292:$CB$387,10,0)),"",VLOOKUP('Choose Housekeeping Genes'!$C16,Calculations!$C$292:$M$387,10,0))</f>
        <v/>
      </c>
      <c r="AI305" s="38" t="str">
        <f>IF(ISERROR(VLOOKUP('Choose Housekeeping Genes'!$C16,Calculations!$C$292:$CB$387,11,0)),"",VLOOKUP('Choose Housekeeping Genes'!$C16,Calculations!$C$292:$M$387,11,0))</f>
        <v/>
      </c>
      <c r="AJ305" s="38" t="str">
        <f>IF(ISERROR(VLOOKUP('Choose Housekeeping Genes'!$C16,Calculations!$C$292:$AB$387,14,0)),"",VLOOKUP('Choose Housekeeping Genes'!$C16,Calculations!$C$292:$AB$387,14,0))</f>
        <v/>
      </c>
      <c r="AK305" s="38" t="str">
        <f>IF(ISERROR(VLOOKUP('Choose Housekeeping Genes'!$C16,Calculations!$C$292:$AB$387,15,0)),"",VLOOKUP('Choose Housekeeping Genes'!$C16,Calculations!$C$292:$AB$387,15,0))</f>
        <v/>
      </c>
      <c r="AL305" s="38" t="str">
        <f>IF(ISERROR(VLOOKUP('Choose Housekeeping Genes'!$C16,Calculations!$C$292:$AB$387,16,0)),"",VLOOKUP('Choose Housekeeping Genes'!$C16,Calculations!$C$292:$AB$387,16,0))</f>
        <v/>
      </c>
      <c r="AM305" s="38" t="str">
        <f>IF(ISERROR(VLOOKUP('Choose Housekeeping Genes'!$C16,Calculations!$C$292:$AB$387,17,0)),"",VLOOKUP('Choose Housekeeping Genes'!$C16,Calculations!$C$292:$AB$387,17,0))</f>
        <v/>
      </c>
      <c r="AN305" s="38" t="str">
        <f>IF(ISERROR(VLOOKUP('Choose Housekeeping Genes'!$C16,Calculations!$C$292:$AB$387,18,0)),"",VLOOKUP('Choose Housekeeping Genes'!$C16,Calculations!$C$292:$AB$387,18,0))</f>
        <v/>
      </c>
      <c r="AO305" s="38" t="str">
        <f>IF(ISERROR(VLOOKUP('Choose Housekeeping Genes'!$C16,Calculations!$C$292:$AB$387,19,0)),"",VLOOKUP('Choose Housekeeping Genes'!$C16,Calculations!$C$292:$AB$387,19,0))</f>
        <v/>
      </c>
      <c r="AP305" s="38" t="str">
        <f>IF(ISERROR(VLOOKUP('Choose Housekeeping Genes'!$C16,Calculations!$C$292:$AB$387,20,0)),"",VLOOKUP('Choose Housekeeping Genes'!$C16,Calculations!$C$292:$AB$387,20,0))</f>
        <v/>
      </c>
      <c r="AQ305" s="38" t="str">
        <f>IF(ISERROR(VLOOKUP('Choose Housekeeping Genes'!$C16,Calculations!$C$292:$AB$387,21,0)),"",VLOOKUP('Choose Housekeeping Genes'!$C16,Calculations!$C$292:$AB$387,21,0))</f>
        <v/>
      </c>
      <c r="AR305" s="38" t="str">
        <f>IF(ISERROR(VLOOKUP('Choose Housekeeping Genes'!$C16,Calculations!$C$292:$AB$387,22,0)),"",VLOOKUP('Choose Housekeeping Genes'!$C16,Calculations!$C$292:$AB$387,22,0))</f>
        <v/>
      </c>
      <c r="AS305" s="38" t="str">
        <f>IF(ISERROR(VLOOKUP('Choose Housekeeping Genes'!$C16,Calculations!$C$292:$AB$387,23,0)),"",VLOOKUP('Choose Housekeeping Genes'!$C16,Calculations!$C$292:$AB$387,23,0))</f>
        <v/>
      </c>
      <c r="AT305" s="36" t="str">
        <f t="shared" si="276"/>
        <v/>
      </c>
      <c r="AU305" s="36" t="str">
        <f t="shared" si="277"/>
        <v/>
      </c>
      <c r="AV305" s="36" t="str">
        <f t="shared" si="278"/>
        <v/>
      </c>
      <c r="AW305" s="36" t="str">
        <f t="shared" si="279"/>
        <v/>
      </c>
      <c r="AX305" s="36" t="str">
        <f t="shared" si="280"/>
        <v/>
      </c>
      <c r="AY305" s="36" t="str">
        <f t="shared" si="281"/>
        <v/>
      </c>
      <c r="AZ305" s="36" t="str">
        <f t="shared" si="282"/>
        <v/>
      </c>
      <c r="BA305" s="36" t="str">
        <f t="shared" si="283"/>
        <v/>
      </c>
      <c r="BB305" s="36" t="str">
        <f t="shared" si="284"/>
        <v/>
      </c>
      <c r="BC305" s="36" t="str">
        <f t="shared" si="285"/>
        <v/>
      </c>
      <c r="BD305" s="36" t="str">
        <f t="shared" si="289"/>
        <v/>
      </c>
      <c r="BE305" s="36" t="str">
        <f t="shared" si="290"/>
        <v/>
      </c>
      <c r="BF305" s="36" t="str">
        <f t="shared" si="291"/>
        <v/>
      </c>
      <c r="BG305" s="36" t="str">
        <f t="shared" si="292"/>
        <v/>
      </c>
      <c r="BH305" s="36" t="str">
        <f t="shared" si="293"/>
        <v/>
      </c>
      <c r="BI305" s="36" t="str">
        <f t="shared" si="294"/>
        <v/>
      </c>
      <c r="BJ305" s="36" t="str">
        <f t="shared" si="295"/>
        <v/>
      </c>
      <c r="BK305" s="36" t="str">
        <f t="shared" si="296"/>
        <v/>
      </c>
      <c r="BL305" s="36" t="str">
        <f t="shared" si="297"/>
        <v/>
      </c>
      <c r="BM305" s="36" t="str">
        <f t="shared" si="298"/>
        <v/>
      </c>
      <c r="BN305" s="38" t="e">
        <f t="shared" si="287"/>
        <v>#DIV/0!</v>
      </c>
      <c r="BO305" s="38" t="e">
        <f t="shared" si="288"/>
        <v>#DIV/0!</v>
      </c>
      <c r="BP305" s="39" t="str">
        <f t="shared" si="256"/>
        <v/>
      </c>
      <c r="BQ305" s="39" t="str">
        <f t="shared" si="257"/>
        <v/>
      </c>
      <c r="BR305" s="39" t="str">
        <f t="shared" si="258"/>
        <v/>
      </c>
      <c r="BS305" s="39" t="str">
        <f t="shared" si="259"/>
        <v/>
      </c>
      <c r="BT305" s="39" t="str">
        <f t="shared" si="260"/>
        <v/>
      </c>
      <c r="BU305" s="39" t="str">
        <f t="shared" si="261"/>
        <v/>
      </c>
      <c r="BV305" s="39" t="str">
        <f t="shared" si="262"/>
        <v/>
      </c>
      <c r="BW305" s="39" t="str">
        <f t="shared" si="263"/>
        <v/>
      </c>
      <c r="BX305" s="39" t="str">
        <f t="shared" si="264"/>
        <v/>
      </c>
      <c r="BY305" s="39" t="str">
        <f t="shared" si="265"/>
        <v/>
      </c>
      <c r="BZ305" s="39" t="str">
        <f t="shared" si="266"/>
        <v/>
      </c>
      <c r="CA305" s="39" t="str">
        <f t="shared" si="267"/>
        <v/>
      </c>
      <c r="CB305" s="39" t="str">
        <f t="shared" si="268"/>
        <v/>
      </c>
      <c r="CC305" s="39" t="str">
        <f t="shared" si="269"/>
        <v/>
      </c>
      <c r="CD305" s="39" t="str">
        <f t="shared" si="270"/>
        <v/>
      </c>
      <c r="CE305" s="39" t="str">
        <f t="shared" si="271"/>
        <v/>
      </c>
      <c r="CF305" s="39" t="str">
        <f t="shared" si="272"/>
        <v/>
      </c>
      <c r="CG305" s="39" t="str">
        <f t="shared" si="273"/>
        <v/>
      </c>
      <c r="CH305" s="39" t="str">
        <f t="shared" si="274"/>
        <v/>
      </c>
      <c r="CI305" s="39" t="str">
        <f t="shared" si="275"/>
        <v/>
      </c>
    </row>
    <row r="306" spans="1:87" ht="12.75">
      <c r="A306" s="18"/>
      <c r="B306" s="16" t="str">
        <f>'Gene Table'!D305</f>
        <v>NM_000321</v>
      </c>
      <c r="C306" s="16" t="s">
        <v>65</v>
      </c>
      <c r="D306" s="17" t="str">
        <f>IF(SUM('Test Sample Data'!D$3:D$98)&gt;10,IF(AND(ISNUMBER('Test Sample Data'!D305),'Test Sample Data'!D305&lt;$B$1,'Test Sample Data'!D305&gt;0),'Test Sample Data'!D305,$B$1),"")</f>
        <v/>
      </c>
      <c r="E306" s="17" t="str">
        <f>IF(SUM('Test Sample Data'!E$3:E$98)&gt;10,IF(AND(ISNUMBER('Test Sample Data'!E305),'Test Sample Data'!E305&lt;$B$1,'Test Sample Data'!E305&gt;0),'Test Sample Data'!E305,$B$1),"")</f>
        <v/>
      </c>
      <c r="F306" s="17" t="str">
        <f>IF(SUM('Test Sample Data'!F$3:F$98)&gt;10,IF(AND(ISNUMBER('Test Sample Data'!F305),'Test Sample Data'!F305&lt;$B$1,'Test Sample Data'!F305&gt;0),'Test Sample Data'!F305,$B$1),"")</f>
        <v/>
      </c>
      <c r="G306" s="17" t="str">
        <f>IF(SUM('Test Sample Data'!G$3:G$98)&gt;10,IF(AND(ISNUMBER('Test Sample Data'!G305),'Test Sample Data'!G305&lt;$B$1,'Test Sample Data'!G305&gt;0),'Test Sample Data'!G305,$B$1),"")</f>
        <v/>
      </c>
      <c r="H306" s="17" t="str">
        <f>IF(SUM('Test Sample Data'!H$3:H$98)&gt;10,IF(AND(ISNUMBER('Test Sample Data'!H305),'Test Sample Data'!H305&lt;$B$1,'Test Sample Data'!H305&gt;0),'Test Sample Data'!H305,$B$1),"")</f>
        <v/>
      </c>
      <c r="I306" s="17" t="str">
        <f>IF(SUM('Test Sample Data'!I$3:I$98)&gt;10,IF(AND(ISNUMBER('Test Sample Data'!I305),'Test Sample Data'!I305&lt;$B$1,'Test Sample Data'!I305&gt;0),'Test Sample Data'!I305,$B$1),"")</f>
        <v/>
      </c>
      <c r="J306" s="17" t="str">
        <f>IF(SUM('Test Sample Data'!J$3:J$98)&gt;10,IF(AND(ISNUMBER('Test Sample Data'!J305),'Test Sample Data'!J305&lt;$B$1,'Test Sample Data'!J305&gt;0),'Test Sample Data'!J305,$B$1),"")</f>
        <v/>
      </c>
      <c r="K306" s="17" t="str">
        <f>IF(SUM('Test Sample Data'!K$3:K$98)&gt;10,IF(AND(ISNUMBER('Test Sample Data'!K305),'Test Sample Data'!K305&lt;$B$1,'Test Sample Data'!K305&gt;0),'Test Sample Data'!K305,$B$1),"")</f>
        <v/>
      </c>
      <c r="L306" s="17" t="str">
        <f>IF(SUM('Test Sample Data'!L$3:L$98)&gt;10,IF(AND(ISNUMBER('Test Sample Data'!L305),'Test Sample Data'!L305&lt;$B$1,'Test Sample Data'!L305&gt;0),'Test Sample Data'!L305,$B$1),"")</f>
        <v/>
      </c>
      <c r="M306" s="17" t="str">
        <f>IF(SUM('Test Sample Data'!M$3:M$98)&gt;10,IF(AND(ISNUMBER('Test Sample Data'!M305),'Test Sample Data'!M305&lt;$B$1,'Test Sample Data'!M305&gt;0),'Test Sample Data'!M305,$B$1),"")</f>
        <v/>
      </c>
      <c r="N306" s="17" t="str">
        <f>'Gene Table'!D305</f>
        <v>NM_000321</v>
      </c>
      <c r="O306" s="16" t="s">
        <v>65</v>
      </c>
      <c r="P306" s="17" t="str">
        <f>IF(SUM('Control Sample Data'!D$3:D$98)&gt;10,IF(AND(ISNUMBER('Control Sample Data'!D305),'Control Sample Data'!D305&lt;$B$1,'Control Sample Data'!D305&gt;0),'Control Sample Data'!D305,$B$1),"")</f>
        <v/>
      </c>
      <c r="Q306" s="17" t="str">
        <f>IF(SUM('Control Sample Data'!E$3:E$98)&gt;10,IF(AND(ISNUMBER('Control Sample Data'!E305),'Control Sample Data'!E305&lt;$B$1,'Control Sample Data'!E305&gt;0),'Control Sample Data'!E305,$B$1),"")</f>
        <v/>
      </c>
      <c r="R306" s="17" t="str">
        <f>IF(SUM('Control Sample Data'!F$3:F$98)&gt;10,IF(AND(ISNUMBER('Control Sample Data'!F305),'Control Sample Data'!F305&lt;$B$1,'Control Sample Data'!F305&gt;0),'Control Sample Data'!F305,$B$1),"")</f>
        <v/>
      </c>
      <c r="S306" s="17" t="str">
        <f>IF(SUM('Control Sample Data'!G$3:G$98)&gt;10,IF(AND(ISNUMBER('Control Sample Data'!G305),'Control Sample Data'!G305&lt;$B$1,'Control Sample Data'!G305&gt;0),'Control Sample Data'!G305,$B$1),"")</f>
        <v/>
      </c>
      <c r="T306" s="17" t="str">
        <f>IF(SUM('Control Sample Data'!H$3:H$98)&gt;10,IF(AND(ISNUMBER('Control Sample Data'!H305),'Control Sample Data'!H305&lt;$B$1,'Control Sample Data'!H305&gt;0),'Control Sample Data'!H305,$B$1),"")</f>
        <v/>
      </c>
      <c r="U306" s="17" t="str">
        <f>IF(SUM('Control Sample Data'!I$3:I$98)&gt;10,IF(AND(ISNUMBER('Control Sample Data'!I305),'Control Sample Data'!I305&lt;$B$1,'Control Sample Data'!I305&gt;0),'Control Sample Data'!I305,$B$1),"")</f>
        <v/>
      </c>
      <c r="V306" s="17" t="str">
        <f>IF(SUM('Control Sample Data'!J$3:J$98)&gt;10,IF(AND(ISNUMBER('Control Sample Data'!J305),'Control Sample Data'!J305&lt;$B$1,'Control Sample Data'!J305&gt;0),'Control Sample Data'!J305,$B$1),"")</f>
        <v/>
      </c>
      <c r="W306" s="17" t="str">
        <f>IF(SUM('Control Sample Data'!K$3:K$98)&gt;10,IF(AND(ISNUMBER('Control Sample Data'!K305),'Control Sample Data'!K305&lt;$B$1,'Control Sample Data'!K305&gt;0),'Control Sample Data'!K305,$B$1),"")</f>
        <v/>
      </c>
      <c r="X306" s="17" t="str">
        <f>IF(SUM('Control Sample Data'!L$3:L$98)&gt;10,IF(AND(ISNUMBER('Control Sample Data'!L305),'Control Sample Data'!L305&lt;$B$1,'Control Sample Data'!L305&gt;0),'Control Sample Data'!L305,$B$1),"")</f>
        <v/>
      </c>
      <c r="Y306" s="17" t="str">
        <f>IF(SUM('Control Sample Data'!M$3:M$98)&gt;10,IF(AND(ISNUMBER('Control Sample Data'!M305),'Control Sample Data'!M305&lt;$B$1,'Control Sample Data'!M305&gt;0),'Control Sample Data'!M305,$B$1),"")</f>
        <v/>
      </c>
      <c r="Z306" s="38" t="str">
        <f>IF(ISERROR(VLOOKUP('Choose Housekeeping Genes'!$C17,Calculations!$C$292:$CB$387,2,0)),"",VLOOKUP('Choose Housekeeping Genes'!$C17,Calculations!$C$292:$M$387,2,0))</f>
        <v/>
      </c>
      <c r="AA306" s="38" t="str">
        <f>IF(ISERROR(VLOOKUP('Choose Housekeeping Genes'!$C17,Calculations!$C$292:$CB$387,3,0)),"",VLOOKUP('Choose Housekeeping Genes'!$C17,Calculations!$C$292:$M$387,3,0))</f>
        <v/>
      </c>
      <c r="AB306" s="38" t="str">
        <f>IF(ISERROR(VLOOKUP('Choose Housekeeping Genes'!$C17,Calculations!$C$292:$CB$387,4,0)),"",VLOOKUP('Choose Housekeeping Genes'!$C17,Calculations!$C$292:$M$387,4,0))</f>
        <v/>
      </c>
      <c r="AC306" s="38" t="str">
        <f>IF(ISERROR(VLOOKUP('Choose Housekeeping Genes'!$C17,Calculations!$C$292:$CB$387,5,0)),"",VLOOKUP('Choose Housekeeping Genes'!$C17,Calculations!$C$292:$M$387,5,0))</f>
        <v/>
      </c>
      <c r="AD306" s="38" t="str">
        <f>IF(ISERROR(VLOOKUP('Choose Housekeeping Genes'!$C17,Calculations!$C$292:$CB$387,6,0)),"",VLOOKUP('Choose Housekeeping Genes'!$C17,Calculations!$C$292:$M$387,6,0))</f>
        <v/>
      </c>
      <c r="AE306" s="38" t="str">
        <f>IF(ISERROR(VLOOKUP('Choose Housekeeping Genes'!$C17,Calculations!$C$292:$CB$387,7,0)),"",VLOOKUP('Choose Housekeeping Genes'!$C17,Calculations!$C$292:$M$387,7,0))</f>
        <v/>
      </c>
      <c r="AF306" s="38" t="str">
        <f>IF(ISERROR(VLOOKUP('Choose Housekeeping Genes'!$C17,Calculations!$C$292:$CB$387,8,0)),"",VLOOKUP('Choose Housekeeping Genes'!$C17,Calculations!$C$292:$M$387,8,0))</f>
        <v/>
      </c>
      <c r="AG306" s="38" t="str">
        <f>IF(ISERROR(VLOOKUP('Choose Housekeeping Genes'!$C17,Calculations!$C$292:$CB$387,9,0)),"",VLOOKUP('Choose Housekeeping Genes'!$C17,Calculations!$C$292:$M$387,9,0))</f>
        <v/>
      </c>
      <c r="AH306" s="38" t="str">
        <f>IF(ISERROR(VLOOKUP('Choose Housekeeping Genes'!$C17,Calculations!$C$292:$CB$387,10,0)),"",VLOOKUP('Choose Housekeeping Genes'!$C17,Calculations!$C$292:$M$387,10,0))</f>
        <v/>
      </c>
      <c r="AI306" s="38" t="str">
        <f>IF(ISERROR(VLOOKUP('Choose Housekeeping Genes'!$C17,Calculations!$C$292:$CB$387,11,0)),"",VLOOKUP('Choose Housekeeping Genes'!$C17,Calculations!$C$292:$M$387,11,0))</f>
        <v/>
      </c>
      <c r="AJ306" s="38" t="str">
        <f>IF(ISERROR(VLOOKUP('Choose Housekeeping Genes'!$C17,Calculations!$C$292:$AB$387,14,0)),"",VLOOKUP('Choose Housekeeping Genes'!$C17,Calculations!$C$292:$AB$387,14,0))</f>
        <v/>
      </c>
      <c r="AK306" s="38" t="str">
        <f>IF(ISERROR(VLOOKUP('Choose Housekeeping Genes'!$C17,Calculations!$C$292:$AB$387,15,0)),"",VLOOKUP('Choose Housekeeping Genes'!$C17,Calculations!$C$292:$AB$387,15,0))</f>
        <v/>
      </c>
      <c r="AL306" s="38" t="str">
        <f>IF(ISERROR(VLOOKUP('Choose Housekeeping Genes'!$C17,Calculations!$C$292:$AB$387,16,0)),"",VLOOKUP('Choose Housekeeping Genes'!$C17,Calculations!$C$292:$AB$387,16,0))</f>
        <v/>
      </c>
      <c r="AM306" s="38" t="str">
        <f>IF(ISERROR(VLOOKUP('Choose Housekeeping Genes'!$C17,Calculations!$C$292:$AB$387,17,0)),"",VLOOKUP('Choose Housekeeping Genes'!$C17,Calculations!$C$292:$AB$387,17,0))</f>
        <v/>
      </c>
      <c r="AN306" s="38" t="str">
        <f>IF(ISERROR(VLOOKUP('Choose Housekeeping Genes'!$C17,Calculations!$C$292:$AB$387,18,0)),"",VLOOKUP('Choose Housekeeping Genes'!$C17,Calculations!$C$292:$AB$387,18,0))</f>
        <v/>
      </c>
      <c r="AO306" s="38" t="str">
        <f>IF(ISERROR(VLOOKUP('Choose Housekeeping Genes'!$C17,Calculations!$C$292:$AB$387,19,0)),"",VLOOKUP('Choose Housekeeping Genes'!$C17,Calculations!$C$292:$AB$387,19,0))</f>
        <v/>
      </c>
      <c r="AP306" s="38" t="str">
        <f>IF(ISERROR(VLOOKUP('Choose Housekeeping Genes'!$C17,Calculations!$C$292:$AB$387,20,0)),"",VLOOKUP('Choose Housekeeping Genes'!$C17,Calculations!$C$292:$AB$387,20,0))</f>
        <v/>
      </c>
      <c r="AQ306" s="38" t="str">
        <f>IF(ISERROR(VLOOKUP('Choose Housekeeping Genes'!$C17,Calculations!$C$292:$AB$387,21,0)),"",VLOOKUP('Choose Housekeeping Genes'!$C17,Calculations!$C$292:$AB$387,21,0))</f>
        <v/>
      </c>
      <c r="AR306" s="38" t="str">
        <f>IF(ISERROR(VLOOKUP('Choose Housekeeping Genes'!$C17,Calculations!$C$292:$AB$387,22,0)),"",VLOOKUP('Choose Housekeeping Genes'!$C17,Calculations!$C$292:$AB$387,22,0))</f>
        <v/>
      </c>
      <c r="AS306" s="38" t="str">
        <f>IF(ISERROR(VLOOKUP('Choose Housekeeping Genes'!$C17,Calculations!$C$292:$AB$387,23,0)),"",VLOOKUP('Choose Housekeeping Genes'!$C17,Calculations!$C$292:$AB$387,23,0))</f>
        <v/>
      </c>
      <c r="AT306" s="36" t="str">
        <f t="shared" si="276"/>
        <v/>
      </c>
      <c r="AU306" s="36" t="str">
        <f t="shared" si="277"/>
        <v/>
      </c>
      <c r="AV306" s="36" t="str">
        <f t="shared" si="278"/>
        <v/>
      </c>
      <c r="AW306" s="36" t="str">
        <f t="shared" si="279"/>
        <v/>
      </c>
      <c r="AX306" s="36" t="str">
        <f t="shared" si="280"/>
        <v/>
      </c>
      <c r="AY306" s="36" t="str">
        <f t="shared" si="281"/>
        <v/>
      </c>
      <c r="AZ306" s="36" t="str">
        <f t="shared" si="282"/>
        <v/>
      </c>
      <c r="BA306" s="36" t="str">
        <f t="shared" si="283"/>
        <v/>
      </c>
      <c r="BB306" s="36" t="str">
        <f t="shared" si="284"/>
        <v/>
      </c>
      <c r="BC306" s="36" t="str">
        <f t="shared" si="285"/>
        <v/>
      </c>
      <c r="BD306" s="36" t="str">
        <f t="shared" si="289"/>
        <v/>
      </c>
      <c r="BE306" s="36" t="str">
        <f t="shared" si="290"/>
        <v/>
      </c>
      <c r="BF306" s="36" t="str">
        <f t="shared" si="291"/>
        <v/>
      </c>
      <c r="BG306" s="36" t="str">
        <f t="shared" si="292"/>
        <v/>
      </c>
      <c r="BH306" s="36" t="str">
        <f t="shared" si="293"/>
        <v/>
      </c>
      <c r="BI306" s="36" t="str">
        <f t="shared" si="294"/>
        <v/>
      </c>
      <c r="BJ306" s="36" t="str">
        <f t="shared" si="295"/>
        <v/>
      </c>
      <c r="BK306" s="36" t="str">
        <f t="shared" si="296"/>
        <v/>
      </c>
      <c r="BL306" s="36" t="str">
        <f t="shared" si="297"/>
        <v/>
      </c>
      <c r="BM306" s="36" t="str">
        <f t="shared" si="298"/>
        <v/>
      </c>
      <c r="BN306" s="38" t="e">
        <f t="shared" si="287"/>
        <v>#DIV/0!</v>
      </c>
      <c r="BO306" s="38" t="e">
        <f t="shared" si="288"/>
        <v>#DIV/0!</v>
      </c>
      <c r="BP306" s="39" t="str">
        <f t="shared" si="256"/>
        <v/>
      </c>
      <c r="BQ306" s="39" t="str">
        <f t="shared" si="257"/>
        <v/>
      </c>
      <c r="BR306" s="39" t="str">
        <f t="shared" si="258"/>
        <v/>
      </c>
      <c r="BS306" s="39" t="str">
        <f t="shared" si="259"/>
        <v/>
      </c>
      <c r="BT306" s="39" t="str">
        <f t="shared" si="260"/>
        <v/>
      </c>
      <c r="BU306" s="39" t="str">
        <f t="shared" si="261"/>
        <v/>
      </c>
      <c r="BV306" s="39" t="str">
        <f t="shared" si="262"/>
        <v/>
      </c>
      <c r="BW306" s="39" t="str">
        <f t="shared" si="263"/>
        <v/>
      </c>
      <c r="BX306" s="39" t="str">
        <f t="shared" si="264"/>
        <v/>
      </c>
      <c r="BY306" s="39" t="str">
        <f t="shared" si="265"/>
        <v/>
      </c>
      <c r="BZ306" s="39" t="str">
        <f t="shared" si="266"/>
        <v/>
      </c>
      <c r="CA306" s="39" t="str">
        <f t="shared" si="267"/>
        <v/>
      </c>
      <c r="CB306" s="39" t="str">
        <f t="shared" si="268"/>
        <v/>
      </c>
      <c r="CC306" s="39" t="str">
        <f t="shared" si="269"/>
        <v/>
      </c>
      <c r="CD306" s="39" t="str">
        <f t="shared" si="270"/>
        <v/>
      </c>
      <c r="CE306" s="39" t="str">
        <f t="shared" si="271"/>
        <v/>
      </c>
      <c r="CF306" s="39" t="str">
        <f t="shared" si="272"/>
        <v/>
      </c>
      <c r="CG306" s="39" t="str">
        <f t="shared" si="273"/>
        <v/>
      </c>
      <c r="CH306" s="39" t="str">
        <f t="shared" si="274"/>
        <v/>
      </c>
      <c r="CI306" s="39" t="str">
        <f t="shared" si="275"/>
        <v/>
      </c>
    </row>
    <row r="307" spans="1:87" ht="12.75">
      <c r="A307" s="18"/>
      <c r="B307" s="16" t="str">
        <f>'Gene Table'!D306</f>
        <v>NM_002890</v>
      </c>
      <c r="C307" s="16" t="s">
        <v>69</v>
      </c>
      <c r="D307" s="17" t="str">
        <f>IF(SUM('Test Sample Data'!D$3:D$98)&gt;10,IF(AND(ISNUMBER('Test Sample Data'!D306),'Test Sample Data'!D306&lt;$B$1,'Test Sample Data'!D306&gt;0),'Test Sample Data'!D306,$B$1),"")</f>
        <v/>
      </c>
      <c r="E307" s="17" t="str">
        <f>IF(SUM('Test Sample Data'!E$3:E$98)&gt;10,IF(AND(ISNUMBER('Test Sample Data'!E306),'Test Sample Data'!E306&lt;$B$1,'Test Sample Data'!E306&gt;0),'Test Sample Data'!E306,$B$1),"")</f>
        <v/>
      </c>
      <c r="F307" s="17" t="str">
        <f>IF(SUM('Test Sample Data'!F$3:F$98)&gt;10,IF(AND(ISNUMBER('Test Sample Data'!F306),'Test Sample Data'!F306&lt;$B$1,'Test Sample Data'!F306&gt;0),'Test Sample Data'!F306,$B$1),"")</f>
        <v/>
      </c>
      <c r="G307" s="17" t="str">
        <f>IF(SUM('Test Sample Data'!G$3:G$98)&gt;10,IF(AND(ISNUMBER('Test Sample Data'!G306),'Test Sample Data'!G306&lt;$B$1,'Test Sample Data'!G306&gt;0),'Test Sample Data'!G306,$B$1),"")</f>
        <v/>
      </c>
      <c r="H307" s="17" t="str">
        <f>IF(SUM('Test Sample Data'!H$3:H$98)&gt;10,IF(AND(ISNUMBER('Test Sample Data'!H306),'Test Sample Data'!H306&lt;$B$1,'Test Sample Data'!H306&gt;0),'Test Sample Data'!H306,$B$1),"")</f>
        <v/>
      </c>
      <c r="I307" s="17" t="str">
        <f>IF(SUM('Test Sample Data'!I$3:I$98)&gt;10,IF(AND(ISNUMBER('Test Sample Data'!I306),'Test Sample Data'!I306&lt;$B$1,'Test Sample Data'!I306&gt;0),'Test Sample Data'!I306,$B$1),"")</f>
        <v/>
      </c>
      <c r="J307" s="17" t="str">
        <f>IF(SUM('Test Sample Data'!J$3:J$98)&gt;10,IF(AND(ISNUMBER('Test Sample Data'!J306),'Test Sample Data'!J306&lt;$B$1,'Test Sample Data'!J306&gt;0),'Test Sample Data'!J306,$B$1),"")</f>
        <v/>
      </c>
      <c r="K307" s="17" t="str">
        <f>IF(SUM('Test Sample Data'!K$3:K$98)&gt;10,IF(AND(ISNUMBER('Test Sample Data'!K306),'Test Sample Data'!K306&lt;$B$1,'Test Sample Data'!K306&gt;0),'Test Sample Data'!K306,$B$1),"")</f>
        <v/>
      </c>
      <c r="L307" s="17" t="str">
        <f>IF(SUM('Test Sample Data'!L$3:L$98)&gt;10,IF(AND(ISNUMBER('Test Sample Data'!L306),'Test Sample Data'!L306&lt;$B$1,'Test Sample Data'!L306&gt;0),'Test Sample Data'!L306,$B$1),"")</f>
        <v/>
      </c>
      <c r="M307" s="17" t="str">
        <f>IF(SUM('Test Sample Data'!M$3:M$98)&gt;10,IF(AND(ISNUMBER('Test Sample Data'!M306),'Test Sample Data'!M306&lt;$B$1,'Test Sample Data'!M306&gt;0),'Test Sample Data'!M306,$B$1),"")</f>
        <v/>
      </c>
      <c r="N307" s="17" t="str">
        <f>'Gene Table'!D306</f>
        <v>NM_002890</v>
      </c>
      <c r="O307" s="16" t="s">
        <v>69</v>
      </c>
      <c r="P307" s="17" t="str">
        <f>IF(SUM('Control Sample Data'!D$3:D$98)&gt;10,IF(AND(ISNUMBER('Control Sample Data'!D306),'Control Sample Data'!D306&lt;$B$1,'Control Sample Data'!D306&gt;0),'Control Sample Data'!D306,$B$1),"")</f>
        <v/>
      </c>
      <c r="Q307" s="17" t="str">
        <f>IF(SUM('Control Sample Data'!E$3:E$98)&gt;10,IF(AND(ISNUMBER('Control Sample Data'!E306),'Control Sample Data'!E306&lt;$B$1,'Control Sample Data'!E306&gt;0),'Control Sample Data'!E306,$B$1),"")</f>
        <v/>
      </c>
      <c r="R307" s="17" t="str">
        <f>IF(SUM('Control Sample Data'!F$3:F$98)&gt;10,IF(AND(ISNUMBER('Control Sample Data'!F306),'Control Sample Data'!F306&lt;$B$1,'Control Sample Data'!F306&gt;0),'Control Sample Data'!F306,$B$1),"")</f>
        <v/>
      </c>
      <c r="S307" s="17" t="str">
        <f>IF(SUM('Control Sample Data'!G$3:G$98)&gt;10,IF(AND(ISNUMBER('Control Sample Data'!G306),'Control Sample Data'!G306&lt;$B$1,'Control Sample Data'!G306&gt;0),'Control Sample Data'!G306,$B$1),"")</f>
        <v/>
      </c>
      <c r="T307" s="17" t="str">
        <f>IF(SUM('Control Sample Data'!H$3:H$98)&gt;10,IF(AND(ISNUMBER('Control Sample Data'!H306),'Control Sample Data'!H306&lt;$B$1,'Control Sample Data'!H306&gt;0),'Control Sample Data'!H306,$B$1),"")</f>
        <v/>
      </c>
      <c r="U307" s="17" t="str">
        <f>IF(SUM('Control Sample Data'!I$3:I$98)&gt;10,IF(AND(ISNUMBER('Control Sample Data'!I306),'Control Sample Data'!I306&lt;$B$1,'Control Sample Data'!I306&gt;0),'Control Sample Data'!I306,$B$1),"")</f>
        <v/>
      </c>
      <c r="V307" s="17" t="str">
        <f>IF(SUM('Control Sample Data'!J$3:J$98)&gt;10,IF(AND(ISNUMBER('Control Sample Data'!J306),'Control Sample Data'!J306&lt;$B$1,'Control Sample Data'!J306&gt;0),'Control Sample Data'!J306,$B$1),"")</f>
        <v/>
      </c>
      <c r="W307" s="17" t="str">
        <f>IF(SUM('Control Sample Data'!K$3:K$98)&gt;10,IF(AND(ISNUMBER('Control Sample Data'!K306),'Control Sample Data'!K306&lt;$B$1,'Control Sample Data'!K306&gt;0),'Control Sample Data'!K306,$B$1),"")</f>
        <v/>
      </c>
      <c r="X307" s="17" t="str">
        <f>IF(SUM('Control Sample Data'!L$3:L$98)&gt;10,IF(AND(ISNUMBER('Control Sample Data'!L306),'Control Sample Data'!L306&lt;$B$1,'Control Sample Data'!L306&gt;0),'Control Sample Data'!L306,$B$1),"")</f>
        <v/>
      </c>
      <c r="Y307" s="17" t="str">
        <f>IF(SUM('Control Sample Data'!M$3:M$98)&gt;10,IF(AND(ISNUMBER('Control Sample Data'!M306),'Control Sample Data'!M306&lt;$B$1,'Control Sample Data'!M306&gt;0),'Control Sample Data'!M306,$B$1),"")</f>
        <v/>
      </c>
      <c r="Z307" s="38" t="str">
        <f>IF(ISERROR(VLOOKUP('Choose Housekeeping Genes'!$C18,Calculations!$C$292:$CB$387,2,0)),"",VLOOKUP('Choose Housekeeping Genes'!$C18,Calculations!$C$292:$M$387,2,0))</f>
        <v/>
      </c>
      <c r="AA307" s="38" t="str">
        <f>IF(ISERROR(VLOOKUP('Choose Housekeeping Genes'!$C18,Calculations!$C$292:$CB$387,3,0)),"",VLOOKUP('Choose Housekeeping Genes'!$C18,Calculations!$C$292:$M$387,3,0))</f>
        <v/>
      </c>
      <c r="AB307" s="38" t="str">
        <f>IF(ISERROR(VLOOKUP('Choose Housekeeping Genes'!$C18,Calculations!$C$292:$CB$387,4,0)),"",VLOOKUP('Choose Housekeeping Genes'!$C18,Calculations!$C$292:$M$387,4,0))</f>
        <v/>
      </c>
      <c r="AC307" s="38" t="str">
        <f>IF(ISERROR(VLOOKUP('Choose Housekeeping Genes'!$C18,Calculations!$C$292:$CB$387,5,0)),"",VLOOKUP('Choose Housekeeping Genes'!$C18,Calculations!$C$292:$M$387,5,0))</f>
        <v/>
      </c>
      <c r="AD307" s="38" t="str">
        <f>IF(ISERROR(VLOOKUP('Choose Housekeeping Genes'!$C18,Calculations!$C$292:$CB$387,6,0)),"",VLOOKUP('Choose Housekeeping Genes'!$C18,Calculations!$C$292:$M$387,6,0))</f>
        <v/>
      </c>
      <c r="AE307" s="38" t="str">
        <f>IF(ISERROR(VLOOKUP('Choose Housekeeping Genes'!$C18,Calculations!$C$292:$CB$387,7,0)),"",VLOOKUP('Choose Housekeeping Genes'!$C18,Calculations!$C$292:$M$387,7,0))</f>
        <v/>
      </c>
      <c r="AF307" s="38" t="str">
        <f>IF(ISERROR(VLOOKUP('Choose Housekeeping Genes'!$C18,Calculations!$C$292:$CB$387,8,0)),"",VLOOKUP('Choose Housekeeping Genes'!$C18,Calculations!$C$292:$M$387,8,0))</f>
        <v/>
      </c>
      <c r="AG307" s="38" t="str">
        <f>IF(ISERROR(VLOOKUP('Choose Housekeeping Genes'!$C18,Calculations!$C$292:$CB$387,9,0)),"",VLOOKUP('Choose Housekeeping Genes'!$C18,Calculations!$C$292:$M$387,9,0))</f>
        <v/>
      </c>
      <c r="AH307" s="38" t="str">
        <f>IF(ISERROR(VLOOKUP('Choose Housekeeping Genes'!$C18,Calculations!$C$292:$CB$387,10,0)),"",VLOOKUP('Choose Housekeeping Genes'!$C18,Calculations!$C$292:$M$387,10,0))</f>
        <v/>
      </c>
      <c r="AI307" s="38" t="str">
        <f>IF(ISERROR(VLOOKUP('Choose Housekeeping Genes'!$C18,Calculations!$C$292:$CB$387,11,0)),"",VLOOKUP('Choose Housekeeping Genes'!$C18,Calculations!$C$292:$M$387,11,0))</f>
        <v/>
      </c>
      <c r="AJ307" s="38" t="str">
        <f>IF(ISERROR(VLOOKUP('Choose Housekeeping Genes'!$C18,Calculations!$C$292:$AB$387,14,0)),"",VLOOKUP('Choose Housekeeping Genes'!$C18,Calculations!$C$292:$AB$387,14,0))</f>
        <v/>
      </c>
      <c r="AK307" s="38" t="str">
        <f>IF(ISERROR(VLOOKUP('Choose Housekeeping Genes'!$C18,Calculations!$C$292:$AB$387,15,0)),"",VLOOKUP('Choose Housekeeping Genes'!$C18,Calculations!$C$292:$AB$387,15,0))</f>
        <v/>
      </c>
      <c r="AL307" s="38" t="str">
        <f>IF(ISERROR(VLOOKUP('Choose Housekeeping Genes'!$C18,Calculations!$C$292:$AB$387,16,0)),"",VLOOKUP('Choose Housekeeping Genes'!$C18,Calculations!$C$292:$AB$387,16,0))</f>
        <v/>
      </c>
      <c r="AM307" s="38" t="str">
        <f>IF(ISERROR(VLOOKUP('Choose Housekeeping Genes'!$C18,Calculations!$C$292:$AB$387,17,0)),"",VLOOKUP('Choose Housekeeping Genes'!$C18,Calculations!$C$292:$AB$387,17,0))</f>
        <v/>
      </c>
      <c r="AN307" s="38" t="str">
        <f>IF(ISERROR(VLOOKUP('Choose Housekeeping Genes'!$C18,Calculations!$C$292:$AB$387,18,0)),"",VLOOKUP('Choose Housekeeping Genes'!$C18,Calculations!$C$292:$AB$387,18,0))</f>
        <v/>
      </c>
      <c r="AO307" s="38" t="str">
        <f>IF(ISERROR(VLOOKUP('Choose Housekeeping Genes'!$C18,Calculations!$C$292:$AB$387,19,0)),"",VLOOKUP('Choose Housekeeping Genes'!$C18,Calculations!$C$292:$AB$387,19,0))</f>
        <v/>
      </c>
      <c r="AP307" s="38" t="str">
        <f>IF(ISERROR(VLOOKUP('Choose Housekeeping Genes'!$C18,Calculations!$C$292:$AB$387,20,0)),"",VLOOKUP('Choose Housekeeping Genes'!$C18,Calculations!$C$292:$AB$387,20,0))</f>
        <v/>
      </c>
      <c r="AQ307" s="38" t="str">
        <f>IF(ISERROR(VLOOKUP('Choose Housekeeping Genes'!$C18,Calculations!$C$292:$AB$387,21,0)),"",VLOOKUP('Choose Housekeeping Genes'!$C18,Calculations!$C$292:$AB$387,21,0))</f>
        <v/>
      </c>
      <c r="AR307" s="38" t="str">
        <f>IF(ISERROR(VLOOKUP('Choose Housekeeping Genes'!$C18,Calculations!$C$292:$AB$387,22,0)),"",VLOOKUP('Choose Housekeeping Genes'!$C18,Calculations!$C$292:$AB$387,22,0))</f>
        <v/>
      </c>
      <c r="AS307" s="38" t="str">
        <f>IF(ISERROR(VLOOKUP('Choose Housekeeping Genes'!$C18,Calculations!$C$292:$AB$387,23,0)),"",VLOOKUP('Choose Housekeeping Genes'!$C18,Calculations!$C$292:$AB$387,23,0))</f>
        <v/>
      </c>
      <c r="AT307" s="36" t="str">
        <f t="shared" si="276"/>
        <v/>
      </c>
      <c r="AU307" s="36" t="str">
        <f t="shared" si="277"/>
        <v/>
      </c>
      <c r="AV307" s="36" t="str">
        <f t="shared" si="278"/>
        <v/>
      </c>
      <c r="AW307" s="36" t="str">
        <f t="shared" si="279"/>
        <v/>
      </c>
      <c r="AX307" s="36" t="str">
        <f t="shared" si="280"/>
        <v/>
      </c>
      <c r="AY307" s="36" t="str">
        <f t="shared" si="281"/>
        <v/>
      </c>
      <c r="AZ307" s="36" t="str">
        <f t="shared" si="282"/>
        <v/>
      </c>
      <c r="BA307" s="36" t="str">
        <f t="shared" si="283"/>
        <v/>
      </c>
      <c r="BB307" s="36" t="str">
        <f t="shared" si="284"/>
        <v/>
      </c>
      <c r="BC307" s="36" t="str">
        <f t="shared" si="285"/>
        <v/>
      </c>
      <c r="BD307" s="36" t="str">
        <f t="shared" si="289"/>
        <v/>
      </c>
      <c r="BE307" s="36" t="str">
        <f t="shared" si="290"/>
        <v/>
      </c>
      <c r="BF307" s="36" t="str">
        <f t="shared" si="291"/>
        <v/>
      </c>
      <c r="BG307" s="36" t="str">
        <f t="shared" si="292"/>
        <v/>
      </c>
      <c r="BH307" s="36" t="str">
        <f t="shared" si="293"/>
        <v/>
      </c>
      <c r="BI307" s="36" t="str">
        <f t="shared" si="294"/>
        <v/>
      </c>
      <c r="BJ307" s="36" t="str">
        <f t="shared" si="295"/>
        <v/>
      </c>
      <c r="BK307" s="36" t="str">
        <f t="shared" si="296"/>
        <v/>
      </c>
      <c r="BL307" s="36" t="str">
        <f t="shared" si="297"/>
        <v/>
      </c>
      <c r="BM307" s="36" t="str">
        <f t="shared" si="298"/>
        <v/>
      </c>
      <c r="BN307" s="38" t="e">
        <f t="shared" si="287"/>
        <v>#DIV/0!</v>
      </c>
      <c r="BO307" s="38" t="e">
        <f t="shared" si="288"/>
        <v>#DIV/0!</v>
      </c>
      <c r="BP307" s="39" t="str">
        <f t="shared" si="256"/>
        <v/>
      </c>
      <c r="BQ307" s="39" t="str">
        <f t="shared" si="257"/>
        <v/>
      </c>
      <c r="BR307" s="39" t="str">
        <f t="shared" si="258"/>
        <v/>
      </c>
      <c r="BS307" s="39" t="str">
        <f t="shared" si="259"/>
        <v/>
      </c>
      <c r="BT307" s="39" t="str">
        <f t="shared" si="260"/>
        <v/>
      </c>
      <c r="BU307" s="39" t="str">
        <f t="shared" si="261"/>
        <v/>
      </c>
      <c r="BV307" s="39" t="str">
        <f t="shared" si="262"/>
        <v/>
      </c>
      <c r="BW307" s="39" t="str">
        <f t="shared" si="263"/>
        <v/>
      </c>
      <c r="BX307" s="39" t="str">
        <f t="shared" si="264"/>
        <v/>
      </c>
      <c r="BY307" s="39" t="str">
        <f t="shared" si="265"/>
        <v/>
      </c>
      <c r="BZ307" s="39" t="str">
        <f t="shared" si="266"/>
        <v/>
      </c>
      <c r="CA307" s="39" t="str">
        <f t="shared" si="267"/>
        <v/>
      </c>
      <c r="CB307" s="39" t="str">
        <f t="shared" si="268"/>
        <v/>
      </c>
      <c r="CC307" s="39" t="str">
        <f t="shared" si="269"/>
        <v/>
      </c>
      <c r="CD307" s="39" t="str">
        <f t="shared" si="270"/>
        <v/>
      </c>
      <c r="CE307" s="39" t="str">
        <f t="shared" si="271"/>
        <v/>
      </c>
      <c r="CF307" s="39" t="str">
        <f t="shared" si="272"/>
        <v/>
      </c>
      <c r="CG307" s="39" t="str">
        <f t="shared" si="273"/>
        <v/>
      </c>
      <c r="CH307" s="39" t="str">
        <f t="shared" si="274"/>
        <v/>
      </c>
      <c r="CI307" s="39" t="str">
        <f t="shared" si="275"/>
        <v/>
      </c>
    </row>
    <row r="308" spans="1:87" ht="12.75">
      <c r="A308" s="18"/>
      <c r="B308" s="16" t="str">
        <f>'Gene Table'!D307</f>
        <v>NM_002874</v>
      </c>
      <c r="C308" s="16" t="s">
        <v>73</v>
      </c>
      <c r="D308" s="17" t="str">
        <f>IF(SUM('Test Sample Data'!D$3:D$98)&gt;10,IF(AND(ISNUMBER('Test Sample Data'!D307),'Test Sample Data'!D307&lt;$B$1,'Test Sample Data'!D307&gt;0),'Test Sample Data'!D307,$B$1),"")</f>
        <v/>
      </c>
      <c r="E308" s="17" t="str">
        <f>IF(SUM('Test Sample Data'!E$3:E$98)&gt;10,IF(AND(ISNUMBER('Test Sample Data'!E307),'Test Sample Data'!E307&lt;$B$1,'Test Sample Data'!E307&gt;0),'Test Sample Data'!E307,$B$1),"")</f>
        <v/>
      </c>
      <c r="F308" s="17" t="str">
        <f>IF(SUM('Test Sample Data'!F$3:F$98)&gt;10,IF(AND(ISNUMBER('Test Sample Data'!F307),'Test Sample Data'!F307&lt;$B$1,'Test Sample Data'!F307&gt;0),'Test Sample Data'!F307,$B$1),"")</f>
        <v/>
      </c>
      <c r="G308" s="17" t="str">
        <f>IF(SUM('Test Sample Data'!G$3:G$98)&gt;10,IF(AND(ISNUMBER('Test Sample Data'!G307),'Test Sample Data'!G307&lt;$B$1,'Test Sample Data'!G307&gt;0),'Test Sample Data'!G307,$B$1),"")</f>
        <v/>
      </c>
      <c r="H308" s="17" t="str">
        <f>IF(SUM('Test Sample Data'!H$3:H$98)&gt;10,IF(AND(ISNUMBER('Test Sample Data'!H307),'Test Sample Data'!H307&lt;$B$1,'Test Sample Data'!H307&gt;0),'Test Sample Data'!H307,$B$1),"")</f>
        <v/>
      </c>
      <c r="I308" s="17" t="str">
        <f>IF(SUM('Test Sample Data'!I$3:I$98)&gt;10,IF(AND(ISNUMBER('Test Sample Data'!I307),'Test Sample Data'!I307&lt;$B$1,'Test Sample Data'!I307&gt;0),'Test Sample Data'!I307,$B$1),"")</f>
        <v/>
      </c>
      <c r="J308" s="17" t="str">
        <f>IF(SUM('Test Sample Data'!J$3:J$98)&gt;10,IF(AND(ISNUMBER('Test Sample Data'!J307),'Test Sample Data'!J307&lt;$B$1,'Test Sample Data'!J307&gt;0),'Test Sample Data'!J307,$B$1),"")</f>
        <v/>
      </c>
      <c r="K308" s="17" t="str">
        <f>IF(SUM('Test Sample Data'!K$3:K$98)&gt;10,IF(AND(ISNUMBER('Test Sample Data'!K307),'Test Sample Data'!K307&lt;$B$1,'Test Sample Data'!K307&gt;0),'Test Sample Data'!K307,$B$1),"")</f>
        <v/>
      </c>
      <c r="L308" s="17" t="str">
        <f>IF(SUM('Test Sample Data'!L$3:L$98)&gt;10,IF(AND(ISNUMBER('Test Sample Data'!L307),'Test Sample Data'!L307&lt;$B$1,'Test Sample Data'!L307&gt;0),'Test Sample Data'!L307,$B$1),"")</f>
        <v/>
      </c>
      <c r="M308" s="17" t="str">
        <f>IF(SUM('Test Sample Data'!M$3:M$98)&gt;10,IF(AND(ISNUMBER('Test Sample Data'!M307),'Test Sample Data'!M307&lt;$B$1,'Test Sample Data'!M307&gt;0),'Test Sample Data'!M307,$B$1),"")</f>
        <v/>
      </c>
      <c r="N308" s="17" t="str">
        <f>'Gene Table'!D307</f>
        <v>NM_002874</v>
      </c>
      <c r="O308" s="16" t="s">
        <v>73</v>
      </c>
      <c r="P308" s="17" t="str">
        <f>IF(SUM('Control Sample Data'!D$3:D$98)&gt;10,IF(AND(ISNUMBER('Control Sample Data'!D307),'Control Sample Data'!D307&lt;$B$1,'Control Sample Data'!D307&gt;0),'Control Sample Data'!D307,$B$1),"")</f>
        <v/>
      </c>
      <c r="Q308" s="17" t="str">
        <f>IF(SUM('Control Sample Data'!E$3:E$98)&gt;10,IF(AND(ISNUMBER('Control Sample Data'!E307),'Control Sample Data'!E307&lt;$B$1,'Control Sample Data'!E307&gt;0),'Control Sample Data'!E307,$B$1),"")</f>
        <v/>
      </c>
      <c r="R308" s="17" t="str">
        <f>IF(SUM('Control Sample Data'!F$3:F$98)&gt;10,IF(AND(ISNUMBER('Control Sample Data'!F307),'Control Sample Data'!F307&lt;$B$1,'Control Sample Data'!F307&gt;0),'Control Sample Data'!F307,$B$1),"")</f>
        <v/>
      </c>
      <c r="S308" s="17" t="str">
        <f>IF(SUM('Control Sample Data'!G$3:G$98)&gt;10,IF(AND(ISNUMBER('Control Sample Data'!G307),'Control Sample Data'!G307&lt;$B$1,'Control Sample Data'!G307&gt;0),'Control Sample Data'!G307,$B$1),"")</f>
        <v/>
      </c>
      <c r="T308" s="17" t="str">
        <f>IF(SUM('Control Sample Data'!H$3:H$98)&gt;10,IF(AND(ISNUMBER('Control Sample Data'!H307),'Control Sample Data'!H307&lt;$B$1,'Control Sample Data'!H307&gt;0),'Control Sample Data'!H307,$B$1),"")</f>
        <v/>
      </c>
      <c r="U308" s="17" t="str">
        <f>IF(SUM('Control Sample Data'!I$3:I$98)&gt;10,IF(AND(ISNUMBER('Control Sample Data'!I307),'Control Sample Data'!I307&lt;$B$1,'Control Sample Data'!I307&gt;0),'Control Sample Data'!I307,$B$1),"")</f>
        <v/>
      </c>
      <c r="V308" s="17" t="str">
        <f>IF(SUM('Control Sample Data'!J$3:J$98)&gt;10,IF(AND(ISNUMBER('Control Sample Data'!J307),'Control Sample Data'!J307&lt;$B$1,'Control Sample Data'!J307&gt;0),'Control Sample Data'!J307,$B$1),"")</f>
        <v/>
      </c>
      <c r="W308" s="17" t="str">
        <f>IF(SUM('Control Sample Data'!K$3:K$98)&gt;10,IF(AND(ISNUMBER('Control Sample Data'!K307),'Control Sample Data'!K307&lt;$B$1,'Control Sample Data'!K307&gt;0),'Control Sample Data'!K307,$B$1),"")</f>
        <v/>
      </c>
      <c r="X308" s="17" t="str">
        <f>IF(SUM('Control Sample Data'!L$3:L$98)&gt;10,IF(AND(ISNUMBER('Control Sample Data'!L307),'Control Sample Data'!L307&lt;$B$1,'Control Sample Data'!L307&gt;0),'Control Sample Data'!L307,$B$1),"")</f>
        <v/>
      </c>
      <c r="Y308" s="17" t="str">
        <f>IF(SUM('Control Sample Data'!M$3:M$98)&gt;10,IF(AND(ISNUMBER('Control Sample Data'!M307),'Control Sample Data'!M307&lt;$B$1,'Control Sample Data'!M307&gt;0),'Control Sample Data'!M307,$B$1),"")</f>
        <v/>
      </c>
      <c r="Z308" s="38" t="str">
        <f>IF(ISERROR(VLOOKUP('Choose Housekeeping Genes'!$C19,Calculations!$C$292:$CB$387,2,0)),"",VLOOKUP('Choose Housekeeping Genes'!$C19,Calculations!$C$292:$M$387,2,0))</f>
        <v/>
      </c>
      <c r="AA308" s="38" t="str">
        <f>IF(ISERROR(VLOOKUP('Choose Housekeeping Genes'!$C19,Calculations!$C$292:$CB$387,3,0)),"",VLOOKUP('Choose Housekeeping Genes'!$C19,Calculations!$C$292:$M$387,3,0))</f>
        <v/>
      </c>
      <c r="AB308" s="38" t="str">
        <f>IF(ISERROR(VLOOKUP('Choose Housekeeping Genes'!$C19,Calculations!$C$292:$CB$387,4,0)),"",VLOOKUP('Choose Housekeeping Genes'!$C19,Calculations!$C$292:$M$387,4,0))</f>
        <v/>
      </c>
      <c r="AC308" s="38" t="str">
        <f>IF(ISERROR(VLOOKUP('Choose Housekeeping Genes'!$C19,Calculations!$C$292:$CB$387,5,0)),"",VLOOKUP('Choose Housekeeping Genes'!$C19,Calculations!$C$292:$M$387,5,0))</f>
        <v/>
      </c>
      <c r="AD308" s="38" t="str">
        <f>IF(ISERROR(VLOOKUP('Choose Housekeeping Genes'!$C19,Calculations!$C$292:$CB$387,6,0)),"",VLOOKUP('Choose Housekeeping Genes'!$C19,Calculations!$C$292:$M$387,6,0))</f>
        <v/>
      </c>
      <c r="AE308" s="38" t="str">
        <f>IF(ISERROR(VLOOKUP('Choose Housekeeping Genes'!$C19,Calculations!$C$292:$CB$387,7,0)),"",VLOOKUP('Choose Housekeeping Genes'!$C19,Calculations!$C$292:$M$387,7,0))</f>
        <v/>
      </c>
      <c r="AF308" s="38" t="str">
        <f>IF(ISERROR(VLOOKUP('Choose Housekeeping Genes'!$C19,Calculations!$C$292:$CB$387,8,0)),"",VLOOKUP('Choose Housekeeping Genes'!$C19,Calculations!$C$292:$M$387,8,0))</f>
        <v/>
      </c>
      <c r="AG308" s="38" t="str">
        <f>IF(ISERROR(VLOOKUP('Choose Housekeeping Genes'!$C19,Calculations!$C$292:$CB$387,9,0)),"",VLOOKUP('Choose Housekeeping Genes'!$C19,Calculations!$C$292:$M$387,9,0))</f>
        <v/>
      </c>
      <c r="AH308" s="38" t="str">
        <f>IF(ISERROR(VLOOKUP('Choose Housekeeping Genes'!$C19,Calculations!$C$292:$CB$387,10,0)),"",VLOOKUP('Choose Housekeeping Genes'!$C19,Calculations!$C$292:$M$387,10,0))</f>
        <v/>
      </c>
      <c r="AI308" s="38" t="str">
        <f>IF(ISERROR(VLOOKUP('Choose Housekeeping Genes'!$C19,Calculations!$C$292:$CB$387,11,0)),"",VLOOKUP('Choose Housekeeping Genes'!$C19,Calculations!$C$292:$M$387,11,0))</f>
        <v/>
      </c>
      <c r="AJ308" s="38" t="str">
        <f>IF(ISERROR(VLOOKUP('Choose Housekeeping Genes'!$C19,Calculations!$C$292:$AB$387,14,0)),"",VLOOKUP('Choose Housekeeping Genes'!$C19,Calculations!$C$292:$AB$387,14,0))</f>
        <v/>
      </c>
      <c r="AK308" s="38" t="str">
        <f>IF(ISERROR(VLOOKUP('Choose Housekeeping Genes'!$C19,Calculations!$C$292:$AB$387,15,0)),"",VLOOKUP('Choose Housekeeping Genes'!$C19,Calculations!$C$292:$AB$387,15,0))</f>
        <v/>
      </c>
      <c r="AL308" s="38" t="str">
        <f>IF(ISERROR(VLOOKUP('Choose Housekeeping Genes'!$C19,Calculations!$C$292:$AB$387,16,0)),"",VLOOKUP('Choose Housekeeping Genes'!$C19,Calculations!$C$292:$AB$387,16,0))</f>
        <v/>
      </c>
      <c r="AM308" s="38" t="str">
        <f>IF(ISERROR(VLOOKUP('Choose Housekeeping Genes'!$C19,Calculations!$C$292:$AB$387,17,0)),"",VLOOKUP('Choose Housekeeping Genes'!$C19,Calculations!$C$292:$AB$387,17,0))</f>
        <v/>
      </c>
      <c r="AN308" s="38" t="str">
        <f>IF(ISERROR(VLOOKUP('Choose Housekeeping Genes'!$C19,Calculations!$C$292:$AB$387,18,0)),"",VLOOKUP('Choose Housekeeping Genes'!$C19,Calculations!$C$292:$AB$387,18,0))</f>
        <v/>
      </c>
      <c r="AO308" s="38" t="str">
        <f>IF(ISERROR(VLOOKUP('Choose Housekeeping Genes'!$C19,Calculations!$C$292:$AB$387,19,0)),"",VLOOKUP('Choose Housekeeping Genes'!$C19,Calculations!$C$292:$AB$387,19,0))</f>
        <v/>
      </c>
      <c r="AP308" s="38" t="str">
        <f>IF(ISERROR(VLOOKUP('Choose Housekeeping Genes'!$C19,Calculations!$C$292:$AB$387,20,0)),"",VLOOKUP('Choose Housekeeping Genes'!$C19,Calculations!$C$292:$AB$387,20,0))</f>
        <v/>
      </c>
      <c r="AQ308" s="38" t="str">
        <f>IF(ISERROR(VLOOKUP('Choose Housekeeping Genes'!$C19,Calculations!$C$292:$AB$387,21,0)),"",VLOOKUP('Choose Housekeeping Genes'!$C19,Calculations!$C$292:$AB$387,21,0))</f>
        <v/>
      </c>
      <c r="AR308" s="38" t="str">
        <f>IF(ISERROR(VLOOKUP('Choose Housekeeping Genes'!$C19,Calculations!$C$292:$AB$387,22,0)),"",VLOOKUP('Choose Housekeeping Genes'!$C19,Calculations!$C$292:$AB$387,22,0))</f>
        <v/>
      </c>
      <c r="AS308" s="38" t="str">
        <f>IF(ISERROR(VLOOKUP('Choose Housekeeping Genes'!$C19,Calculations!$C$292:$AB$387,23,0)),"",VLOOKUP('Choose Housekeeping Genes'!$C19,Calculations!$C$292:$AB$387,23,0))</f>
        <v/>
      </c>
      <c r="AT308" s="36" t="str">
        <f t="shared" si="276"/>
        <v/>
      </c>
      <c r="AU308" s="36" t="str">
        <f t="shared" si="277"/>
        <v/>
      </c>
      <c r="AV308" s="36" t="str">
        <f t="shared" si="278"/>
        <v/>
      </c>
      <c r="AW308" s="36" t="str">
        <f t="shared" si="279"/>
        <v/>
      </c>
      <c r="AX308" s="36" t="str">
        <f t="shared" si="280"/>
        <v/>
      </c>
      <c r="AY308" s="36" t="str">
        <f t="shared" si="281"/>
        <v/>
      </c>
      <c r="AZ308" s="36" t="str">
        <f t="shared" si="282"/>
        <v/>
      </c>
      <c r="BA308" s="36" t="str">
        <f t="shared" si="283"/>
        <v/>
      </c>
      <c r="BB308" s="36" t="str">
        <f t="shared" si="284"/>
        <v/>
      </c>
      <c r="BC308" s="36" t="str">
        <f t="shared" si="285"/>
        <v/>
      </c>
      <c r="BD308" s="36" t="str">
        <f t="shared" si="289"/>
        <v/>
      </c>
      <c r="BE308" s="36" t="str">
        <f t="shared" si="290"/>
        <v/>
      </c>
      <c r="BF308" s="36" t="str">
        <f t="shared" si="291"/>
        <v/>
      </c>
      <c r="BG308" s="36" t="str">
        <f t="shared" si="292"/>
        <v/>
      </c>
      <c r="BH308" s="36" t="str">
        <f t="shared" si="293"/>
        <v/>
      </c>
      <c r="BI308" s="36" t="str">
        <f t="shared" si="294"/>
        <v/>
      </c>
      <c r="BJ308" s="36" t="str">
        <f t="shared" si="295"/>
        <v/>
      </c>
      <c r="BK308" s="36" t="str">
        <f t="shared" si="296"/>
        <v/>
      </c>
      <c r="BL308" s="36" t="str">
        <f t="shared" si="297"/>
        <v/>
      </c>
      <c r="BM308" s="36" t="str">
        <f t="shared" si="298"/>
        <v/>
      </c>
      <c r="BN308" s="38" t="e">
        <f t="shared" si="287"/>
        <v>#DIV/0!</v>
      </c>
      <c r="BO308" s="38" t="e">
        <f t="shared" si="288"/>
        <v>#DIV/0!</v>
      </c>
      <c r="BP308" s="39" t="str">
        <f t="shared" si="256"/>
        <v/>
      </c>
      <c r="BQ308" s="39" t="str">
        <f t="shared" si="257"/>
        <v/>
      </c>
      <c r="BR308" s="39" t="str">
        <f t="shared" si="258"/>
        <v/>
      </c>
      <c r="BS308" s="39" t="str">
        <f t="shared" si="259"/>
        <v/>
      </c>
      <c r="BT308" s="39" t="str">
        <f t="shared" si="260"/>
        <v/>
      </c>
      <c r="BU308" s="39" t="str">
        <f t="shared" si="261"/>
        <v/>
      </c>
      <c r="BV308" s="39" t="str">
        <f t="shared" si="262"/>
        <v/>
      </c>
      <c r="BW308" s="39" t="str">
        <f t="shared" si="263"/>
        <v/>
      </c>
      <c r="BX308" s="39" t="str">
        <f t="shared" si="264"/>
        <v/>
      </c>
      <c r="BY308" s="39" t="str">
        <f t="shared" si="265"/>
        <v/>
      </c>
      <c r="BZ308" s="39" t="str">
        <f t="shared" si="266"/>
        <v/>
      </c>
      <c r="CA308" s="39" t="str">
        <f t="shared" si="267"/>
        <v/>
      </c>
      <c r="CB308" s="39" t="str">
        <f t="shared" si="268"/>
        <v/>
      </c>
      <c r="CC308" s="39" t="str">
        <f t="shared" si="269"/>
        <v/>
      </c>
      <c r="CD308" s="39" t="str">
        <f t="shared" si="270"/>
        <v/>
      </c>
      <c r="CE308" s="39" t="str">
        <f t="shared" si="271"/>
        <v/>
      </c>
      <c r="CF308" s="39" t="str">
        <f t="shared" si="272"/>
        <v/>
      </c>
      <c r="CG308" s="39" t="str">
        <f t="shared" si="273"/>
        <v/>
      </c>
      <c r="CH308" s="39" t="str">
        <f t="shared" si="274"/>
        <v/>
      </c>
      <c r="CI308" s="39" t="str">
        <f t="shared" si="275"/>
        <v/>
      </c>
    </row>
    <row r="309" spans="1:87" ht="12.75">
      <c r="A309" s="18"/>
      <c r="B309" s="16" t="str">
        <f>'Gene Table'!D308</f>
        <v>NM_002827</v>
      </c>
      <c r="C309" s="16" t="s">
        <v>77</v>
      </c>
      <c r="D309" s="17" t="str">
        <f>IF(SUM('Test Sample Data'!D$3:D$98)&gt;10,IF(AND(ISNUMBER('Test Sample Data'!D308),'Test Sample Data'!D308&lt;$B$1,'Test Sample Data'!D308&gt;0),'Test Sample Data'!D308,$B$1),"")</f>
        <v/>
      </c>
      <c r="E309" s="17" t="str">
        <f>IF(SUM('Test Sample Data'!E$3:E$98)&gt;10,IF(AND(ISNUMBER('Test Sample Data'!E308),'Test Sample Data'!E308&lt;$B$1,'Test Sample Data'!E308&gt;0),'Test Sample Data'!E308,$B$1),"")</f>
        <v/>
      </c>
      <c r="F309" s="17" t="str">
        <f>IF(SUM('Test Sample Data'!F$3:F$98)&gt;10,IF(AND(ISNUMBER('Test Sample Data'!F308),'Test Sample Data'!F308&lt;$B$1,'Test Sample Data'!F308&gt;0),'Test Sample Data'!F308,$B$1),"")</f>
        <v/>
      </c>
      <c r="G309" s="17" t="str">
        <f>IF(SUM('Test Sample Data'!G$3:G$98)&gt;10,IF(AND(ISNUMBER('Test Sample Data'!G308),'Test Sample Data'!G308&lt;$B$1,'Test Sample Data'!G308&gt;0),'Test Sample Data'!G308,$B$1),"")</f>
        <v/>
      </c>
      <c r="H309" s="17" t="str">
        <f>IF(SUM('Test Sample Data'!H$3:H$98)&gt;10,IF(AND(ISNUMBER('Test Sample Data'!H308),'Test Sample Data'!H308&lt;$B$1,'Test Sample Data'!H308&gt;0),'Test Sample Data'!H308,$B$1),"")</f>
        <v/>
      </c>
      <c r="I309" s="17" t="str">
        <f>IF(SUM('Test Sample Data'!I$3:I$98)&gt;10,IF(AND(ISNUMBER('Test Sample Data'!I308),'Test Sample Data'!I308&lt;$B$1,'Test Sample Data'!I308&gt;0),'Test Sample Data'!I308,$B$1),"")</f>
        <v/>
      </c>
      <c r="J309" s="17" t="str">
        <f>IF(SUM('Test Sample Data'!J$3:J$98)&gt;10,IF(AND(ISNUMBER('Test Sample Data'!J308),'Test Sample Data'!J308&lt;$B$1,'Test Sample Data'!J308&gt;0),'Test Sample Data'!J308,$B$1),"")</f>
        <v/>
      </c>
      <c r="K309" s="17" t="str">
        <f>IF(SUM('Test Sample Data'!K$3:K$98)&gt;10,IF(AND(ISNUMBER('Test Sample Data'!K308),'Test Sample Data'!K308&lt;$B$1,'Test Sample Data'!K308&gt;0),'Test Sample Data'!K308,$B$1),"")</f>
        <v/>
      </c>
      <c r="L309" s="17" t="str">
        <f>IF(SUM('Test Sample Data'!L$3:L$98)&gt;10,IF(AND(ISNUMBER('Test Sample Data'!L308),'Test Sample Data'!L308&lt;$B$1,'Test Sample Data'!L308&gt;0),'Test Sample Data'!L308,$B$1),"")</f>
        <v/>
      </c>
      <c r="M309" s="17" t="str">
        <f>IF(SUM('Test Sample Data'!M$3:M$98)&gt;10,IF(AND(ISNUMBER('Test Sample Data'!M308),'Test Sample Data'!M308&lt;$B$1,'Test Sample Data'!M308&gt;0),'Test Sample Data'!M308,$B$1),"")</f>
        <v/>
      </c>
      <c r="N309" s="17" t="str">
        <f>'Gene Table'!D308</f>
        <v>NM_002827</v>
      </c>
      <c r="O309" s="16" t="s">
        <v>77</v>
      </c>
      <c r="P309" s="17" t="str">
        <f>IF(SUM('Control Sample Data'!D$3:D$98)&gt;10,IF(AND(ISNUMBER('Control Sample Data'!D308),'Control Sample Data'!D308&lt;$B$1,'Control Sample Data'!D308&gt;0),'Control Sample Data'!D308,$B$1),"")</f>
        <v/>
      </c>
      <c r="Q309" s="17" t="str">
        <f>IF(SUM('Control Sample Data'!E$3:E$98)&gt;10,IF(AND(ISNUMBER('Control Sample Data'!E308),'Control Sample Data'!E308&lt;$B$1,'Control Sample Data'!E308&gt;0),'Control Sample Data'!E308,$B$1),"")</f>
        <v/>
      </c>
      <c r="R309" s="17" t="str">
        <f>IF(SUM('Control Sample Data'!F$3:F$98)&gt;10,IF(AND(ISNUMBER('Control Sample Data'!F308),'Control Sample Data'!F308&lt;$B$1,'Control Sample Data'!F308&gt;0),'Control Sample Data'!F308,$B$1),"")</f>
        <v/>
      </c>
      <c r="S309" s="17" t="str">
        <f>IF(SUM('Control Sample Data'!G$3:G$98)&gt;10,IF(AND(ISNUMBER('Control Sample Data'!G308),'Control Sample Data'!G308&lt;$B$1,'Control Sample Data'!G308&gt;0),'Control Sample Data'!G308,$B$1),"")</f>
        <v/>
      </c>
      <c r="T309" s="17" t="str">
        <f>IF(SUM('Control Sample Data'!H$3:H$98)&gt;10,IF(AND(ISNUMBER('Control Sample Data'!H308),'Control Sample Data'!H308&lt;$B$1,'Control Sample Data'!H308&gt;0),'Control Sample Data'!H308,$B$1),"")</f>
        <v/>
      </c>
      <c r="U309" s="17" t="str">
        <f>IF(SUM('Control Sample Data'!I$3:I$98)&gt;10,IF(AND(ISNUMBER('Control Sample Data'!I308),'Control Sample Data'!I308&lt;$B$1,'Control Sample Data'!I308&gt;0),'Control Sample Data'!I308,$B$1),"")</f>
        <v/>
      </c>
      <c r="V309" s="17" t="str">
        <f>IF(SUM('Control Sample Data'!J$3:J$98)&gt;10,IF(AND(ISNUMBER('Control Sample Data'!J308),'Control Sample Data'!J308&lt;$B$1,'Control Sample Data'!J308&gt;0),'Control Sample Data'!J308,$B$1),"")</f>
        <v/>
      </c>
      <c r="W309" s="17" t="str">
        <f>IF(SUM('Control Sample Data'!K$3:K$98)&gt;10,IF(AND(ISNUMBER('Control Sample Data'!K308),'Control Sample Data'!K308&lt;$B$1,'Control Sample Data'!K308&gt;0),'Control Sample Data'!K308,$B$1),"")</f>
        <v/>
      </c>
      <c r="X309" s="17" t="str">
        <f>IF(SUM('Control Sample Data'!L$3:L$98)&gt;10,IF(AND(ISNUMBER('Control Sample Data'!L308),'Control Sample Data'!L308&lt;$B$1,'Control Sample Data'!L308&gt;0),'Control Sample Data'!L308,$B$1),"")</f>
        <v/>
      </c>
      <c r="Y309" s="17" t="str">
        <f>IF(SUM('Control Sample Data'!M$3:M$98)&gt;10,IF(AND(ISNUMBER('Control Sample Data'!M308),'Control Sample Data'!M308&lt;$B$1,'Control Sample Data'!M308&gt;0),'Control Sample Data'!M308,$B$1),"")</f>
        <v/>
      </c>
      <c r="Z309" s="38" t="str">
        <f>IF(ISERROR(VLOOKUP('Choose Housekeeping Genes'!$C20,Calculations!$C$292:$CB$387,2,0)),"",VLOOKUP('Choose Housekeeping Genes'!$C20,Calculations!$C$292:$M$387,2,0))</f>
        <v/>
      </c>
      <c r="AA309" s="38" t="str">
        <f>IF(ISERROR(VLOOKUP('Choose Housekeeping Genes'!$C20,Calculations!$C$292:$CB$387,3,0)),"",VLOOKUP('Choose Housekeeping Genes'!$C20,Calculations!$C$292:$M$387,3,0))</f>
        <v/>
      </c>
      <c r="AB309" s="38" t="str">
        <f>IF(ISERROR(VLOOKUP('Choose Housekeeping Genes'!$C20,Calculations!$C$292:$CB$387,4,0)),"",VLOOKUP('Choose Housekeeping Genes'!$C20,Calculations!$C$292:$M$387,4,0))</f>
        <v/>
      </c>
      <c r="AC309" s="38" t="str">
        <f>IF(ISERROR(VLOOKUP('Choose Housekeeping Genes'!$C20,Calculations!$C$292:$CB$387,5,0)),"",VLOOKUP('Choose Housekeeping Genes'!$C20,Calculations!$C$292:$M$387,5,0))</f>
        <v/>
      </c>
      <c r="AD309" s="38" t="str">
        <f>IF(ISERROR(VLOOKUP('Choose Housekeeping Genes'!$C20,Calculations!$C$292:$CB$387,6,0)),"",VLOOKUP('Choose Housekeeping Genes'!$C20,Calculations!$C$292:$M$387,6,0))</f>
        <v/>
      </c>
      <c r="AE309" s="38" t="str">
        <f>IF(ISERROR(VLOOKUP('Choose Housekeeping Genes'!$C20,Calculations!$C$292:$CB$387,7,0)),"",VLOOKUP('Choose Housekeeping Genes'!$C20,Calculations!$C$292:$M$387,7,0))</f>
        <v/>
      </c>
      <c r="AF309" s="38" t="str">
        <f>IF(ISERROR(VLOOKUP('Choose Housekeeping Genes'!$C20,Calculations!$C$292:$CB$387,8,0)),"",VLOOKUP('Choose Housekeeping Genes'!$C20,Calculations!$C$292:$M$387,8,0))</f>
        <v/>
      </c>
      <c r="AG309" s="38" t="str">
        <f>IF(ISERROR(VLOOKUP('Choose Housekeeping Genes'!$C20,Calculations!$C$292:$CB$387,9,0)),"",VLOOKUP('Choose Housekeeping Genes'!$C20,Calculations!$C$292:$M$387,9,0))</f>
        <v/>
      </c>
      <c r="AH309" s="38" t="str">
        <f>IF(ISERROR(VLOOKUP('Choose Housekeeping Genes'!$C20,Calculations!$C$292:$CB$387,10,0)),"",VLOOKUP('Choose Housekeeping Genes'!$C20,Calculations!$C$292:$M$387,10,0))</f>
        <v/>
      </c>
      <c r="AI309" s="38" t="str">
        <f>IF(ISERROR(VLOOKUP('Choose Housekeeping Genes'!$C20,Calculations!$C$292:$CB$387,11,0)),"",VLOOKUP('Choose Housekeeping Genes'!$C20,Calculations!$C$292:$M$387,11,0))</f>
        <v/>
      </c>
      <c r="AJ309" s="38" t="str">
        <f>IF(ISERROR(VLOOKUP('Choose Housekeeping Genes'!$C20,Calculations!$C$292:$AB$387,14,0)),"",VLOOKUP('Choose Housekeeping Genes'!$C20,Calculations!$C$292:$AB$387,14,0))</f>
        <v/>
      </c>
      <c r="AK309" s="38" t="str">
        <f>IF(ISERROR(VLOOKUP('Choose Housekeeping Genes'!$C20,Calculations!$C$292:$AB$387,15,0)),"",VLOOKUP('Choose Housekeeping Genes'!$C20,Calculations!$C$292:$AB$387,15,0))</f>
        <v/>
      </c>
      <c r="AL309" s="38" t="str">
        <f>IF(ISERROR(VLOOKUP('Choose Housekeeping Genes'!$C20,Calculations!$C$292:$AB$387,16,0)),"",VLOOKUP('Choose Housekeeping Genes'!$C20,Calculations!$C$292:$AB$387,16,0))</f>
        <v/>
      </c>
      <c r="AM309" s="38" t="str">
        <f>IF(ISERROR(VLOOKUP('Choose Housekeeping Genes'!$C20,Calculations!$C$292:$AB$387,17,0)),"",VLOOKUP('Choose Housekeeping Genes'!$C20,Calculations!$C$292:$AB$387,17,0))</f>
        <v/>
      </c>
      <c r="AN309" s="38" t="str">
        <f>IF(ISERROR(VLOOKUP('Choose Housekeeping Genes'!$C20,Calculations!$C$292:$AB$387,18,0)),"",VLOOKUP('Choose Housekeeping Genes'!$C20,Calculations!$C$292:$AB$387,18,0))</f>
        <v/>
      </c>
      <c r="AO309" s="38" t="str">
        <f>IF(ISERROR(VLOOKUP('Choose Housekeeping Genes'!$C20,Calculations!$C$292:$AB$387,19,0)),"",VLOOKUP('Choose Housekeeping Genes'!$C20,Calculations!$C$292:$AB$387,19,0))</f>
        <v/>
      </c>
      <c r="AP309" s="38" t="str">
        <f>IF(ISERROR(VLOOKUP('Choose Housekeeping Genes'!$C20,Calculations!$C$292:$AB$387,20,0)),"",VLOOKUP('Choose Housekeeping Genes'!$C20,Calculations!$C$292:$AB$387,20,0))</f>
        <v/>
      </c>
      <c r="AQ309" s="38" t="str">
        <f>IF(ISERROR(VLOOKUP('Choose Housekeeping Genes'!$C20,Calculations!$C$292:$AB$387,21,0)),"",VLOOKUP('Choose Housekeeping Genes'!$C20,Calculations!$C$292:$AB$387,21,0))</f>
        <v/>
      </c>
      <c r="AR309" s="38" t="str">
        <f>IF(ISERROR(VLOOKUP('Choose Housekeeping Genes'!$C20,Calculations!$C$292:$AB$387,22,0)),"",VLOOKUP('Choose Housekeeping Genes'!$C20,Calculations!$C$292:$AB$387,22,0))</f>
        <v/>
      </c>
      <c r="AS309" s="38" t="str">
        <f>IF(ISERROR(VLOOKUP('Choose Housekeeping Genes'!$C20,Calculations!$C$292:$AB$387,23,0)),"",VLOOKUP('Choose Housekeeping Genes'!$C20,Calculations!$C$292:$AB$387,23,0))</f>
        <v/>
      </c>
      <c r="AT309" s="36" t="str">
        <f t="shared" si="276"/>
        <v/>
      </c>
      <c r="AU309" s="36" t="str">
        <f t="shared" si="277"/>
        <v/>
      </c>
      <c r="AV309" s="36" t="str">
        <f t="shared" si="278"/>
        <v/>
      </c>
      <c r="AW309" s="36" t="str">
        <f t="shared" si="279"/>
        <v/>
      </c>
      <c r="AX309" s="36" t="str">
        <f t="shared" si="280"/>
        <v/>
      </c>
      <c r="AY309" s="36" t="str">
        <f t="shared" si="281"/>
        <v/>
      </c>
      <c r="AZ309" s="36" t="str">
        <f t="shared" si="282"/>
        <v/>
      </c>
      <c r="BA309" s="36" t="str">
        <f t="shared" si="283"/>
        <v/>
      </c>
      <c r="BB309" s="36" t="str">
        <f t="shared" si="284"/>
        <v/>
      </c>
      <c r="BC309" s="36" t="str">
        <f t="shared" si="285"/>
        <v/>
      </c>
      <c r="BD309" s="36" t="str">
        <f t="shared" si="289"/>
        <v/>
      </c>
      <c r="BE309" s="36" t="str">
        <f t="shared" si="290"/>
        <v/>
      </c>
      <c r="BF309" s="36" t="str">
        <f t="shared" si="291"/>
        <v/>
      </c>
      <c r="BG309" s="36" t="str">
        <f t="shared" si="292"/>
        <v/>
      </c>
      <c r="BH309" s="36" t="str">
        <f t="shared" si="293"/>
        <v/>
      </c>
      <c r="BI309" s="36" t="str">
        <f t="shared" si="294"/>
        <v/>
      </c>
      <c r="BJ309" s="36" t="str">
        <f t="shared" si="295"/>
        <v/>
      </c>
      <c r="BK309" s="36" t="str">
        <f t="shared" si="296"/>
        <v/>
      </c>
      <c r="BL309" s="36" t="str">
        <f t="shared" si="297"/>
        <v/>
      </c>
      <c r="BM309" s="36" t="str">
        <f t="shared" si="298"/>
        <v/>
      </c>
      <c r="BN309" s="38" t="e">
        <f t="shared" si="287"/>
        <v>#DIV/0!</v>
      </c>
      <c r="BO309" s="38" t="e">
        <f t="shared" si="288"/>
        <v>#DIV/0!</v>
      </c>
      <c r="BP309" s="39" t="str">
        <f t="shared" si="256"/>
        <v/>
      </c>
      <c r="BQ309" s="39" t="str">
        <f t="shared" si="257"/>
        <v/>
      </c>
      <c r="BR309" s="39" t="str">
        <f t="shared" si="258"/>
        <v/>
      </c>
      <c r="BS309" s="39" t="str">
        <f t="shared" si="259"/>
        <v/>
      </c>
      <c r="BT309" s="39" t="str">
        <f t="shared" si="260"/>
        <v/>
      </c>
      <c r="BU309" s="39" t="str">
        <f t="shared" si="261"/>
        <v/>
      </c>
      <c r="BV309" s="39" t="str">
        <f t="shared" si="262"/>
        <v/>
      </c>
      <c r="BW309" s="39" t="str">
        <f t="shared" si="263"/>
        <v/>
      </c>
      <c r="BX309" s="39" t="str">
        <f t="shared" si="264"/>
        <v/>
      </c>
      <c r="BY309" s="39" t="str">
        <f t="shared" si="265"/>
        <v/>
      </c>
      <c r="BZ309" s="39" t="str">
        <f t="shared" si="266"/>
        <v/>
      </c>
      <c r="CA309" s="39" t="str">
        <f t="shared" si="267"/>
        <v/>
      </c>
      <c r="CB309" s="39" t="str">
        <f t="shared" si="268"/>
        <v/>
      </c>
      <c r="CC309" s="39" t="str">
        <f t="shared" si="269"/>
        <v/>
      </c>
      <c r="CD309" s="39" t="str">
        <f t="shared" si="270"/>
        <v/>
      </c>
      <c r="CE309" s="39" t="str">
        <f t="shared" si="271"/>
        <v/>
      </c>
      <c r="CF309" s="39" t="str">
        <f t="shared" si="272"/>
        <v/>
      </c>
      <c r="CG309" s="39" t="str">
        <f t="shared" si="273"/>
        <v/>
      </c>
      <c r="CH309" s="39" t="str">
        <f t="shared" si="274"/>
        <v/>
      </c>
      <c r="CI309" s="39" t="str">
        <f t="shared" si="275"/>
        <v/>
      </c>
    </row>
    <row r="310" spans="1:87" ht="12.75">
      <c r="A310" s="18"/>
      <c r="B310" s="16" t="str">
        <f>'Gene Table'!D309</f>
        <v>NM_020706</v>
      </c>
      <c r="C310" s="16" t="s">
        <v>81</v>
      </c>
      <c r="D310" s="17" t="str">
        <f>IF(SUM('Test Sample Data'!D$3:D$98)&gt;10,IF(AND(ISNUMBER('Test Sample Data'!D309),'Test Sample Data'!D309&lt;$B$1,'Test Sample Data'!D309&gt;0),'Test Sample Data'!D309,$B$1),"")</f>
        <v/>
      </c>
      <c r="E310" s="17" t="str">
        <f>IF(SUM('Test Sample Data'!E$3:E$98)&gt;10,IF(AND(ISNUMBER('Test Sample Data'!E309),'Test Sample Data'!E309&lt;$B$1,'Test Sample Data'!E309&gt;0),'Test Sample Data'!E309,$B$1),"")</f>
        <v/>
      </c>
      <c r="F310" s="17" t="str">
        <f>IF(SUM('Test Sample Data'!F$3:F$98)&gt;10,IF(AND(ISNUMBER('Test Sample Data'!F309),'Test Sample Data'!F309&lt;$B$1,'Test Sample Data'!F309&gt;0),'Test Sample Data'!F309,$B$1),"")</f>
        <v/>
      </c>
      <c r="G310" s="17" t="str">
        <f>IF(SUM('Test Sample Data'!G$3:G$98)&gt;10,IF(AND(ISNUMBER('Test Sample Data'!G309),'Test Sample Data'!G309&lt;$B$1,'Test Sample Data'!G309&gt;0),'Test Sample Data'!G309,$B$1),"")</f>
        <v/>
      </c>
      <c r="H310" s="17" t="str">
        <f>IF(SUM('Test Sample Data'!H$3:H$98)&gt;10,IF(AND(ISNUMBER('Test Sample Data'!H309),'Test Sample Data'!H309&lt;$B$1,'Test Sample Data'!H309&gt;0),'Test Sample Data'!H309,$B$1),"")</f>
        <v/>
      </c>
      <c r="I310" s="17" t="str">
        <f>IF(SUM('Test Sample Data'!I$3:I$98)&gt;10,IF(AND(ISNUMBER('Test Sample Data'!I309),'Test Sample Data'!I309&lt;$B$1,'Test Sample Data'!I309&gt;0),'Test Sample Data'!I309,$B$1),"")</f>
        <v/>
      </c>
      <c r="J310" s="17" t="str">
        <f>IF(SUM('Test Sample Data'!J$3:J$98)&gt;10,IF(AND(ISNUMBER('Test Sample Data'!J309),'Test Sample Data'!J309&lt;$B$1,'Test Sample Data'!J309&gt;0),'Test Sample Data'!J309,$B$1),"")</f>
        <v/>
      </c>
      <c r="K310" s="17" t="str">
        <f>IF(SUM('Test Sample Data'!K$3:K$98)&gt;10,IF(AND(ISNUMBER('Test Sample Data'!K309),'Test Sample Data'!K309&lt;$B$1,'Test Sample Data'!K309&gt;0),'Test Sample Data'!K309,$B$1),"")</f>
        <v/>
      </c>
      <c r="L310" s="17" t="str">
        <f>IF(SUM('Test Sample Data'!L$3:L$98)&gt;10,IF(AND(ISNUMBER('Test Sample Data'!L309),'Test Sample Data'!L309&lt;$B$1,'Test Sample Data'!L309&gt;0),'Test Sample Data'!L309,$B$1),"")</f>
        <v/>
      </c>
      <c r="M310" s="17" t="str">
        <f>IF(SUM('Test Sample Data'!M$3:M$98)&gt;10,IF(AND(ISNUMBER('Test Sample Data'!M309),'Test Sample Data'!M309&lt;$B$1,'Test Sample Data'!M309&gt;0),'Test Sample Data'!M309,$B$1),"")</f>
        <v/>
      </c>
      <c r="N310" s="17" t="str">
        <f>'Gene Table'!D309</f>
        <v>NM_020706</v>
      </c>
      <c r="O310" s="16" t="s">
        <v>81</v>
      </c>
      <c r="P310" s="17" t="str">
        <f>IF(SUM('Control Sample Data'!D$3:D$98)&gt;10,IF(AND(ISNUMBER('Control Sample Data'!D309),'Control Sample Data'!D309&lt;$B$1,'Control Sample Data'!D309&gt;0),'Control Sample Data'!D309,$B$1),"")</f>
        <v/>
      </c>
      <c r="Q310" s="17" t="str">
        <f>IF(SUM('Control Sample Data'!E$3:E$98)&gt;10,IF(AND(ISNUMBER('Control Sample Data'!E309),'Control Sample Data'!E309&lt;$B$1,'Control Sample Data'!E309&gt;0),'Control Sample Data'!E309,$B$1),"")</f>
        <v/>
      </c>
      <c r="R310" s="17" t="str">
        <f>IF(SUM('Control Sample Data'!F$3:F$98)&gt;10,IF(AND(ISNUMBER('Control Sample Data'!F309),'Control Sample Data'!F309&lt;$B$1,'Control Sample Data'!F309&gt;0),'Control Sample Data'!F309,$B$1),"")</f>
        <v/>
      </c>
      <c r="S310" s="17" t="str">
        <f>IF(SUM('Control Sample Data'!G$3:G$98)&gt;10,IF(AND(ISNUMBER('Control Sample Data'!G309),'Control Sample Data'!G309&lt;$B$1,'Control Sample Data'!G309&gt;0),'Control Sample Data'!G309,$B$1),"")</f>
        <v/>
      </c>
      <c r="T310" s="17" t="str">
        <f>IF(SUM('Control Sample Data'!H$3:H$98)&gt;10,IF(AND(ISNUMBER('Control Sample Data'!H309),'Control Sample Data'!H309&lt;$B$1,'Control Sample Data'!H309&gt;0),'Control Sample Data'!H309,$B$1),"")</f>
        <v/>
      </c>
      <c r="U310" s="17" t="str">
        <f>IF(SUM('Control Sample Data'!I$3:I$98)&gt;10,IF(AND(ISNUMBER('Control Sample Data'!I309),'Control Sample Data'!I309&lt;$B$1,'Control Sample Data'!I309&gt;0),'Control Sample Data'!I309,$B$1),"")</f>
        <v/>
      </c>
      <c r="V310" s="17" t="str">
        <f>IF(SUM('Control Sample Data'!J$3:J$98)&gt;10,IF(AND(ISNUMBER('Control Sample Data'!J309),'Control Sample Data'!J309&lt;$B$1,'Control Sample Data'!J309&gt;0),'Control Sample Data'!J309,$B$1),"")</f>
        <v/>
      </c>
      <c r="W310" s="17" t="str">
        <f>IF(SUM('Control Sample Data'!K$3:K$98)&gt;10,IF(AND(ISNUMBER('Control Sample Data'!K309),'Control Sample Data'!K309&lt;$B$1,'Control Sample Data'!K309&gt;0),'Control Sample Data'!K309,$B$1),"")</f>
        <v/>
      </c>
      <c r="X310" s="17" t="str">
        <f>IF(SUM('Control Sample Data'!L$3:L$98)&gt;10,IF(AND(ISNUMBER('Control Sample Data'!L309),'Control Sample Data'!L309&lt;$B$1,'Control Sample Data'!L309&gt;0),'Control Sample Data'!L309,$B$1),"")</f>
        <v/>
      </c>
      <c r="Y310" s="17" t="str">
        <f>IF(SUM('Control Sample Data'!M$3:M$98)&gt;10,IF(AND(ISNUMBER('Control Sample Data'!M309),'Control Sample Data'!M309&lt;$B$1,'Control Sample Data'!M309&gt;0),'Control Sample Data'!M309,$B$1),"")</f>
        <v/>
      </c>
      <c r="Z310" s="38" t="str">
        <f>IF(ISERROR(VLOOKUP('Choose Housekeeping Genes'!$C21,Calculations!$C$292:$CB$387,2,0)),"",VLOOKUP('Choose Housekeeping Genes'!$C21,Calculations!$C$292:$M$387,2,0))</f>
        <v/>
      </c>
      <c r="AA310" s="38" t="str">
        <f>IF(ISERROR(VLOOKUP('Choose Housekeeping Genes'!$C21,Calculations!$C$292:$CB$387,3,0)),"",VLOOKUP('Choose Housekeeping Genes'!$C21,Calculations!$C$292:$M$387,3,0))</f>
        <v/>
      </c>
      <c r="AB310" s="38" t="str">
        <f>IF(ISERROR(VLOOKUP('Choose Housekeeping Genes'!$C21,Calculations!$C$292:$CB$387,4,0)),"",VLOOKUP('Choose Housekeeping Genes'!$C21,Calculations!$C$292:$M$387,4,0))</f>
        <v/>
      </c>
      <c r="AC310" s="38" t="str">
        <f>IF(ISERROR(VLOOKUP('Choose Housekeeping Genes'!$C21,Calculations!$C$292:$CB$387,5,0)),"",VLOOKUP('Choose Housekeeping Genes'!$C21,Calculations!$C$292:$M$387,5,0))</f>
        <v/>
      </c>
      <c r="AD310" s="38" t="str">
        <f>IF(ISERROR(VLOOKUP('Choose Housekeeping Genes'!$C21,Calculations!$C$292:$CB$387,6,0)),"",VLOOKUP('Choose Housekeeping Genes'!$C21,Calculations!$C$292:$M$387,6,0))</f>
        <v/>
      </c>
      <c r="AE310" s="38" t="str">
        <f>IF(ISERROR(VLOOKUP('Choose Housekeeping Genes'!$C21,Calculations!$C$292:$CB$387,7,0)),"",VLOOKUP('Choose Housekeeping Genes'!$C21,Calculations!$C$292:$M$387,7,0))</f>
        <v/>
      </c>
      <c r="AF310" s="38" t="str">
        <f>IF(ISERROR(VLOOKUP('Choose Housekeeping Genes'!$C21,Calculations!$C$292:$CB$387,8,0)),"",VLOOKUP('Choose Housekeeping Genes'!$C21,Calculations!$C$292:$M$387,8,0))</f>
        <v/>
      </c>
      <c r="AG310" s="38" t="str">
        <f>IF(ISERROR(VLOOKUP('Choose Housekeeping Genes'!$C21,Calculations!$C$292:$CB$387,9,0)),"",VLOOKUP('Choose Housekeeping Genes'!$C21,Calculations!$C$292:$M$387,9,0))</f>
        <v/>
      </c>
      <c r="AH310" s="38" t="str">
        <f>IF(ISERROR(VLOOKUP('Choose Housekeeping Genes'!$C21,Calculations!$C$292:$CB$387,10,0)),"",VLOOKUP('Choose Housekeeping Genes'!$C21,Calculations!$C$292:$M$387,10,0))</f>
        <v/>
      </c>
      <c r="AI310" s="38" t="str">
        <f>IF(ISERROR(VLOOKUP('Choose Housekeeping Genes'!$C21,Calculations!$C$292:$CB$387,11,0)),"",VLOOKUP('Choose Housekeeping Genes'!$C21,Calculations!$C$292:$M$387,11,0))</f>
        <v/>
      </c>
      <c r="AJ310" s="38" t="str">
        <f>IF(ISERROR(VLOOKUP('Choose Housekeeping Genes'!$C21,Calculations!$C$292:$AB$387,14,0)),"",VLOOKUP('Choose Housekeeping Genes'!$C21,Calculations!$C$292:$AB$387,14,0))</f>
        <v/>
      </c>
      <c r="AK310" s="38" t="str">
        <f>IF(ISERROR(VLOOKUP('Choose Housekeeping Genes'!$C21,Calculations!$C$292:$AB$387,15,0)),"",VLOOKUP('Choose Housekeeping Genes'!$C21,Calculations!$C$292:$AB$387,15,0))</f>
        <v/>
      </c>
      <c r="AL310" s="38" t="str">
        <f>IF(ISERROR(VLOOKUP('Choose Housekeeping Genes'!$C21,Calculations!$C$292:$AB$387,16,0)),"",VLOOKUP('Choose Housekeeping Genes'!$C21,Calculations!$C$292:$AB$387,16,0))</f>
        <v/>
      </c>
      <c r="AM310" s="38" t="str">
        <f>IF(ISERROR(VLOOKUP('Choose Housekeeping Genes'!$C21,Calculations!$C$292:$AB$387,17,0)),"",VLOOKUP('Choose Housekeeping Genes'!$C21,Calculations!$C$292:$AB$387,17,0))</f>
        <v/>
      </c>
      <c r="AN310" s="38" t="str">
        <f>IF(ISERROR(VLOOKUP('Choose Housekeeping Genes'!$C21,Calculations!$C$292:$AB$387,18,0)),"",VLOOKUP('Choose Housekeeping Genes'!$C21,Calculations!$C$292:$AB$387,18,0))</f>
        <v/>
      </c>
      <c r="AO310" s="38" t="str">
        <f>IF(ISERROR(VLOOKUP('Choose Housekeeping Genes'!$C21,Calculations!$C$292:$AB$387,19,0)),"",VLOOKUP('Choose Housekeeping Genes'!$C21,Calculations!$C$292:$AB$387,19,0))</f>
        <v/>
      </c>
      <c r="AP310" s="38" t="str">
        <f>IF(ISERROR(VLOOKUP('Choose Housekeeping Genes'!$C21,Calculations!$C$292:$AB$387,20,0)),"",VLOOKUP('Choose Housekeeping Genes'!$C21,Calculations!$C$292:$AB$387,20,0))</f>
        <v/>
      </c>
      <c r="AQ310" s="38" t="str">
        <f>IF(ISERROR(VLOOKUP('Choose Housekeeping Genes'!$C21,Calculations!$C$292:$AB$387,21,0)),"",VLOOKUP('Choose Housekeeping Genes'!$C21,Calculations!$C$292:$AB$387,21,0))</f>
        <v/>
      </c>
      <c r="AR310" s="38" t="str">
        <f>IF(ISERROR(VLOOKUP('Choose Housekeeping Genes'!$C21,Calculations!$C$292:$AB$387,22,0)),"",VLOOKUP('Choose Housekeeping Genes'!$C21,Calculations!$C$292:$AB$387,22,0))</f>
        <v/>
      </c>
      <c r="AS310" s="38" t="str">
        <f>IF(ISERROR(VLOOKUP('Choose Housekeeping Genes'!$C21,Calculations!$C$292:$AB$387,23,0)),"",VLOOKUP('Choose Housekeeping Genes'!$C21,Calculations!$C$292:$AB$387,23,0))</f>
        <v/>
      </c>
      <c r="AT310" s="36" t="str">
        <f t="shared" si="276"/>
        <v/>
      </c>
      <c r="AU310" s="36" t="str">
        <f t="shared" si="277"/>
        <v/>
      </c>
      <c r="AV310" s="36" t="str">
        <f t="shared" si="278"/>
        <v/>
      </c>
      <c r="AW310" s="36" t="str">
        <f t="shared" si="279"/>
        <v/>
      </c>
      <c r="AX310" s="36" t="str">
        <f t="shared" si="280"/>
        <v/>
      </c>
      <c r="AY310" s="36" t="str">
        <f t="shared" si="281"/>
        <v/>
      </c>
      <c r="AZ310" s="36" t="str">
        <f t="shared" si="282"/>
        <v/>
      </c>
      <c r="BA310" s="36" t="str">
        <f t="shared" si="283"/>
        <v/>
      </c>
      <c r="BB310" s="36" t="str">
        <f t="shared" si="284"/>
        <v/>
      </c>
      <c r="BC310" s="36" t="str">
        <f t="shared" si="285"/>
        <v/>
      </c>
      <c r="BD310" s="36" t="str">
        <f t="shared" si="289"/>
        <v/>
      </c>
      <c r="BE310" s="36" t="str">
        <f t="shared" si="290"/>
        <v/>
      </c>
      <c r="BF310" s="36" t="str">
        <f t="shared" si="291"/>
        <v/>
      </c>
      <c r="BG310" s="36" t="str">
        <f t="shared" si="292"/>
        <v/>
      </c>
      <c r="BH310" s="36" t="str">
        <f t="shared" si="293"/>
        <v/>
      </c>
      <c r="BI310" s="36" t="str">
        <f t="shared" si="294"/>
        <v/>
      </c>
      <c r="BJ310" s="36" t="str">
        <f t="shared" si="295"/>
        <v/>
      </c>
      <c r="BK310" s="36" t="str">
        <f t="shared" si="296"/>
        <v/>
      </c>
      <c r="BL310" s="36" t="str">
        <f t="shared" si="297"/>
        <v/>
      </c>
      <c r="BM310" s="36" t="str">
        <f t="shared" si="298"/>
        <v/>
      </c>
      <c r="BN310" s="38" t="e">
        <f t="shared" si="287"/>
        <v>#DIV/0!</v>
      </c>
      <c r="BO310" s="38" t="e">
        <f t="shared" si="288"/>
        <v>#DIV/0!</v>
      </c>
      <c r="BP310" s="39" t="str">
        <f t="shared" si="256"/>
        <v/>
      </c>
      <c r="BQ310" s="39" t="str">
        <f t="shared" si="257"/>
        <v/>
      </c>
      <c r="BR310" s="39" t="str">
        <f t="shared" si="258"/>
        <v/>
      </c>
      <c r="BS310" s="39" t="str">
        <f t="shared" si="259"/>
        <v/>
      </c>
      <c r="BT310" s="39" t="str">
        <f t="shared" si="260"/>
        <v/>
      </c>
      <c r="BU310" s="39" t="str">
        <f t="shared" si="261"/>
        <v/>
      </c>
      <c r="BV310" s="39" t="str">
        <f t="shared" si="262"/>
        <v/>
      </c>
      <c r="BW310" s="39" t="str">
        <f t="shared" si="263"/>
        <v/>
      </c>
      <c r="BX310" s="39" t="str">
        <f t="shared" si="264"/>
        <v/>
      </c>
      <c r="BY310" s="39" t="str">
        <f t="shared" si="265"/>
        <v/>
      </c>
      <c r="BZ310" s="39" t="str">
        <f t="shared" si="266"/>
        <v/>
      </c>
      <c r="CA310" s="39" t="str">
        <f t="shared" si="267"/>
        <v/>
      </c>
      <c r="CB310" s="39" t="str">
        <f t="shared" si="268"/>
        <v/>
      </c>
      <c r="CC310" s="39" t="str">
        <f t="shared" si="269"/>
        <v/>
      </c>
      <c r="CD310" s="39" t="str">
        <f t="shared" si="270"/>
        <v/>
      </c>
      <c r="CE310" s="39" t="str">
        <f t="shared" si="271"/>
        <v/>
      </c>
      <c r="CF310" s="39" t="str">
        <f t="shared" si="272"/>
        <v/>
      </c>
      <c r="CG310" s="39" t="str">
        <f t="shared" si="273"/>
        <v/>
      </c>
      <c r="CH310" s="39" t="str">
        <f t="shared" si="274"/>
        <v/>
      </c>
      <c r="CI310" s="39" t="str">
        <f t="shared" si="275"/>
        <v/>
      </c>
    </row>
    <row r="311" spans="1:87" ht="12.75">
      <c r="A311" s="18"/>
      <c r="B311" s="16" t="str">
        <f>'Gene Table'!D310</f>
        <v>NM_000962</v>
      </c>
      <c r="C311" s="16" t="s">
        <v>85</v>
      </c>
      <c r="D311" s="17" t="str">
        <f>IF(SUM('Test Sample Data'!D$3:D$98)&gt;10,IF(AND(ISNUMBER('Test Sample Data'!D310),'Test Sample Data'!D310&lt;$B$1,'Test Sample Data'!D310&gt;0),'Test Sample Data'!D310,$B$1),"")</f>
        <v/>
      </c>
      <c r="E311" s="17" t="str">
        <f>IF(SUM('Test Sample Data'!E$3:E$98)&gt;10,IF(AND(ISNUMBER('Test Sample Data'!E310),'Test Sample Data'!E310&lt;$B$1,'Test Sample Data'!E310&gt;0),'Test Sample Data'!E310,$B$1),"")</f>
        <v/>
      </c>
      <c r="F311" s="17" t="str">
        <f>IF(SUM('Test Sample Data'!F$3:F$98)&gt;10,IF(AND(ISNUMBER('Test Sample Data'!F310),'Test Sample Data'!F310&lt;$B$1,'Test Sample Data'!F310&gt;0),'Test Sample Data'!F310,$B$1),"")</f>
        <v/>
      </c>
      <c r="G311" s="17" t="str">
        <f>IF(SUM('Test Sample Data'!G$3:G$98)&gt;10,IF(AND(ISNUMBER('Test Sample Data'!G310),'Test Sample Data'!G310&lt;$B$1,'Test Sample Data'!G310&gt;0),'Test Sample Data'!G310,$B$1),"")</f>
        <v/>
      </c>
      <c r="H311" s="17" t="str">
        <f>IF(SUM('Test Sample Data'!H$3:H$98)&gt;10,IF(AND(ISNUMBER('Test Sample Data'!H310),'Test Sample Data'!H310&lt;$B$1,'Test Sample Data'!H310&gt;0),'Test Sample Data'!H310,$B$1),"")</f>
        <v/>
      </c>
      <c r="I311" s="17" t="str">
        <f>IF(SUM('Test Sample Data'!I$3:I$98)&gt;10,IF(AND(ISNUMBER('Test Sample Data'!I310),'Test Sample Data'!I310&lt;$B$1,'Test Sample Data'!I310&gt;0),'Test Sample Data'!I310,$B$1),"")</f>
        <v/>
      </c>
      <c r="J311" s="17" t="str">
        <f>IF(SUM('Test Sample Data'!J$3:J$98)&gt;10,IF(AND(ISNUMBER('Test Sample Data'!J310),'Test Sample Data'!J310&lt;$B$1,'Test Sample Data'!J310&gt;0),'Test Sample Data'!J310,$B$1),"")</f>
        <v/>
      </c>
      <c r="K311" s="17" t="str">
        <f>IF(SUM('Test Sample Data'!K$3:K$98)&gt;10,IF(AND(ISNUMBER('Test Sample Data'!K310),'Test Sample Data'!K310&lt;$B$1,'Test Sample Data'!K310&gt;0),'Test Sample Data'!K310,$B$1),"")</f>
        <v/>
      </c>
      <c r="L311" s="17" t="str">
        <f>IF(SUM('Test Sample Data'!L$3:L$98)&gt;10,IF(AND(ISNUMBER('Test Sample Data'!L310),'Test Sample Data'!L310&lt;$B$1,'Test Sample Data'!L310&gt;0),'Test Sample Data'!L310,$B$1),"")</f>
        <v/>
      </c>
      <c r="M311" s="17" t="str">
        <f>IF(SUM('Test Sample Data'!M$3:M$98)&gt;10,IF(AND(ISNUMBER('Test Sample Data'!M310),'Test Sample Data'!M310&lt;$B$1,'Test Sample Data'!M310&gt;0),'Test Sample Data'!M310,$B$1),"")</f>
        <v/>
      </c>
      <c r="N311" s="17" t="str">
        <f>'Gene Table'!D310</f>
        <v>NM_000962</v>
      </c>
      <c r="O311" s="16" t="s">
        <v>85</v>
      </c>
      <c r="P311" s="17" t="str">
        <f>IF(SUM('Control Sample Data'!D$3:D$98)&gt;10,IF(AND(ISNUMBER('Control Sample Data'!D310),'Control Sample Data'!D310&lt;$B$1,'Control Sample Data'!D310&gt;0),'Control Sample Data'!D310,$B$1),"")</f>
        <v/>
      </c>
      <c r="Q311" s="17" t="str">
        <f>IF(SUM('Control Sample Data'!E$3:E$98)&gt;10,IF(AND(ISNUMBER('Control Sample Data'!E310),'Control Sample Data'!E310&lt;$B$1,'Control Sample Data'!E310&gt;0),'Control Sample Data'!E310,$B$1),"")</f>
        <v/>
      </c>
      <c r="R311" s="17" t="str">
        <f>IF(SUM('Control Sample Data'!F$3:F$98)&gt;10,IF(AND(ISNUMBER('Control Sample Data'!F310),'Control Sample Data'!F310&lt;$B$1,'Control Sample Data'!F310&gt;0),'Control Sample Data'!F310,$B$1),"")</f>
        <v/>
      </c>
      <c r="S311" s="17" t="str">
        <f>IF(SUM('Control Sample Data'!G$3:G$98)&gt;10,IF(AND(ISNUMBER('Control Sample Data'!G310),'Control Sample Data'!G310&lt;$B$1,'Control Sample Data'!G310&gt;0),'Control Sample Data'!G310,$B$1),"")</f>
        <v/>
      </c>
      <c r="T311" s="17" t="str">
        <f>IF(SUM('Control Sample Data'!H$3:H$98)&gt;10,IF(AND(ISNUMBER('Control Sample Data'!H310),'Control Sample Data'!H310&lt;$B$1,'Control Sample Data'!H310&gt;0),'Control Sample Data'!H310,$B$1),"")</f>
        <v/>
      </c>
      <c r="U311" s="17" t="str">
        <f>IF(SUM('Control Sample Data'!I$3:I$98)&gt;10,IF(AND(ISNUMBER('Control Sample Data'!I310),'Control Sample Data'!I310&lt;$B$1,'Control Sample Data'!I310&gt;0),'Control Sample Data'!I310,$B$1),"")</f>
        <v/>
      </c>
      <c r="V311" s="17" t="str">
        <f>IF(SUM('Control Sample Data'!J$3:J$98)&gt;10,IF(AND(ISNUMBER('Control Sample Data'!J310),'Control Sample Data'!J310&lt;$B$1,'Control Sample Data'!J310&gt;0),'Control Sample Data'!J310,$B$1),"")</f>
        <v/>
      </c>
      <c r="W311" s="17" t="str">
        <f>IF(SUM('Control Sample Data'!K$3:K$98)&gt;10,IF(AND(ISNUMBER('Control Sample Data'!K310),'Control Sample Data'!K310&lt;$B$1,'Control Sample Data'!K310&gt;0),'Control Sample Data'!K310,$B$1),"")</f>
        <v/>
      </c>
      <c r="X311" s="17" t="str">
        <f>IF(SUM('Control Sample Data'!L$3:L$98)&gt;10,IF(AND(ISNUMBER('Control Sample Data'!L310),'Control Sample Data'!L310&lt;$B$1,'Control Sample Data'!L310&gt;0),'Control Sample Data'!L310,$B$1),"")</f>
        <v/>
      </c>
      <c r="Y311" s="17" t="str">
        <f>IF(SUM('Control Sample Data'!M$3:M$98)&gt;10,IF(AND(ISNUMBER('Control Sample Data'!M310),'Control Sample Data'!M310&lt;$B$1,'Control Sample Data'!M310&gt;0),'Control Sample Data'!M310,$B$1),"")</f>
        <v/>
      </c>
      <c r="Z311" s="38" t="str">
        <f>IF(ISERROR(VLOOKUP('Choose Housekeeping Genes'!$C22,Calculations!$C$292:$CB$387,2,0)),"",VLOOKUP('Choose Housekeeping Genes'!$C22,Calculations!$C$292:$M$387,2,0))</f>
        <v/>
      </c>
      <c r="AA311" s="38" t="str">
        <f>IF(ISERROR(VLOOKUP('Choose Housekeeping Genes'!$C22,Calculations!$C$292:$CB$387,3,0)),"",VLOOKUP('Choose Housekeeping Genes'!$C22,Calculations!$C$292:$M$387,3,0))</f>
        <v/>
      </c>
      <c r="AB311" s="38" t="str">
        <f>IF(ISERROR(VLOOKUP('Choose Housekeeping Genes'!$C22,Calculations!$C$292:$CB$387,4,0)),"",VLOOKUP('Choose Housekeeping Genes'!$C22,Calculations!$C$292:$M$387,4,0))</f>
        <v/>
      </c>
      <c r="AC311" s="38" t="str">
        <f>IF(ISERROR(VLOOKUP('Choose Housekeeping Genes'!$C22,Calculations!$C$292:$CB$387,5,0)),"",VLOOKUP('Choose Housekeeping Genes'!$C22,Calculations!$C$292:$M$387,5,0))</f>
        <v/>
      </c>
      <c r="AD311" s="38" t="str">
        <f>IF(ISERROR(VLOOKUP('Choose Housekeeping Genes'!$C22,Calculations!$C$292:$CB$387,6,0)),"",VLOOKUP('Choose Housekeeping Genes'!$C22,Calculations!$C$292:$M$387,6,0))</f>
        <v/>
      </c>
      <c r="AE311" s="38" t="str">
        <f>IF(ISERROR(VLOOKUP('Choose Housekeeping Genes'!$C22,Calculations!$C$292:$CB$387,7,0)),"",VLOOKUP('Choose Housekeeping Genes'!$C22,Calculations!$C$292:$M$387,7,0))</f>
        <v/>
      </c>
      <c r="AF311" s="38" t="str">
        <f>IF(ISERROR(VLOOKUP('Choose Housekeeping Genes'!$C22,Calculations!$C$292:$CB$387,8,0)),"",VLOOKUP('Choose Housekeeping Genes'!$C22,Calculations!$C$292:$M$387,8,0))</f>
        <v/>
      </c>
      <c r="AG311" s="38" t="str">
        <f>IF(ISERROR(VLOOKUP('Choose Housekeeping Genes'!$C22,Calculations!$C$292:$CB$387,9,0)),"",VLOOKUP('Choose Housekeeping Genes'!$C22,Calculations!$C$292:$M$387,9,0))</f>
        <v/>
      </c>
      <c r="AH311" s="38" t="str">
        <f>IF(ISERROR(VLOOKUP('Choose Housekeeping Genes'!$C22,Calculations!$C$292:$CB$387,10,0)),"",VLOOKUP('Choose Housekeeping Genes'!$C22,Calculations!$C$292:$M$387,10,0))</f>
        <v/>
      </c>
      <c r="AI311" s="38" t="str">
        <f>IF(ISERROR(VLOOKUP('Choose Housekeeping Genes'!$C22,Calculations!$C$292:$CB$387,11,0)),"",VLOOKUP('Choose Housekeeping Genes'!$C22,Calculations!$C$292:$M$387,11,0))</f>
        <v/>
      </c>
      <c r="AJ311" s="38" t="str">
        <f>IF(ISERROR(VLOOKUP('Choose Housekeeping Genes'!$C22,Calculations!$C$292:$AB$387,14,0)),"",VLOOKUP('Choose Housekeeping Genes'!$C22,Calculations!$C$292:$AB$387,14,0))</f>
        <v/>
      </c>
      <c r="AK311" s="38" t="str">
        <f>IF(ISERROR(VLOOKUP('Choose Housekeeping Genes'!$C22,Calculations!$C$292:$AB$387,15,0)),"",VLOOKUP('Choose Housekeeping Genes'!$C22,Calculations!$C$292:$AB$387,15,0))</f>
        <v/>
      </c>
      <c r="AL311" s="38" t="str">
        <f>IF(ISERROR(VLOOKUP('Choose Housekeeping Genes'!$C22,Calculations!$C$292:$AB$387,16,0)),"",VLOOKUP('Choose Housekeeping Genes'!$C22,Calculations!$C$292:$AB$387,16,0))</f>
        <v/>
      </c>
      <c r="AM311" s="38" t="str">
        <f>IF(ISERROR(VLOOKUP('Choose Housekeeping Genes'!$C22,Calculations!$C$292:$AB$387,17,0)),"",VLOOKUP('Choose Housekeeping Genes'!$C22,Calculations!$C$292:$AB$387,17,0))</f>
        <v/>
      </c>
      <c r="AN311" s="38" t="str">
        <f>IF(ISERROR(VLOOKUP('Choose Housekeeping Genes'!$C22,Calculations!$C$292:$AB$387,18,0)),"",VLOOKUP('Choose Housekeeping Genes'!$C22,Calculations!$C$292:$AB$387,18,0))</f>
        <v/>
      </c>
      <c r="AO311" s="38" t="str">
        <f>IF(ISERROR(VLOOKUP('Choose Housekeeping Genes'!$C22,Calculations!$C$292:$AB$387,19,0)),"",VLOOKUP('Choose Housekeeping Genes'!$C22,Calculations!$C$292:$AB$387,19,0))</f>
        <v/>
      </c>
      <c r="AP311" s="38" t="str">
        <f>IF(ISERROR(VLOOKUP('Choose Housekeeping Genes'!$C22,Calculations!$C$292:$AB$387,20,0)),"",VLOOKUP('Choose Housekeeping Genes'!$C22,Calculations!$C$292:$AB$387,20,0))</f>
        <v/>
      </c>
      <c r="AQ311" s="38" t="str">
        <f>IF(ISERROR(VLOOKUP('Choose Housekeeping Genes'!$C22,Calculations!$C$292:$AB$387,21,0)),"",VLOOKUP('Choose Housekeeping Genes'!$C22,Calculations!$C$292:$AB$387,21,0))</f>
        <v/>
      </c>
      <c r="AR311" s="38" t="str">
        <f>IF(ISERROR(VLOOKUP('Choose Housekeeping Genes'!$C22,Calculations!$C$292:$AB$387,22,0)),"",VLOOKUP('Choose Housekeeping Genes'!$C22,Calculations!$C$292:$AB$387,22,0))</f>
        <v/>
      </c>
      <c r="AS311" s="38" t="str">
        <f>IF(ISERROR(VLOOKUP('Choose Housekeeping Genes'!$C22,Calculations!$C$292:$AB$387,23,0)),"",VLOOKUP('Choose Housekeeping Genes'!$C22,Calculations!$C$292:$AB$387,23,0))</f>
        <v/>
      </c>
      <c r="AT311" s="36" t="str">
        <f t="shared" si="276"/>
        <v/>
      </c>
      <c r="AU311" s="36" t="str">
        <f t="shared" si="277"/>
        <v/>
      </c>
      <c r="AV311" s="36" t="str">
        <f t="shared" si="278"/>
        <v/>
      </c>
      <c r="AW311" s="36" t="str">
        <f t="shared" si="279"/>
        <v/>
      </c>
      <c r="AX311" s="36" t="str">
        <f t="shared" si="280"/>
        <v/>
      </c>
      <c r="AY311" s="36" t="str">
        <f t="shared" si="281"/>
        <v/>
      </c>
      <c r="AZ311" s="36" t="str">
        <f t="shared" si="282"/>
        <v/>
      </c>
      <c r="BA311" s="36" t="str">
        <f t="shared" si="283"/>
        <v/>
      </c>
      <c r="BB311" s="36" t="str">
        <f t="shared" si="284"/>
        <v/>
      </c>
      <c r="BC311" s="36" t="str">
        <f t="shared" si="285"/>
        <v/>
      </c>
      <c r="BD311" s="36" t="str">
        <f t="shared" si="289"/>
        <v/>
      </c>
      <c r="BE311" s="36" t="str">
        <f t="shared" si="290"/>
        <v/>
      </c>
      <c r="BF311" s="36" t="str">
        <f t="shared" si="291"/>
        <v/>
      </c>
      <c r="BG311" s="36" t="str">
        <f t="shared" si="292"/>
        <v/>
      </c>
      <c r="BH311" s="36" t="str">
        <f t="shared" si="293"/>
        <v/>
      </c>
      <c r="BI311" s="36" t="str">
        <f t="shared" si="294"/>
        <v/>
      </c>
      <c r="BJ311" s="36" t="str">
        <f t="shared" si="295"/>
        <v/>
      </c>
      <c r="BK311" s="36" t="str">
        <f t="shared" si="296"/>
        <v/>
      </c>
      <c r="BL311" s="36" t="str">
        <f t="shared" si="297"/>
        <v/>
      </c>
      <c r="BM311" s="36" t="str">
        <f t="shared" si="298"/>
        <v/>
      </c>
      <c r="BN311" s="38" t="e">
        <f t="shared" si="287"/>
        <v>#DIV/0!</v>
      </c>
      <c r="BO311" s="38" t="e">
        <f t="shared" si="288"/>
        <v>#DIV/0!</v>
      </c>
      <c r="BP311" s="39" t="str">
        <f t="shared" si="256"/>
        <v/>
      </c>
      <c r="BQ311" s="39" t="str">
        <f t="shared" si="257"/>
        <v/>
      </c>
      <c r="BR311" s="39" t="str">
        <f t="shared" si="258"/>
        <v/>
      </c>
      <c r="BS311" s="39" t="str">
        <f t="shared" si="259"/>
        <v/>
      </c>
      <c r="BT311" s="39" t="str">
        <f t="shared" si="260"/>
        <v/>
      </c>
      <c r="BU311" s="39" t="str">
        <f t="shared" si="261"/>
        <v/>
      </c>
      <c r="BV311" s="39" t="str">
        <f t="shared" si="262"/>
        <v/>
      </c>
      <c r="BW311" s="39" t="str">
        <f t="shared" si="263"/>
        <v/>
      </c>
      <c r="BX311" s="39" t="str">
        <f t="shared" si="264"/>
        <v/>
      </c>
      <c r="BY311" s="39" t="str">
        <f t="shared" si="265"/>
        <v/>
      </c>
      <c r="BZ311" s="39" t="str">
        <f t="shared" si="266"/>
        <v/>
      </c>
      <c r="CA311" s="39" t="str">
        <f t="shared" si="267"/>
        <v/>
      </c>
      <c r="CB311" s="39" t="str">
        <f t="shared" si="268"/>
        <v/>
      </c>
      <c r="CC311" s="39" t="str">
        <f t="shared" si="269"/>
        <v/>
      </c>
      <c r="CD311" s="39" t="str">
        <f t="shared" si="270"/>
        <v/>
      </c>
      <c r="CE311" s="39" t="str">
        <f t="shared" si="271"/>
        <v/>
      </c>
      <c r="CF311" s="39" t="str">
        <f t="shared" si="272"/>
        <v/>
      </c>
      <c r="CG311" s="39" t="str">
        <f t="shared" si="273"/>
        <v/>
      </c>
      <c r="CH311" s="39" t="str">
        <f t="shared" si="274"/>
        <v/>
      </c>
      <c r="CI311" s="39" t="str">
        <f t="shared" si="275"/>
        <v/>
      </c>
    </row>
    <row r="312" spans="1:87" ht="12.75">
      <c r="A312" s="18"/>
      <c r="B312" s="16" t="str">
        <f>'Gene Table'!D311</f>
        <v>NM_020661</v>
      </c>
      <c r="C312" s="16" t="s">
        <v>89</v>
      </c>
      <c r="D312" s="17" t="str">
        <f>IF(SUM('Test Sample Data'!D$3:D$98)&gt;10,IF(AND(ISNUMBER('Test Sample Data'!D311),'Test Sample Data'!D311&lt;$B$1,'Test Sample Data'!D311&gt;0),'Test Sample Data'!D311,$B$1),"")</f>
        <v/>
      </c>
      <c r="E312" s="17" t="str">
        <f>IF(SUM('Test Sample Data'!E$3:E$98)&gt;10,IF(AND(ISNUMBER('Test Sample Data'!E311),'Test Sample Data'!E311&lt;$B$1,'Test Sample Data'!E311&gt;0),'Test Sample Data'!E311,$B$1),"")</f>
        <v/>
      </c>
      <c r="F312" s="17" t="str">
        <f>IF(SUM('Test Sample Data'!F$3:F$98)&gt;10,IF(AND(ISNUMBER('Test Sample Data'!F311),'Test Sample Data'!F311&lt;$B$1,'Test Sample Data'!F311&gt;0),'Test Sample Data'!F311,$B$1),"")</f>
        <v/>
      </c>
      <c r="G312" s="17" t="str">
        <f>IF(SUM('Test Sample Data'!G$3:G$98)&gt;10,IF(AND(ISNUMBER('Test Sample Data'!G311),'Test Sample Data'!G311&lt;$B$1,'Test Sample Data'!G311&gt;0),'Test Sample Data'!G311,$B$1),"")</f>
        <v/>
      </c>
      <c r="H312" s="17" t="str">
        <f>IF(SUM('Test Sample Data'!H$3:H$98)&gt;10,IF(AND(ISNUMBER('Test Sample Data'!H311),'Test Sample Data'!H311&lt;$B$1,'Test Sample Data'!H311&gt;0),'Test Sample Data'!H311,$B$1),"")</f>
        <v/>
      </c>
      <c r="I312" s="17" t="str">
        <f>IF(SUM('Test Sample Data'!I$3:I$98)&gt;10,IF(AND(ISNUMBER('Test Sample Data'!I311),'Test Sample Data'!I311&lt;$B$1,'Test Sample Data'!I311&gt;0),'Test Sample Data'!I311,$B$1),"")</f>
        <v/>
      </c>
      <c r="J312" s="17" t="str">
        <f>IF(SUM('Test Sample Data'!J$3:J$98)&gt;10,IF(AND(ISNUMBER('Test Sample Data'!J311),'Test Sample Data'!J311&lt;$B$1,'Test Sample Data'!J311&gt;0),'Test Sample Data'!J311,$B$1),"")</f>
        <v/>
      </c>
      <c r="K312" s="17" t="str">
        <f>IF(SUM('Test Sample Data'!K$3:K$98)&gt;10,IF(AND(ISNUMBER('Test Sample Data'!K311),'Test Sample Data'!K311&lt;$B$1,'Test Sample Data'!K311&gt;0),'Test Sample Data'!K311,$B$1),"")</f>
        <v/>
      </c>
      <c r="L312" s="17" t="str">
        <f>IF(SUM('Test Sample Data'!L$3:L$98)&gt;10,IF(AND(ISNUMBER('Test Sample Data'!L311),'Test Sample Data'!L311&lt;$B$1,'Test Sample Data'!L311&gt;0),'Test Sample Data'!L311,$B$1),"")</f>
        <v/>
      </c>
      <c r="M312" s="17" t="str">
        <f>IF(SUM('Test Sample Data'!M$3:M$98)&gt;10,IF(AND(ISNUMBER('Test Sample Data'!M311),'Test Sample Data'!M311&lt;$B$1,'Test Sample Data'!M311&gt;0),'Test Sample Data'!M311,$B$1),"")</f>
        <v/>
      </c>
      <c r="N312" s="17" t="str">
        <f>'Gene Table'!D311</f>
        <v>NM_020661</v>
      </c>
      <c r="O312" s="16" t="s">
        <v>89</v>
      </c>
      <c r="P312" s="17" t="str">
        <f>IF(SUM('Control Sample Data'!D$3:D$98)&gt;10,IF(AND(ISNUMBER('Control Sample Data'!D311),'Control Sample Data'!D311&lt;$B$1,'Control Sample Data'!D311&gt;0),'Control Sample Data'!D311,$B$1),"")</f>
        <v/>
      </c>
      <c r="Q312" s="17" t="str">
        <f>IF(SUM('Control Sample Data'!E$3:E$98)&gt;10,IF(AND(ISNUMBER('Control Sample Data'!E311),'Control Sample Data'!E311&lt;$B$1,'Control Sample Data'!E311&gt;0),'Control Sample Data'!E311,$B$1),"")</f>
        <v/>
      </c>
      <c r="R312" s="17" t="str">
        <f>IF(SUM('Control Sample Data'!F$3:F$98)&gt;10,IF(AND(ISNUMBER('Control Sample Data'!F311),'Control Sample Data'!F311&lt;$B$1,'Control Sample Data'!F311&gt;0),'Control Sample Data'!F311,$B$1),"")</f>
        <v/>
      </c>
      <c r="S312" s="17" t="str">
        <f>IF(SUM('Control Sample Data'!G$3:G$98)&gt;10,IF(AND(ISNUMBER('Control Sample Data'!G311),'Control Sample Data'!G311&lt;$B$1,'Control Sample Data'!G311&gt;0),'Control Sample Data'!G311,$B$1),"")</f>
        <v/>
      </c>
      <c r="T312" s="17" t="str">
        <f>IF(SUM('Control Sample Data'!H$3:H$98)&gt;10,IF(AND(ISNUMBER('Control Sample Data'!H311),'Control Sample Data'!H311&lt;$B$1,'Control Sample Data'!H311&gt;0),'Control Sample Data'!H311,$B$1),"")</f>
        <v/>
      </c>
      <c r="U312" s="17" t="str">
        <f>IF(SUM('Control Sample Data'!I$3:I$98)&gt;10,IF(AND(ISNUMBER('Control Sample Data'!I311),'Control Sample Data'!I311&lt;$B$1,'Control Sample Data'!I311&gt;0),'Control Sample Data'!I311,$B$1),"")</f>
        <v/>
      </c>
      <c r="V312" s="17" t="str">
        <f>IF(SUM('Control Sample Data'!J$3:J$98)&gt;10,IF(AND(ISNUMBER('Control Sample Data'!J311),'Control Sample Data'!J311&lt;$B$1,'Control Sample Data'!J311&gt;0),'Control Sample Data'!J311,$B$1),"")</f>
        <v/>
      </c>
      <c r="W312" s="17" t="str">
        <f>IF(SUM('Control Sample Data'!K$3:K$98)&gt;10,IF(AND(ISNUMBER('Control Sample Data'!K311),'Control Sample Data'!K311&lt;$B$1,'Control Sample Data'!K311&gt;0),'Control Sample Data'!K311,$B$1),"")</f>
        <v/>
      </c>
      <c r="X312" s="17" t="str">
        <f>IF(SUM('Control Sample Data'!L$3:L$98)&gt;10,IF(AND(ISNUMBER('Control Sample Data'!L311),'Control Sample Data'!L311&lt;$B$1,'Control Sample Data'!L311&gt;0),'Control Sample Data'!L311,$B$1),"")</f>
        <v/>
      </c>
      <c r="Y312" s="17" t="str">
        <f>IF(SUM('Control Sample Data'!M$3:M$98)&gt;10,IF(AND(ISNUMBER('Control Sample Data'!M311),'Control Sample Data'!M311&lt;$B$1,'Control Sample Data'!M311&gt;0),'Control Sample Data'!M311,$B$1),"")</f>
        <v/>
      </c>
      <c r="Z312" s="43" t="s">
        <v>1468</v>
      </c>
      <c r="AA312" s="44"/>
      <c r="AB312" s="44"/>
      <c r="AC312" s="44"/>
      <c r="AD312" s="44"/>
      <c r="AE312" s="44"/>
      <c r="AF312" s="44"/>
      <c r="AG312" s="44"/>
      <c r="AH312" s="44"/>
      <c r="AI312" s="44"/>
      <c r="AJ312" s="47"/>
      <c r="AK312" s="47"/>
      <c r="AL312" s="47"/>
      <c r="AM312" s="47"/>
      <c r="AN312" s="47"/>
      <c r="AO312" s="47"/>
      <c r="AP312" s="47"/>
      <c r="AQ312" s="47"/>
      <c r="AR312" s="47"/>
      <c r="AS312" s="49"/>
      <c r="AT312" s="36" t="str">
        <f t="shared" si="276"/>
        <v/>
      </c>
      <c r="AU312" s="36" t="str">
        <f t="shared" si="277"/>
        <v/>
      </c>
      <c r="AV312" s="36" t="str">
        <f t="shared" si="278"/>
        <v/>
      </c>
      <c r="AW312" s="36" t="str">
        <f t="shared" si="279"/>
        <v/>
      </c>
      <c r="AX312" s="36" t="str">
        <f t="shared" si="280"/>
        <v/>
      </c>
      <c r="AY312" s="36" t="str">
        <f t="shared" si="281"/>
        <v/>
      </c>
      <c r="AZ312" s="36" t="str">
        <f t="shared" si="282"/>
        <v/>
      </c>
      <c r="BA312" s="36" t="str">
        <f t="shared" si="283"/>
        <v/>
      </c>
      <c r="BB312" s="36" t="str">
        <f t="shared" si="284"/>
        <v/>
      </c>
      <c r="BC312" s="36" t="str">
        <f t="shared" si="285"/>
        <v/>
      </c>
      <c r="BD312" s="36" t="str">
        <f t="shared" si="289"/>
        <v/>
      </c>
      <c r="BE312" s="36" t="str">
        <f t="shared" si="290"/>
        <v/>
      </c>
      <c r="BF312" s="36" t="str">
        <f t="shared" si="291"/>
        <v/>
      </c>
      <c r="BG312" s="36" t="str">
        <f t="shared" si="292"/>
        <v/>
      </c>
      <c r="BH312" s="36" t="str">
        <f t="shared" si="293"/>
        <v/>
      </c>
      <c r="BI312" s="36" t="str">
        <f t="shared" si="294"/>
        <v/>
      </c>
      <c r="BJ312" s="36" t="str">
        <f t="shared" si="295"/>
        <v/>
      </c>
      <c r="BK312" s="36" t="str">
        <f t="shared" si="296"/>
        <v/>
      </c>
      <c r="BL312" s="36" t="str">
        <f t="shared" si="297"/>
        <v/>
      </c>
      <c r="BM312" s="36" t="str">
        <f t="shared" si="298"/>
        <v/>
      </c>
      <c r="BN312" s="38" t="e">
        <f t="shared" si="287"/>
        <v>#DIV/0!</v>
      </c>
      <c r="BO312" s="38" t="e">
        <f t="shared" si="288"/>
        <v>#DIV/0!</v>
      </c>
      <c r="BP312" s="39" t="str">
        <f t="shared" si="256"/>
        <v/>
      </c>
      <c r="BQ312" s="39" t="str">
        <f t="shared" si="257"/>
        <v/>
      </c>
      <c r="BR312" s="39" t="str">
        <f t="shared" si="258"/>
        <v/>
      </c>
      <c r="BS312" s="39" t="str">
        <f t="shared" si="259"/>
        <v/>
      </c>
      <c r="BT312" s="39" t="str">
        <f t="shared" si="260"/>
        <v/>
      </c>
      <c r="BU312" s="39" t="str">
        <f t="shared" si="261"/>
        <v/>
      </c>
      <c r="BV312" s="39" t="str">
        <f t="shared" si="262"/>
        <v/>
      </c>
      <c r="BW312" s="39" t="str">
        <f t="shared" si="263"/>
        <v/>
      </c>
      <c r="BX312" s="39" t="str">
        <f t="shared" si="264"/>
        <v/>
      </c>
      <c r="BY312" s="39" t="str">
        <f t="shared" si="265"/>
        <v/>
      </c>
      <c r="BZ312" s="39" t="str">
        <f t="shared" si="266"/>
        <v/>
      </c>
      <c r="CA312" s="39" t="str">
        <f t="shared" si="267"/>
        <v/>
      </c>
      <c r="CB312" s="39" t="str">
        <f t="shared" si="268"/>
        <v/>
      </c>
      <c r="CC312" s="39" t="str">
        <f t="shared" si="269"/>
        <v/>
      </c>
      <c r="CD312" s="39" t="str">
        <f t="shared" si="270"/>
        <v/>
      </c>
      <c r="CE312" s="39" t="str">
        <f t="shared" si="271"/>
        <v/>
      </c>
      <c r="CF312" s="39" t="str">
        <f t="shared" si="272"/>
        <v/>
      </c>
      <c r="CG312" s="39" t="str">
        <f t="shared" si="273"/>
        <v/>
      </c>
      <c r="CH312" s="39" t="str">
        <f t="shared" si="274"/>
        <v/>
      </c>
      <c r="CI312" s="39" t="str">
        <f t="shared" si="275"/>
        <v/>
      </c>
    </row>
    <row r="313" spans="1:87" ht="12.75">
      <c r="A313" s="18"/>
      <c r="B313" s="16" t="str">
        <f>'Gene Table'!D312</f>
        <v>NM_000953</v>
      </c>
      <c r="C313" s="16" t="s">
        <v>93</v>
      </c>
      <c r="D313" s="17" t="str">
        <f>IF(SUM('Test Sample Data'!D$3:D$98)&gt;10,IF(AND(ISNUMBER('Test Sample Data'!D312),'Test Sample Data'!D312&lt;$B$1,'Test Sample Data'!D312&gt;0),'Test Sample Data'!D312,$B$1),"")</f>
        <v/>
      </c>
      <c r="E313" s="17" t="str">
        <f>IF(SUM('Test Sample Data'!E$3:E$98)&gt;10,IF(AND(ISNUMBER('Test Sample Data'!E312),'Test Sample Data'!E312&lt;$B$1,'Test Sample Data'!E312&gt;0),'Test Sample Data'!E312,$B$1),"")</f>
        <v/>
      </c>
      <c r="F313" s="17" t="str">
        <f>IF(SUM('Test Sample Data'!F$3:F$98)&gt;10,IF(AND(ISNUMBER('Test Sample Data'!F312),'Test Sample Data'!F312&lt;$B$1,'Test Sample Data'!F312&gt;0),'Test Sample Data'!F312,$B$1),"")</f>
        <v/>
      </c>
      <c r="G313" s="17" t="str">
        <f>IF(SUM('Test Sample Data'!G$3:G$98)&gt;10,IF(AND(ISNUMBER('Test Sample Data'!G312),'Test Sample Data'!G312&lt;$B$1,'Test Sample Data'!G312&gt;0),'Test Sample Data'!G312,$B$1),"")</f>
        <v/>
      </c>
      <c r="H313" s="17" t="str">
        <f>IF(SUM('Test Sample Data'!H$3:H$98)&gt;10,IF(AND(ISNUMBER('Test Sample Data'!H312),'Test Sample Data'!H312&lt;$B$1,'Test Sample Data'!H312&gt;0),'Test Sample Data'!H312,$B$1),"")</f>
        <v/>
      </c>
      <c r="I313" s="17" t="str">
        <f>IF(SUM('Test Sample Data'!I$3:I$98)&gt;10,IF(AND(ISNUMBER('Test Sample Data'!I312),'Test Sample Data'!I312&lt;$B$1,'Test Sample Data'!I312&gt;0),'Test Sample Data'!I312,$B$1),"")</f>
        <v/>
      </c>
      <c r="J313" s="17" t="str">
        <f>IF(SUM('Test Sample Data'!J$3:J$98)&gt;10,IF(AND(ISNUMBER('Test Sample Data'!J312),'Test Sample Data'!J312&lt;$B$1,'Test Sample Data'!J312&gt;0),'Test Sample Data'!J312,$B$1),"")</f>
        <v/>
      </c>
      <c r="K313" s="17" t="str">
        <f>IF(SUM('Test Sample Data'!K$3:K$98)&gt;10,IF(AND(ISNUMBER('Test Sample Data'!K312),'Test Sample Data'!K312&lt;$B$1,'Test Sample Data'!K312&gt;0),'Test Sample Data'!K312,$B$1),"")</f>
        <v/>
      </c>
      <c r="L313" s="17" t="str">
        <f>IF(SUM('Test Sample Data'!L$3:L$98)&gt;10,IF(AND(ISNUMBER('Test Sample Data'!L312),'Test Sample Data'!L312&lt;$B$1,'Test Sample Data'!L312&gt;0),'Test Sample Data'!L312,$B$1),"")</f>
        <v/>
      </c>
      <c r="M313" s="17" t="str">
        <f>IF(SUM('Test Sample Data'!M$3:M$98)&gt;10,IF(AND(ISNUMBER('Test Sample Data'!M312),'Test Sample Data'!M312&lt;$B$1,'Test Sample Data'!M312&gt;0),'Test Sample Data'!M312,$B$1),"")</f>
        <v/>
      </c>
      <c r="N313" s="17" t="str">
        <f>'Gene Table'!D312</f>
        <v>NM_000953</v>
      </c>
      <c r="O313" s="16" t="s">
        <v>93</v>
      </c>
      <c r="P313" s="17" t="str">
        <f>IF(SUM('Control Sample Data'!D$3:D$98)&gt;10,IF(AND(ISNUMBER('Control Sample Data'!D312),'Control Sample Data'!D312&lt;$B$1,'Control Sample Data'!D312&gt;0),'Control Sample Data'!D312,$B$1),"")</f>
        <v/>
      </c>
      <c r="Q313" s="17" t="str">
        <f>IF(SUM('Control Sample Data'!E$3:E$98)&gt;10,IF(AND(ISNUMBER('Control Sample Data'!E312),'Control Sample Data'!E312&lt;$B$1,'Control Sample Data'!E312&gt;0),'Control Sample Data'!E312,$B$1),"")</f>
        <v/>
      </c>
      <c r="R313" s="17" t="str">
        <f>IF(SUM('Control Sample Data'!F$3:F$98)&gt;10,IF(AND(ISNUMBER('Control Sample Data'!F312),'Control Sample Data'!F312&lt;$B$1,'Control Sample Data'!F312&gt;0),'Control Sample Data'!F312,$B$1),"")</f>
        <v/>
      </c>
      <c r="S313" s="17" t="str">
        <f>IF(SUM('Control Sample Data'!G$3:G$98)&gt;10,IF(AND(ISNUMBER('Control Sample Data'!G312),'Control Sample Data'!G312&lt;$B$1,'Control Sample Data'!G312&gt;0),'Control Sample Data'!G312,$B$1),"")</f>
        <v/>
      </c>
      <c r="T313" s="17" t="str">
        <f>IF(SUM('Control Sample Data'!H$3:H$98)&gt;10,IF(AND(ISNUMBER('Control Sample Data'!H312),'Control Sample Data'!H312&lt;$B$1,'Control Sample Data'!H312&gt;0),'Control Sample Data'!H312,$B$1),"")</f>
        <v/>
      </c>
      <c r="U313" s="17" t="str">
        <f>IF(SUM('Control Sample Data'!I$3:I$98)&gt;10,IF(AND(ISNUMBER('Control Sample Data'!I312),'Control Sample Data'!I312&lt;$B$1,'Control Sample Data'!I312&gt;0),'Control Sample Data'!I312,$B$1),"")</f>
        <v/>
      </c>
      <c r="V313" s="17" t="str">
        <f>IF(SUM('Control Sample Data'!J$3:J$98)&gt;10,IF(AND(ISNUMBER('Control Sample Data'!J312),'Control Sample Data'!J312&lt;$B$1,'Control Sample Data'!J312&gt;0),'Control Sample Data'!J312,$B$1),"")</f>
        <v/>
      </c>
      <c r="W313" s="17" t="str">
        <f>IF(SUM('Control Sample Data'!K$3:K$98)&gt;10,IF(AND(ISNUMBER('Control Sample Data'!K312),'Control Sample Data'!K312&lt;$B$1,'Control Sample Data'!K312&gt;0),'Control Sample Data'!K312,$B$1),"")</f>
        <v/>
      </c>
      <c r="X313" s="17" t="str">
        <f>IF(SUM('Control Sample Data'!L$3:L$98)&gt;10,IF(AND(ISNUMBER('Control Sample Data'!L312),'Control Sample Data'!L312&lt;$B$1,'Control Sample Data'!L312&gt;0),'Control Sample Data'!L312,$B$1),"")</f>
        <v/>
      </c>
      <c r="Y313" s="17" t="str">
        <f>IF(SUM('Control Sample Data'!M$3:M$98)&gt;10,IF(AND(ISNUMBER('Control Sample Data'!M312),'Control Sample Data'!M312&lt;$B$1,'Control Sample Data'!M312&gt;0),'Control Sample Data'!M312,$B$1),"")</f>
        <v/>
      </c>
      <c r="Z313" s="45" t="s">
        <v>1469</v>
      </c>
      <c r="AA313" s="46"/>
      <c r="AB313" s="46"/>
      <c r="AC313" s="46"/>
      <c r="AD313" s="46"/>
      <c r="AE313" s="46"/>
      <c r="AF313" s="46"/>
      <c r="AG313" s="46"/>
      <c r="AH313" s="46"/>
      <c r="AI313" s="48"/>
      <c r="AJ313" s="45" t="s">
        <v>1469</v>
      </c>
      <c r="AK313" s="46"/>
      <c r="AL313" s="46"/>
      <c r="AM313" s="46"/>
      <c r="AN313" s="46"/>
      <c r="AO313" s="46"/>
      <c r="AP313" s="46"/>
      <c r="AQ313" s="46"/>
      <c r="AR313" s="46"/>
      <c r="AS313" s="48"/>
      <c r="AT313" s="36" t="str">
        <f t="shared" si="276"/>
        <v/>
      </c>
      <c r="AU313" s="36" t="str">
        <f t="shared" si="277"/>
        <v/>
      </c>
      <c r="AV313" s="36" t="str">
        <f t="shared" si="278"/>
        <v/>
      </c>
      <c r="AW313" s="36" t="str">
        <f t="shared" si="279"/>
        <v/>
      </c>
      <c r="AX313" s="36" t="str">
        <f t="shared" si="280"/>
        <v/>
      </c>
      <c r="AY313" s="36" t="str">
        <f t="shared" si="281"/>
        <v/>
      </c>
      <c r="AZ313" s="36" t="str">
        <f t="shared" si="282"/>
        <v/>
      </c>
      <c r="BA313" s="36" t="str">
        <f t="shared" si="283"/>
        <v/>
      </c>
      <c r="BB313" s="36" t="str">
        <f t="shared" si="284"/>
        <v/>
      </c>
      <c r="BC313" s="36" t="str">
        <f t="shared" si="285"/>
        <v/>
      </c>
      <c r="BD313" s="36" t="str">
        <f t="shared" si="289"/>
        <v/>
      </c>
      <c r="BE313" s="36" t="str">
        <f t="shared" si="290"/>
        <v/>
      </c>
      <c r="BF313" s="36" t="str">
        <f t="shared" si="291"/>
        <v/>
      </c>
      <c r="BG313" s="36" t="str">
        <f t="shared" si="292"/>
        <v/>
      </c>
      <c r="BH313" s="36" t="str">
        <f t="shared" si="293"/>
        <v/>
      </c>
      <c r="BI313" s="36" t="str">
        <f t="shared" si="294"/>
        <v/>
      </c>
      <c r="BJ313" s="36" t="str">
        <f t="shared" si="295"/>
        <v/>
      </c>
      <c r="BK313" s="36" t="str">
        <f t="shared" si="296"/>
        <v/>
      </c>
      <c r="BL313" s="36" t="str">
        <f t="shared" si="297"/>
        <v/>
      </c>
      <c r="BM313" s="36" t="str">
        <f t="shared" si="298"/>
        <v/>
      </c>
      <c r="BN313" s="38" t="e">
        <f t="shared" si="287"/>
        <v>#DIV/0!</v>
      </c>
      <c r="BO313" s="38" t="e">
        <f t="shared" si="288"/>
        <v>#DIV/0!</v>
      </c>
      <c r="BP313" s="39" t="str">
        <f t="shared" si="256"/>
        <v/>
      </c>
      <c r="BQ313" s="39" t="str">
        <f t="shared" si="257"/>
        <v/>
      </c>
      <c r="BR313" s="39" t="str">
        <f t="shared" si="258"/>
        <v/>
      </c>
      <c r="BS313" s="39" t="str">
        <f t="shared" si="259"/>
        <v/>
      </c>
      <c r="BT313" s="39" t="str">
        <f t="shared" si="260"/>
        <v/>
      </c>
      <c r="BU313" s="39" t="str">
        <f t="shared" si="261"/>
        <v/>
      </c>
      <c r="BV313" s="39" t="str">
        <f t="shared" si="262"/>
        <v/>
      </c>
      <c r="BW313" s="39" t="str">
        <f t="shared" si="263"/>
        <v/>
      </c>
      <c r="BX313" s="39" t="str">
        <f t="shared" si="264"/>
        <v/>
      </c>
      <c r="BY313" s="39" t="str">
        <f t="shared" si="265"/>
        <v/>
      </c>
      <c r="BZ313" s="39" t="str">
        <f t="shared" si="266"/>
        <v/>
      </c>
      <c r="CA313" s="39" t="str">
        <f t="shared" si="267"/>
        <v/>
      </c>
      <c r="CB313" s="39" t="str">
        <f t="shared" si="268"/>
        <v/>
      </c>
      <c r="CC313" s="39" t="str">
        <f t="shared" si="269"/>
        <v/>
      </c>
      <c r="CD313" s="39" t="str">
        <f t="shared" si="270"/>
        <v/>
      </c>
      <c r="CE313" s="39" t="str">
        <f t="shared" si="271"/>
        <v/>
      </c>
      <c r="CF313" s="39" t="str">
        <f t="shared" si="272"/>
        <v/>
      </c>
      <c r="CG313" s="39" t="str">
        <f t="shared" si="273"/>
        <v/>
      </c>
      <c r="CH313" s="39" t="str">
        <f t="shared" si="274"/>
        <v/>
      </c>
      <c r="CI313" s="39" t="str">
        <f t="shared" si="275"/>
        <v/>
      </c>
    </row>
    <row r="314" spans="1:87" ht="12.75">
      <c r="A314" s="18"/>
      <c r="B314" s="16" t="str">
        <f>'Gene Table'!D313</f>
        <v>NM_001080452</v>
      </c>
      <c r="C314" s="16" t="s">
        <v>97</v>
      </c>
      <c r="D314" s="17" t="str">
        <f>IF(SUM('Test Sample Data'!D$3:D$98)&gt;10,IF(AND(ISNUMBER('Test Sample Data'!D313),'Test Sample Data'!D313&lt;$B$1,'Test Sample Data'!D313&gt;0),'Test Sample Data'!D313,$B$1),"")</f>
        <v/>
      </c>
      <c r="E314" s="17" t="str">
        <f>IF(SUM('Test Sample Data'!E$3:E$98)&gt;10,IF(AND(ISNUMBER('Test Sample Data'!E313),'Test Sample Data'!E313&lt;$B$1,'Test Sample Data'!E313&gt;0),'Test Sample Data'!E313,$B$1),"")</f>
        <v/>
      </c>
      <c r="F314" s="17" t="str">
        <f>IF(SUM('Test Sample Data'!F$3:F$98)&gt;10,IF(AND(ISNUMBER('Test Sample Data'!F313),'Test Sample Data'!F313&lt;$B$1,'Test Sample Data'!F313&gt;0),'Test Sample Data'!F313,$B$1),"")</f>
        <v/>
      </c>
      <c r="G314" s="17" t="str">
        <f>IF(SUM('Test Sample Data'!G$3:G$98)&gt;10,IF(AND(ISNUMBER('Test Sample Data'!G313),'Test Sample Data'!G313&lt;$B$1,'Test Sample Data'!G313&gt;0),'Test Sample Data'!G313,$B$1),"")</f>
        <v/>
      </c>
      <c r="H314" s="17" t="str">
        <f>IF(SUM('Test Sample Data'!H$3:H$98)&gt;10,IF(AND(ISNUMBER('Test Sample Data'!H313),'Test Sample Data'!H313&lt;$B$1,'Test Sample Data'!H313&gt;0),'Test Sample Data'!H313,$B$1),"")</f>
        <v/>
      </c>
      <c r="I314" s="17" t="str">
        <f>IF(SUM('Test Sample Data'!I$3:I$98)&gt;10,IF(AND(ISNUMBER('Test Sample Data'!I313),'Test Sample Data'!I313&lt;$B$1,'Test Sample Data'!I313&gt;0),'Test Sample Data'!I313,$B$1),"")</f>
        <v/>
      </c>
      <c r="J314" s="17" t="str">
        <f>IF(SUM('Test Sample Data'!J$3:J$98)&gt;10,IF(AND(ISNUMBER('Test Sample Data'!J313),'Test Sample Data'!J313&lt;$B$1,'Test Sample Data'!J313&gt;0),'Test Sample Data'!J313,$B$1),"")</f>
        <v/>
      </c>
      <c r="K314" s="17" t="str">
        <f>IF(SUM('Test Sample Data'!K$3:K$98)&gt;10,IF(AND(ISNUMBER('Test Sample Data'!K313),'Test Sample Data'!K313&lt;$B$1,'Test Sample Data'!K313&gt;0),'Test Sample Data'!K313,$B$1),"")</f>
        <v/>
      </c>
      <c r="L314" s="17" t="str">
        <f>IF(SUM('Test Sample Data'!L$3:L$98)&gt;10,IF(AND(ISNUMBER('Test Sample Data'!L313),'Test Sample Data'!L313&lt;$B$1,'Test Sample Data'!L313&gt;0),'Test Sample Data'!L313,$B$1),"")</f>
        <v/>
      </c>
      <c r="M314" s="17" t="str">
        <f>IF(SUM('Test Sample Data'!M$3:M$98)&gt;10,IF(AND(ISNUMBER('Test Sample Data'!M313),'Test Sample Data'!M313&lt;$B$1,'Test Sample Data'!M313&gt;0),'Test Sample Data'!M313,$B$1),"")</f>
        <v/>
      </c>
      <c r="N314" s="17" t="str">
        <f>'Gene Table'!D313</f>
        <v>NM_001080452</v>
      </c>
      <c r="O314" s="16" t="s">
        <v>97</v>
      </c>
      <c r="P314" s="17" t="str">
        <f>IF(SUM('Control Sample Data'!D$3:D$98)&gt;10,IF(AND(ISNUMBER('Control Sample Data'!D313),'Control Sample Data'!D313&lt;$B$1,'Control Sample Data'!D313&gt;0),'Control Sample Data'!D313,$B$1),"")</f>
        <v/>
      </c>
      <c r="Q314" s="17" t="str">
        <f>IF(SUM('Control Sample Data'!E$3:E$98)&gt;10,IF(AND(ISNUMBER('Control Sample Data'!E313),'Control Sample Data'!E313&lt;$B$1,'Control Sample Data'!E313&gt;0),'Control Sample Data'!E313,$B$1),"")</f>
        <v/>
      </c>
      <c r="R314" s="17" t="str">
        <f>IF(SUM('Control Sample Data'!F$3:F$98)&gt;10,IF(AND(ISNUMBER('Control Sample Data'!F313),'Control Sample Data'!F313&lt;$B$1,'Control Sample Data'!F313&gt;0),'Control Sample Data'!F313,$B$1),"")</f>
        <v/>
      </c>
      <c r="S314" s="17" t="str">
        <f>IF(SUM('Control Sample Data'!G$3:G$98)&gt;10,IF(AND(ISNUMBER('Control Sample Data'!G313),'Control Sample Data'!G313&lt;$B$1,'Control Sample Data'!G313&gt;0),'Control Sample Data'!G313,$B$1),"")</f>
        <v/>
      </c>
      <c r="T314" s="17" t="str">
        <f>IF(SUM('Control Sample Data'!H$3:H$98)&gt;10,IF(AND(ISNUMBER('Control Sample Data'!H313),'Control Sample Data'!H313&lt;$B$1,'Control Sample Data'!H313&gt;0),'Control Sample Data'!H313,$B$1),"")</f>
        <v/>
      </c>
      <c r="U314" s="17" t="str">
        <f>IF(SUM('Control Sample Data'!I$3:I$98)&gt;10,IF(AND(ISNUMBER('Control Sample Data'!I313),'Control Sample Data'!I313&lt;$B$1,'Control Sample Data'!I313&gt;0),'Control Sample Data'!I313,$B$1),"")</f>
        <v/>
      </c>
      <c r="V314" s="17" t="str">
        <f>IF(SUM('Control Sample Data'!J$3:J$98)&gt;10,IF(AND(ISNUMBER('Control Sample Data'!J313),'Control Sample Data'!J313&lt;$B$1,'Control Sample Data'!J313&gt;0),'Control Sample Data'!J313,$B$1),"")</f>
        <v/>
      </c>
      <c r="W314" s="17" t="str">
        <f>IF(SUM('Control Sample Data'!K$3:K$98)&gt;10,IF(AND(ISNUMBER('Control Sample Data'!K313),'Control Sample Data'!K313&lt;$B$1,'Control Sample Data'!K313&gt;0),'Control Sample Data'!K313,$B$1),"")</f>
        <v/>
      </c>
      <c r="X314" s="17" t="str">
        <f>IF(SUM('Control Sample Data'!L$3:L$98)&gt;10,IF(AND(ISNUMBER('Control Sample Data'!L313),'Control Sample Data'!L313&lt;$B$1,'Control Sample Data'!L313&gt;0),'Control Sample Data'!L313,$B$1),"")</f>
        <v/>
      </c>
      <c r="Y314" s="17" t="str">
        <f>IF(SUM('Control Sample Data'!M$3:M$98)&gt;10,IF(AND(ISNUMBER('Control Sample Data'!M313),'Control Sample Data'!M313&lt;$B$1,'Control Sample Data'!M313&gt;0),'Control Sample Data'!M313,$B$1),"")</f>
        <v/>
      </c>
      <c r="Z314" s="26">
        <f aca="true" t="shared" si="299" ref="Z314:AS314">IF(ISERROR(AVERAGE(Z292:Z311)),0,AVERAGE(Z292:Z311))</f>
        <v>0</v>
      </c>
      <c r="AA314" s="26">
        <f t="shared" si="299"/>
        <v>0</v>
      </c>
      <c r="AB314" s="26">
        <f t="shared" si="299"/>
        <v>0</v>
      </c>
      <c r="AC314" s="26">
        <f t="shared" si="299"/>
        <v>0</v>
      </c>
      <c r="AD314" s="26">
        <f t="shared" si="299"/>
        <v>0</v>
      </c>
      <c r="AE314" s="26">
        <f t="shared" si="299"/>
        <v>0</v>
      </c>
      <c r="AF314" s="26">
        <f t="shared" si="299"/>
        <v>0</v>
      </c>
      <c r="AG314" s="26">
        <f t="shared" si="299"/>
        <v>0</v>
      </c>
      <c r="AH314" s="26">
        <f t="shared" si="299"/>
        <v>0</v>
      </c>
      <c r="AI314" s="26">
        <f t="shared" si="299"/>
        <v>0</v>
      </c>
      <c r="AJ314" s="26">
        <f t="shared" si="299"/>
        <v>0</v>
      </c>
      <c r="AK314" s="26">
        <f t="shared" si="299"/>
        <v>0</v>
      </c>
      <c r="AL314" s="26">
        <f t="shared" si="299"/>
        <v>0</v>
      </c>
      <c r="AM314" s="26">
        <f t="shared" si="299"/>
        <v>0</v>
      </c>
      <c r="AN314" s="26">
        <f t="shared" si="299"/>
        <v>0</v>
      </c>
      <c r="AO314" s="26">
        <f t="shared" si="299"/>
        <v>0</v>
      </c>
      <c r="AP314" s="26">
        <f t="shared" si="299"/>
        <v>0</v>
      </c>
      <c r="AQ314" s="26">
        <f t="shared" si="299"/>
        <v>0</v>
      </c>
      <c r="AR314" s="26">
        <f t="shared" si="299"/>
        <v>0</v>
      </c>
      <c r="AS314" s="26">
        <f t="shared" si="299"/>
        <v>0</v>
      </c>
      <c r="AT314" s="36" t="str">
        <f t="shared" si="276"/>
        <v/>
      </c>
      <c r="AU314" s="36" t="str">
        <f t="shared" si="277"/>
        <v/>
      </c>
      <c r="AV314" s="36" t="str">
        <f t="shared" si="278"/>
        <v/>
      </c>
      <c r="AW314" s="36" t="str">
        <f t="shared" si="279"/>
        <v/>
      </c>
      <c r="AX314" s="36" t="str">
        <f t="shared" si="280"/>
        <v/>
      </c>
      <c r="AY314" s="36" t="str">
        <f t="shared" si="281"/>
        <v/>
      </c>
      <c r="AZ314" s="36" t="str">
        <f t="shared" si="282"/>
        <v/>
      </c>
      <c r="BA314" s="36" t="str">
        <f t="shared" si="283"/>
        <v/>
      </c>
      <c r="BB314" s="36" t="str">
        <f t="shared" si="284"/>
        <v/>
      </c>
      <c r="BC314" s="36" t="str">
        <f t="shared" si="285"/>
        <v/>
      </c>
      <c r="BD314" s="36" t="str">
        <f t="shared" si="289"/>
        <v/>
      </c>
      <c r="BE314" s="36" t="str">
        <f t="shared" si="290"/>
        <v/>
      </c>
      <c r="BF314" s="36" t="str">
        <f t="shared" si="291"/>
        <v/>
      </c>
      <c r="BG314" s="36" t="str">
        <f t="shared" si="292"/>
        <v/>
      </c>
      <c r="BH314" s="36" t="str">
        <f t="shared" si="293"/>
        <v/>
      </c>
      <c r="BI314" s="36" t="str">
        <f t="shared" si="294"/>
        <v/>
      </c>
      <c r="BJ314" s="36" t="str">
        <f t="shared" si="295"/>
        <v/>
      </c>
      <c r="BK314" s="36" t="str">
        <f t="shared" si="296"/>
        <v/>
      </c>
      <c r="BL314" s="36" t="str">
        <f t="shared" si="297"/>
        <v/>
      </c>
      <c r="BM314" s="36" t="str">
        <f t="shared" si="298"/>
        <v/>
      </c>
      <c r="BN314" s="38" t="e">
        <f t="shared" si="287"/>
        <v>#DIV/0!</v>
      </c>
      <c r="BO314" s="38" t="e">
        <f t="shared" si="288"/>
        <v>#DIV/0!</v>
      </c>
      <c r="BP314" s="39" t="str">
        <f t="shared" si="256"/>
        <v/>
      </c>
      <c r="BQ314" s="39" t="str">
        <f t="shared" si="257"/>
        <v/>
      </c>
      <c r="BR314" s="39" t="str">
        <f t="shared" si="258"/>
        <v/>
      </c>
      <c r="BS314" s="39" t="str">
        <f t="shared" si="259"/>
        <v/>
      </c>
      <c r="BT314" s="39" t="str">
        <f t="shared" si="260"/>
        <v/>
      </c>
      <c r="BU314" s="39" t="str">
        <f t="shared" si="261"/>
        <v/>
      </c>
      <c r="BV314" s="39" t="str">
        <f t="shared" si="262"/>
        <v/>
      </c>
      <c r="BW314" s="39" t="str">
        <f t="shared" si="263"/>
        <v/>
      </c>
      <c r="BX314" s="39" t="str">
        <f t="shared" si="264"/>
        <v/>
      </c>
      <c r="BY314" s="39" t="str">
        <f t="shared" si="265"/>
        <v/>
      </c>
      <c r="BZ314" s="39" t="str">
        <f t="shared" si="266"/>
        <v/>
      </c>
      <c r="CA314" s="39" t="str">
        <f t="shared" si="267"/>
        <v/>
      </c>
      <c r="CB314" s="39" t="str">
        <f t="shared" si="268"/>
        <v/>
      </c>
      <c r="CC314" s="39" t="str">
        <f t="shared" si="269"/>
        <v/>
      </c>
      <c r="CD314" s="39" t="str">
        <f t="shared" si="270"/>
        <v/>
      </c>
      <c r="CE314" s="39" t="str">
        <f t="shared" si="271"/>
        <v/>
      </c>
      <c r="CF314" s="39" t="str">
        <f t="shared" si="272"/>
        <v/>
      </c>
      <c r="CG314" s="39" t="str">
        <f t="shared" si="273"/>
        <v/>
      </c>
      <c r="CH314" s="39" t="str">
        <f t="shared" si="274"/>
        <v/>
      </c>
      <c r="CI314" s="39" t="str">
        <f t="shared" si="275"/>
        <v/>
      </c>
    </row>
    <row r="315" spans="1:87" ht="12.75">
      <c r="A315" s="18"/>
      <c r="B315" s="16" t="str">
        <f>'Gene Table'!D314</f>
        <v>NM_020162</v>
      </c>
      <c r="C315" s="16" t="s">
        <v>101</v>
      </c>
      <c r="D315" s="17" t="str">
        <f>IF(SUM('Test Sample Data'!D$3:D$98)&gt;10,IF(AND(ISNUMBER('Test Sample Data'!D314),'Test Sample Data'!D314&lt;$B$1,'Test Sample Data'!D314&gt;0),'Test Sample Data'!D314,$B$1),"")</f>
        <v/>
      </c>
      <c r="E315" s="17" t="str">
        <f>IF(SUM('Test Sample Data'!E$3:E$98)&gt;10,IF(AND(ISNUMBER('Test Sample Data'!E314),'Test Sample Data'!E314&lt;$B$1,'Test Sample Data'!E314&gt;0),'Test Sample Data'!E314,$B$1),"")</f>
        <v/>
      </c>
      <c r="F315" s="17" t="str">
        <f>IF(SUM('Test Sample Data'!F$3:F$98)&gt;10,IF(AND(ISNUMBER('Test Sample Data'!F314),'Test Sample Data'!F314&lt;$B$1,'Test Sample Data'!F314&gt;0),'Test Sample Data'!F314,$B$1),"")</f>
        <v/>
      </c>
      <c r="G315" s="17" t="str">
        <f>IF(SUM('Test Sample Data'!G$3:G$98)&gt;10,IF(AND(ISNUMBER('Test Sample Data'!G314),'Test Sample Data'!G314&lt;$B$1,'Test Sample Data'!G314&gt;0),'Test Sample Data'!G314,$B$1),"")</f>
        <v/>
      </c>
      <c r="H315" s="17" t="str">
        <f>IF(SUM('Test Sample Data'!H$3:H$98)&gt;10,IF(AND(ISNUMBER('Test Sample Data'!H314),'Test Sample Data'!H314&lt;$B$1,'Test Sample Data'!H314&gt;0),'Test Sample Data'!H314,$B$1),"")</f>
        <v/>
      </c>
      <c r="I315" s="17" t="str">
        <f>IF(SUM('Test Sample Data'!I$3:I$98)&gt;10,IF(AND(ISNUMBER('Test Sample Data'!I314),'Test Sample Data'!I314&lt;$B$1,'Test Sample Data'!I314&gt;0),'Test Sample Data'!I314,$B$1),"")</f>
        <v/>
      </c>
      <c r="J315" s="17" t="str">
        <f>IF(SUM('Test Sample Data'!J$3:J$98)&gt;10,IF(AND(ISNUMBER('Test Sample Data'!J314),'Test Sample Data'!J314&lt;$B$1,'Test Sample Data'!J314&gt;0),'Test Sample Data'!J314,$B$1),"")</f>
        <v/>
      </c>
      <c r="K315" s="17" t="str">
        <f>IF(SUM('Test Sample Data'!K$3:K$98)&gt;10,IF(AND(ISNUMBER('Test Sample Data'!K314),'Test Sample Data'!K314&lt;$B$1,'Test Sample Data'!K314&gt;0),'Test Sample Data'!K314,$B$1),"")</f>
        <v/>
      </c>
      <c r="L315" s="17" t="str">
        <f>IF(SUM('Test Sample Data'!L$3:L$98)&gt;10,IF(AND(ISNUMBER('Test Sample Data'!L314),'Test Sample Data'!L314&lt;$B$1,'Test Sample Data'!L314&gt;0),'Test Sample Data'!L314,$B$1),"")</f>
        <v/>
      </c>
      <c r="M315" s="17" t="str">
        <f>IF(SUM('Test Sample Data'!M$3:M$98)&gt;10,IF(AND(ISNUMBER('Test Sample Data'!M314),'Test Sample Data'!M314&lt;$B$1,'Test Sample Data'!M314&gt;0),'Test Sample Data'!M314,$B$1),"")</f>
        <v/>
      </c>
      <c r="N315" s="17" t="str">
        <f>'Gene Table'!D314</f>
        <v>NM_020162</v>
      </c>
      <c r="O315" s="16" t="s">
        <v>101</v>
      </c>
      <c r="P315" s="17" t="str">
        <f>IF(SUM('Control Sample Data'!D$3:D$98)&gt;10,IF(AND(ISNUMBER('Control Sample Data'!D314),'Control Sample Data'!D314&lt;$B$1,'Control Sample Data'!D314&gt;0),'Control Sample Data'!D314,$B$1),"")</f>
        <v/>
      </c>
      <c r="Q315" s="17" t="str">
        <f>IF(SUM('Control Sample Data'!E$3:E$98)&gt;10,IF(AND(ISNUMBER('Control Sample Data'!E314),'Control Sample Data'!E314&lt;$B$1,'Control Sample Data'!E314&gt;0),'Control Sample Data'!E314,$B$1),"")</f>
        <v/>
      </c>
      <c r="R315" s="17" t="str">
        <f>IF(SUM('Control Sample Data'!F$3:F$98)&gt;10,IF(AND(ISNUMBER('Control Sample Data'!F314),'Control Sample Data'!F314&lt;$B$1,'Control Sample Data'!F314&gt;0),'Control Sample Data'!F314,$B$1),"")</f>
        <v/>
      </c>
      <c r="S315" s="17" t="str">
        <f>IF(SUM('Control Sample Data'!G$3:G$98)&gt;10,IF(AND(ISNUMBER('Control Sample Data'!G314),'Control Sample Data'!G314&lt;$B$1,'Control Sample Data'!G314&gt;0),'Control Sample Data'!G314,$B$1),"")</f>
        <v/>
      </c>
      <c r="T315" s="17" t="str">
        <f>IF(SUM('Control Sample Data'!H$3:H$98)&gt;10,IF(AND(ISNUMBER('Control Sample Data'!H314),'Control Sample Data'!H314&lt;$B$1,'Control Sample Data'!H314&gt;0),'Control Sample Data'!H314,$B$1),"")</f>
        <v/>
      </c>
      <c r="U315" s="17" t="str">
        <f>IF(SUM('Control Sample Data'!I$3:I$98)&gt;10,IF(AND(ISNUMBER('Control Sample Data'!I314),'Control Sample Data'!I314&lt;$B$1,'Control Sample Data'!I314&gt;0),'Control Sample Data'!I314,$B$1),"")</f>
        <v/>
      </c>
      <c r="V315" s="17" t="str">
        <f>IF(SUM('Control Sample Data'!J$3:J$98)&gt;10,IF(AND(ISNUMBER('Control Sample Data'!J314),'Control Sample Data'!J314&lt;$B$1,'Control Sample Data'!J314&gt;0),'Control Sample Data'!J314,$B$1),"")</f>
        <v/>
      </c>
      <c r="W315" s="17" t="str">
        <f>IF(SUM('Control Sample Data'!K$3:K$98)&gt;10,IF(AND(ISNUMBER('Control Sample Data'!K314),'Control Sample Data'!K314&lt;$B$1,'Control Sample Data'!K314&gt;0),'Control Sample Data'!K314,$B$1),"")</f>
        <v/>
      </c>
      <c r="X315" s="17" t="str">
        <f>IF(SUM('Control Sample Data'!L$3:L$98)&gt;10,IF(AND(ISNUMBER('Control Sample Data'!L314),'Control Sample Data'!L314&lt;$B$1,'Control Sample Data'!L314&gt;0),'Control Sample Data'!L314,$B$1),"")</f>
        <v/>
      </c>
      <c r="Y315" s="17" t="str">
        <f>IF(SUM('Control Sample Data'!M$3:M$98)&gt;10,IF(AND(ISNUMBER('Control Sample Data'!M314),'Control Sample Data'!M314&lt;$B$1,'Control Sample Data'!M314&gt;0),'Control Sample Data'!M314,$B$1),"")</f>
        <v/>
      </c>
      <c r="AT315" s="36" t="str">
        <f t="shared" si="276"/>
        <v/>
      </c>
      <c r="AU315" s="36" t="str">
        <f t="shared" si="277"/>
        <v/>
      </c>
      <c r="AV315" s="36" t="str">
        <f t="shared" si="278"/>
        <v/>
      </c>
      <c r="AW315" s="36" t="str">
        <f t="shared" si="279"/>
        <v/>
      </c>
      <c r="AX315" s="36" t="str">
        <f t="shared" si="280"/>
        <v/>
      </c>
      <c r="AY315" s="36" t="str">
        <f t="shared" si="281"/>
        <v/>
      </c>
      <c r="AZ315" s="36" t="str">
        <f t="shared" si="282"/>
        <v/>
      </c>
      <c r="BA315" s="36" t="str">
        <f t="shared" si="283"/>
        <v/>
      </c>
      <c r="BB315" s="36" t="str">
        <f t="shared" si="284"/>
        <v/>
      </c>
      <c r="BC315" s="36" t="str">
        <f t="shared" si="285"/>
        <v/>
      </c>
      <c r="BD315" s="36" t="str">
        <f t="shared" si="289"/>
        <v/>
      </c>
      <c r="BE315" s="36" t="str">
        <f t="shared" si="290"/>
        <v/>
      </c>
      <c r="BF315" s="36" t="str">
        <f t="shared" si="291"/>
        <v/>
      </c>
      <c r="BG315" s="36" t="str">
        <f t="shared" si="292"/>
        <v/>
      </c>
      <c r="BH315" s="36" t="str">
        <f t="shared" si="293"/>
        <v/>
      </c>
      <c r="BI315" s="36" t="str">
        <f t="shared" si="294"/>
        <v/>
      </c>
      <c r="BJ315" s="36" t="str">
        <f t="shared" si="295"/>
        <v/>
      </c>
      <c r="BK315" s="36" t="str">
        <f t="shared" si="296"/>
        <v/>
      </c>
      <c r="BL315" s="36" t="str">
        <f t="shared" si="297"/>
        <v/>
      </c>
      <c r="BM315" s="36" t="str">
        <f t="shared" si="298"/>
        <v/>
      </c>
      <c r="BN315" s="38" t="e">
        <f t="shared" si="287"/>
        <v>#DIV/0!</v>
      </c>
      <c r="BO315" s="38" t="e">
        <f t="shared" si="288"/>
        <v>#DIV/0!</v>
      </c>
      <c r="BP315" s="39" t="str">
        <f t="shared" si="256"/>
        <v/>
      </c>
      <c r="BQ315" s="39" t="str">
        <f t="shared" si="257"/>
        <v/>
      </c>
      <c r="BR315" s="39" t="str">
        <f t="shared" si="258"/>
        <v/>
      </c>
      <c r="BS315" s="39" t="str">
        <f t="shared" si="259"/>
        <v/>
      </c>
      <c r="BT315" s="39" t="str">
        <f t="shared" si="260"/>
        <v/>
      </c>
      <c r="BU315" s="39" t="str">
        <f t="shared" si="261"/>
        <v/>
      </c>
      <c r="BV315" s="39" t="str">
        <f t="shared" si="262"/>
        <v/>
      </c>
      <c r="BW315" s="39" t="str">
        <f t="shared" si="263"/>
        <v/>
      </c>
      <c r="BX315" s="39" t="str">
        <f t="shared" si="264"/>
        <v/>
      </c>
      <c r="BY315" s="39" t="str">
        <f t="shared" si="265"/>
        <v/>
      </c>
      <c r="BZ315" s="39" t="str">
        <f t="shared" si="266"/>
        <v/>
      </c>
      <c r="CA315" s="39" t="str">
        <f t="shared" si="267"/>
        <v/>
      </c>
      <c r="CB315" s="39" t="str">
        <f t="shared" si="268"/>
        <v/>
      </c>
      <c r="CC315" s="39" t="str">
        <f t="shared" si="269"/>
        <v/>
      </c>
      <c r="CD315" s="39" t="str">
        <f t="shared" si="270"/>
        <v/>
      </c>
      <c r="CE315" s="39" t="str">
        <f t="shared" si="271"/>
        <v/>
      </c>
      <c r="CF315" s="39" t="str">
        <f t="shared" si="272"/>
        <v/>
      </c>
      <c r="CG315" s="39" t="str">
        <f t="shared" si="273"/>
        <v/>
      </c>
      <c r="CH315" s="39" t="str">
        <f t="shared" si="274"/>
        <v/>
      </c>
      <c r="CI315" s="39" t="str">
        <f t="shared" si="275"/>
        <v/>
      </c>
    </row>
    <row r="316" spans="1:87" ht="12.75">
      <c r="A316" s="18"/>
      <c r="B316" s="16" t="str">
        <f>'Gene Table'!D315</f>
        <v>NM_001012965</v>
      </c>
      <c r="C316" s="16" t="s">
        <v>105</v>
      </c>
      <c r="D316" s="17" t="str">
        <f>IF(SUM('Test Sample Data'!D$3:D$98)&gt;10,IF(AND(ISNUMBER('Test Sample Data'!D315),'Test Sample Data'!D315&lt;$B$1,'Test Sample Data'!D315&gt;0),'Test Sample Data'!D315,$B$1),"")</f>
        <v/>
      </c>
      <c r="E316" s="17" t="str">
        <f>IF(SUM('Test Sample Data'!E$3:E$98)&gt;10,IF(AND(ISNUMBER('Test Sample Data'!E315),'Test Sample Data'!E315&lt;$B$1,'Test Sample Data'!E315&gt;0),'Test Sample Data'!E315,$B$1),"")</f>
        <v/>
      </c>
      <c r="F316" s="17" t="str">
        <f>IF(SUM('Test Sample Data'!F$3:F$98)&gt;10,IF(AND(ISNUMBER('Test Sample Data'!F315),'Test Sample Data'!F315&lt;$B$1,'Test Sample Data'!F315&gt;0),'Test Sample Data'!F315,$B$1),"")</f>
        <v/>
      </c>
      <c r="G316" s="17" t="str">
        <f>IF(SUM('Test Sample Data'!G$3:G$98)&gt;10,IF(AND(ISNUMBER('Test Sample Data'!G315),'Test Sample Data'!G315&lt;$B$1,'Test Sample Data'!G315&gt;0),'Test Sample Data'!G315,$B$1),"")</f>
        <v/>
      </c>
      <c r="H316" s="17" t="str">
        <f>IF(SUM('Test Sample Data'!H$3:H$98)&gt;10,IF(AND(ISNUMBER('Test Sample Data'!H315),'Test Sample Data'!H315&lt;$B$1,'Test Sample Data'!H315&gt;0),'Test Sample Data'!H315,$B$1),"")</f>
        <v/>
      </c>
      <c r="I316" s="17" t="str">
        <f>IF(SUM('Test Sample Data'!I$3:I$98)&gt;10,IF(AND(ISNUMBER('Test Sample Data'!I315),'Test Sample Data'!I315&lt;$B$1,'Test Sample Data'!I315&gt;0),'Test Sample Data'!I315,$B$1),"")</f>
        <v/>
      </c>
      <c r="J316" s="17" t="str">
        <f>IF(SUM('Test Sample Data'!J$3:J$98)&gt;10,IF(AND(ISNUMBER('Test Sample Data'!J315),'Test Sample Data'!J315&lt;$B$1,'Test Sample Data'!J315&gt;0),'Test Sample Data'!J315,$B$1),"")</f>
        <v/>
      </c>
      <c r="K316" s="17" t="str">
        <f>IF(SUM('Test Sample Data'!K$3:K$98)&gt;10,IF(AND(ISNUMBER('Test Sample Data'!K315),'Test Sample Data'!K315&lt;$B$1,'Test Sample Data'!K315&gt;0),'Test Sample Data'!K315,$B$1),"")</f>
        <v/>
      </c>
      <c r="L316" s="17" t="str">
        <f>IF(SUM('Test Sample Data'!L$3:L$98)&gt;10,IF(AND(ISNUMBER('Test Sample Data'!L315),'Test Sample Data'!L315&lt;$B$1,'Test Sample Data'!L315&gt;0),'Test Sample Data'!L315,$B$1),"")</f>
        <v/>
      </c>
      <c r="M316" s="17" t="str">
        <f>IF(SUM('Test Sample Data'!M$3:M$98)&gt;10,IF(AND(ISNUMBER('Test Sample Data'!M315),'Test Sample Data'!M315&lt;$B$1,'Test Sample Data'!M315&gt;0),'Test Sample Data'!M315,$B$1),"")</f>
        <v/>
      </c>
      <c r="N316" s="17" t="str">
        <f>'Gene Table'!D315</f>
        <v>NM_001012965</v>
      </c>
      <c r="O316" s="16" t="s">
        <v>105</v>
      </c>
      <c r="P316" s="17" t="str">
        <f>IF(SUM('Control Sample Data'!D$3:D$98)&gt;10,IF(AND(ISNUMBER('Control Sample Data'!D315),'Control Sample Data'!D315&lt;$B$1,'Control Sample Data'!D315&gt;0),'Control Sample Data'!D315,$B$1),"")</f>
        <v/>
      </c>
      <c r="Q316" s="17" t="str">
        <f>IF(SUM('Control Sample Data'!E$3:E$98)&gt;10,IF(AND(ISNUMBER('Control Sample Data'!E315),'Control Sample Data'!E315&lt;$B$1,'Control Sample Data'!E315&gt;0),'Control Sample Data'!E315,$B$1),"")</f>
        <v/>
      </c>
      <c r="R316" s="17" t="str">
        <f>IF(SUM('Control Sample Data'!F$3:F$98)&gt;10,IF(AND(ISNUMBER('Control Sample Data'!F315),'Control Sample Data'!F315&lt;$B$1,'Control Sample Data'!F315&gt;0),'Control Sample Data'!F315,$B$1),"")</f>
        <v/>
      </c>
      <c r="S316" s="17" t="str">
        <f>IF(SUM('Control Sample Data'!G$3:G$98)&gt;10,IF(AND(ISNUMBER('Control Sample Data'!G315),'Control Sample Data'!G315&lt;$B$1,'Control Sample Data'!G315&gt;0),'Control Sample Data'!G315,$B$1),"")</f>
        <v/>
      </c>
      <c r="T316" s="17" t="str">
        <f>IF(SUM('Control Sample Data'!H$3:H$98)&gt;10,IF(AND(ISNUMBER('Control Sample Data'!H315),'Control Sample Data'!H315&lt;$B$1,'Control Sample Data'!H315&gt;0),'Control Sample Data'!H315,$B$1),"")</f>
        <v/>
      </c>
      <c r="U316" s="17" t="str">
        <f>IF(SUM('Control Sample Data'!I$3:I$98)&gt;10,IF(AND(ISNUMBER('Control Sample Data'!I315),'Control Sample Data'!I315&lt;$B$1,'Control Sample Data'!I315&gt;0),'Control Sample Data'!I315,$B$1),"")</f>
        <v/>
      </c>
      <c r="V316" s="17" t="str">
        <f>IF(SUM('Control Sample Data'!J$3:J$98)&gt;10,IF(AND(ISNUMBER('Control Sample Data'!J315),'Control Sample Data'!J315&lt;$B$1,'Control Sample Data'!J315&gt;0),'Control Sample Data'!J315,$B$1),"")</f>
        <v/>
      </c>
      <c r="W316" s="17" t="str">
        <f>IF(SUM('Control Sample Data'!K$3:K$98)&gt;10,IF(AND(ISNUMBER('Control Sample Data'!K315),'Control Sample Data'!K315&lt;$B$1,'Control Sample Data'!K315&gt;0),'Control Sample Data'!K315,$B$1),"")</f>
        <v/>
      </c>
      <c r="X316" s="17" t="str">
        <f>IF(SUM('Control Sample Data'!L$3:L$98)&gt;10,IF(AND(ISNUMBER('Control Sample Data'!L315),'Control Sample Data'!L315&lt;$B$1,'Control Sample Data'!L315&gt;0),'Control Sample Data'!L315,$B$1),"")</f>
        <v/>
      </c>
      <c r="Y316" s="17" t="str">
        <f>IF(SUM('Control Sample Data'!M$3:M$98)&gt;10,IF(AND(ISNUMBER('Control Sample Data'!M315),'Control Sample Data'!M315&lt;$B$1,'Control Sample Data'!M315&gt;0),'Control Sample Data'!M315,$B$1),"")</f>
        <v/>
      </c>
      <c r="AT316" s="36" t="str">
        <f t="shared" si="276"/>
        <v/>
      </c>
      <c r="AU316" s="36" t="str">
        <f t="shared" si="277"/>
        <v/>
      </c>
      <c r="AV316" s="36" t="str">
        <f t="shared" si="278"/>
        <v/>
      </c>
      <c r="AW316" s="36" t="str">
        <f t="shared" si="279"/>
        <v/>
      </c>
      <c r="AX316" s="36" t="str">
        <f t="shared" si="280"/>
        <v/>
      </c>
      <c r="AY316" s="36" t="str">
        <f t="shared" si="281"/>
        <v/>
      </c>
      <c r="AZ316" s="36" t="str">
        <f t="shared" si="282"/>
        <v/>
      </c>
      <c r="BA316" s="36" t="str">
        <f t="shared" si="283"/>
        <v/>
      </c>
      <c r="BB316" s="36" t="str">
        <f t="shared" si="284"/>
        <v/>
      </c>
      <c r="BC316" s="36" t="str">
        <f t="shared" si="285"/>
        <v/>
      </c>
      <c r="BD316" s="36" t="str">
        <f t="shared" si="289"/>
        <v/>
      </c>
      <c r="BE316" s="36" t="str">
        <f t="shared" si="290"/>
        <v/>
      </c>
      <c r="BF316" s="36" t="str">
        <f t="shared" si="291"/>
        <v/>
      </c>
      <c r="BG316" s="36" t="str">
        <f t="shared" si="292"/>
        <v/>
      </c>
      <c r="BH316" s="36" t="str">
        <f t="shared" si="293"/>
        <v/>
      </c>
      <c r="BI316" s="36" t="str">
        <f t="shared" si="294"/>
        <v/>
      </c>
      <c r="BJ316" s="36" t="str">
        <f t="shared" si="295"/>
        <v/>
      </c>
      <c r="BK316" s="36" t="str">
        <f t="shared" si="296"/>
        <v/>
      </c>
      <c r="BL316" s="36" t="str">
        <f t="shared" si="297"/>
        <v/>
      </c>
      <c r="BM316" s="36" t="str">
        <f t="shared" si="298"/>
        <v/>
      </c>
      <c r="BN316" s="38" t="e">
        <f t="shared" si="287"/>
        <v>#DIV/0!</v>
      </c>
      <c r="BO316" s="38" t="e">
        <f t="shared" si="288"/>
        <v>#DIV/0!</v>
      </c>
      <c r="BP316" s="39" t="str">
        <f t="shared" si="256"/>
        <v/>
      </c>
      <c r="BQ316" s="39" t="str">
        <f t="shared" si="257"/>
        <v/>
      </c>
      <c r="BR316" s="39" t="str">
        <f t="shared" si="258"/>
        <v/>
      </c>
      <c r="BS316" s="39" t="str">
        <f t="shared" si="259"/>
        <v/>
      </c>
      <c r="BT316" s="39" t="str">
        <f t="shared" si="260"/>
        <v/>
      </c>
      <c r="BU316" s="39" t="str">
        <f t="shared" si="261"/>
        <v/>
      </c>
      <c r="BV316" s="39" t="str">
        <f t="shared" si="262"/>
        <v/>
      </c>
      <c r="BW316" s="39" t="str">
        <f t="shared" si="263"/>
        <v/>
      </c>
      <c r="BX316" s="39" t="str">
        <f t="shared" si="264"/>
        <v/>
      </c>
      <c r="BY316" s="39" t="str">
        <f t="shared" si="265"/>
        <v/>
      </c>
      <c r="BZ316" s="39" t="str">
        <f t="shared" si="266"/>
        <v/>
      </c>
      <c r="CA316" s="39" t="str">
        <f t="shared" si="267"/>
        <v/>
      </c>
      <c r="CB316" s="39" t="str">
        <f t="shared" si="268"/>
        <v/>
      </c>
      <c r="CC316" s="39" t="str">
        <f t="shared" si="269"/>
        <v/>
      </c>
      <c r="CD316" s="39" t="str">
        <f t="shared" si="270"/>
        <v/>
      </c>
      <c r="CE316" s="39" t="str">
        <f t="shared" si="271"/>
        <v/>
      </c>
      <c r="CF316" s="39" t="str">
        <f t="shared" si="272"/>
        <v/>
      </c>
      <c r="CG316" s="39" t="str">
        <f t="shared" si="273"/>
        <v/>
      </c>
      <c r="CH316" s="39" t="str">
        <f t="shared" si="274"/>
        <v/>
      </c>
      <c r="CI316" s="39" t="str">
        <f t="shared" si="275"/>
        <v/>
      </c>
    </row>
    <row r="317" spans="1:87" ht="12.75">
      <c r="A317" s="18"/>
      <c r="B317" s="16" t="str">
        <f>'Gene Table'!D316</f>
        <v>NM_005046</v>
      </c>
      <c r="C317" s="16" t="s">
        <v>109</v>
      </c>
      <c r="D317" s="17" t="str">
        <f>IF(SUM('Test Sample Data'!D$3:D$98)&gt;10,IF(AND(ISNUMBER('Test Sample Data'!D316),'Test Sample Data'!D316&lt;$B$1,'Test Sample Data'!D316&gt;0),'Test Sample Data'!D316,$B$1),"")</f>
        <v/>
      </c>
      <c r="E317" s="17" t="str">
        <f>IF(SUM('Test Sample Data'!E$3:E$98)&gt;10,IF(AND(ISNUMBER('Test Sample Data'!E316),'Test Sample Data'!E316&lt;$B$1,'Test Sample Data'!E316&gt;0),'Test Sample Data'!E316,$B$1),"")</f>
        <v/>
      </c>
      <c r="F317" s="17" t="str">
        <f>IF(SUM('Test Sample Data'!F$3:F$98)&gt;10,IF(AND(ISNUMBER('Test Sample Data'!F316),'Test Sample Data'!F316&lt;$B$1,'Test Sample Data'!F316&gt;0),'Test Sample Data'!F316,$B$1),"")</f>
        <v/>
      </c>
      <c r="G317" s="17" t="str">
        <f>IF(SUM('Test Sample Data'!G$3:G$98)&gt;10,IF(AND(ISNUMBER('Test Sample Data'!G316),'Test Sample Data'!G316&lt;$B$1,'Test Sample Data'!G316&gt;0),'Test Sample Data'!G316,$B$1),"")</f>
        <v/>
      </c>
      <c r="H317" s="17" t="str">
        <f>IF(SUM('Test Sample Data'!H$3:H$98)&gt;10,IF(AND(ISNUMBER('Test Sample Data'!H316),'Test Sample Data'!H316&lt;$B$1,'Test Sample Data'!H316&gt;0),'Test Sample Data'!H316,$B$1),"")</f>
        <v/>
      </c>
      <c r="I317" s="17" t="str">
        <f>IF(SUM('Test Sample Data'!I$3:I$98)&gt;10,IF(AND(ISNUMBER('Test Sample Data'!I316),'Test Sample Data'!I316&lt;$B$1,'Test Sample Data'!I316&gt;0),'Test Sample Data'!I316,$B$1),"")</f>
        <v/>
      </c>
      <c r="J317" s="17" t="str">
        <f>IF(SUM('Test Sample Data'!J$3:J$98)&gt;10,IF(AND(ISNUMBER('Test Sample Data'!J316),'Test Sample Data'!J316&lt;$B$1,'Test Sample Data'!J316&gt;0),'Test Sample Data'!J316,$B$1),"")</f>
        <v/>
      </c>
      <c r="K317" s="17" t="str">
        <f>IF(SUM('Test Sample Data'!K$3:K$98)&gt;10,IF(AND(ISNUMBER('Test Sample Data'!K316),'Test Sample Data'!K316&lt;$B$1,'Test Sample Data'!K316&gt;0),'Test Sample Data'!K316,$B$1),"")</f>
        <v/>
      </c>
      <c r="L317" s="17" t="str">
        <f>IF(SUM('Test Sample Data'!L$3:L$98)&gt;10,IF(AND(ISNUMBER('Test Sample Data'!L316),'Test Sample Data'!L316&lt;$B$1,'Test Sample Data'!L316&gt;0),'Test Sample Data'!L316,$B$1),"")</f>
        <v/>
      </c>
      <c r="M317" s="17" t="str">
        <f>IF(SUM('Test Sample Data'!M$3:M$98)&gt;10,IF(AND(ISNUMBER('Test Sample Data'!M316),'Test Sample Data'!M316&lt;$B$1,'Test Sample Data'!M316&gt;0),'Test Sample Data'!M316,$B$1),"")</f>
        <v/>
      </c>
      <c r="N317" s="17" t="str">
        <f>'Gene Table'!D316</f>
        <v>NM_005046</v>
      </c>
      <c r="O317" s="16" t="s">
        <v>109</v>
      </c>
      <c r="P317" s="17" t="str">
        <f>IF(SUM('Control Sample Data'!D$3:D$98)&gt;10,IF(AND(ISNUMBER('Control Sample Data'!D316),'Control Sample Data'!D316&lt;$B$1,'Control Sample Data'!D316&gt;0),'Control Sample Data'!D316,$B$1),"")</f>
        <v/>
      </c>
      <c r="Q317" s="17" t="str">
        <f>IF(SUM('Control Sample Data'!E$3:E$98)&gt;10,IF(AND(ISNUMBER('Control Sample Data'!E316),'Control Sample Data'!E316&lt;$B$1,'Control Sample Data'!E316&gt;0),'Control Sample Data'!E316,$B$1),"")</f>
        <v/>
      </c>
      <c r="R317" s="17" t="str">
        <f>IF(SUM('Control Sample Data'!F$3:F$98)&gt;10,IF(AND(ISNUMBER('Control Sample Data'!F316),'Control Sample Data'!F316&lt;$B$1,'Control Sample Data'!F316&gt;0),'Control Sample Data'!F316,$B$1),"")</f>
        <v/>
      </c>
      <c r="S317" s="17" t="str">
        <f>IF(SUM('Control Sample Data'!G$3:G$98)&gt;10,IF(AND(ISNUMBER('Control Sample Data'!G316),'Control Sample Data'!G316&lt;$B$1,'Control Sample Data'!G316&gt;0),'Control Sample Data'!G316,$B$1),"")</f>
        <v/>
      </c>
      <c r="T317" s="17" t="str">
        <f>IF(SUM('Control Sample Data'!H$3:H$98)&gt;10,IF(AND(ISNUMBER('Control Sample Data'!H316),'Control Sample Data'!H316&lt;$B$1,'Control Sample Data'!H316&gt;0),'Control Sample Data'!H316,$B$1),"")</f>
        <v/>
      </c>
      <c r="U317" s="17" t="str">
        <f>IF(SUM('Control Sample Data'!I$3:I$98)&gt;10,IF(AND(ISNUMBER('Control Sample Data'!I316),'Control Sample Data'!I316&lt;$B$1,'Control Sample Data'!I316&gt;0),'Control Sample Data'!I316,$B$1),"")</f>
        <v/>
      </c>
      <c r="V317" s="17" t="str">
        <f>IF(SUM('Control Sample Data'!J$3:J$98)&gt;10,IF(AND(ISNUMBER('Control Sample Data'!J316),'Control Sample Data'!J316&lt;$B$1,'Control Sample Data'!J316&gt;0),'Control Sample Data'!J316,$B$1),"")</f>
        <v/>
      </c>
      <c r="W317" s="17" t="str">
        <f>IF(SUM('Control Sample Data'!K$3:K$98)&gt;10,IF(AND(ISNUMBER('Control Sample Data'!K316),'Control Sample Data'!K316&lt;$B$1,'Control Sample Data'!K316&gt;0),'Control Sample Data'!K316,$B$1),"")</f>
        <v/>
      </c>
      <c r="X317" s="17" t="str">
        <f>IF(SUM('Control Sample Data'!L$3:L$98)&gt;10,IF(AND(ISNUMBER('Control Sample Data'!L316),'Control Sample Data'!L316&lt;$B$1,'Control Sample Data'!L316&gt;0),'Control Sample Data'!L316,$B$1),"")</f>
        <v/>
      </c>
      <c r="Y317" s="17" t="str">
        <f>IF(SUM('Control Sample Data'!M$3:M$98)&gt;10,IF(AND(ISNUMBER('Control Sample Data'!M316),'Control Sample Data'!M316&lt;$B$1,'Control Sample Data'!M316&gt;0),'Control Sample Data'!M316,$B$1),"")</f>
        <v/>
      </c>
      <c r="AT317" s="36" t="str">
        <f t="shared" si="276"/>
        <v/>
      </c>
      <c r="AU317" s="36" t="str">
        <f t="shared" si="277"/>
        <v/>
      </c>
      <c r="AV317" s="36" t="str">
        <f t="shared" si="278"/>
        <v/>
      </c>
      <c r="AW317" s="36" t="str">
        <f t="shared" si="279"/>
        <v/>
      </c>
      <c r="AX317" s="36" t="str">
        <f t="shared" si="280"/>
        <v/>
      </c>
      <c r="AY317" s="36" t="str">
        <f t="shared" si="281"/>
        <v/>
      </c>
      <c r="AZ317" s="36" t="str">
        <f t="shared" si="282"/>
        <v/>
      </c>
      <c r="BA317" s="36" t="str">
        <f t="shared" si="283"/>
        <v/>
      </c>
      <c r="BB317" s="36" t="str">
        <f t="shared" si="284"/>
        <v/>
      </c>
      <c r="BC317" s="36" t="str">
        <f t="shared" si="285"/>
        <v/>
      </c>
      <c r="BD317" s="36" t="str">
        <f t="shared" si="289"/>
        <v/>
      </c>
      <c r="BE317" s="36" t="str">
        <f t="shared" si="290"/>
        <v/>
      </c>
      <c r="BF317" s="36" t="str">
        <f t="shared" si="291"/>
        <v/>
      </c>
      <c r="BG317" s="36" t="str">
        <f t="shared" si="292"/>
        <v/>
      </c>
      <c r="BH317" s="36" t="str">
        <f t="shared" si="293"/>
        <v/>
      </c>
      <c r="BI317" s="36" t="str">
        <f t="shared" si="294"/>
        <v/>
      </c>
      <c r="BJ317" s="36" t="str">
        <f t="shared" si="295"/>
        <v/>
      </c>
      <c r="BK317" s="36" t="str">
        <f t="shared" si="296"/>
        <v/>
      </c>
      <c r="BL317" s="36" t="str">
        <f t="shared" si="297"/>
        <v/>
      </c>
      <c r="BM317" s="36" t="str">
        <f t="shared" si="298"/>
        <v/>
      </c>
      <c r="BN317" s="38" t="e">
        <f t="shared" si="287"/>
        <v>#DIV/0!</v>
      </c>
      <c r="BO317" s="38" t="e">
        <f t="shared" si="288"/>
        <v>#DIV/0!</v>
      </c>
      <c r="BP317" s="39" t="str">
        <f t="shared" si="256"/>
        <v/>
      </c>
      <c r="BQ317" s="39" t="str">
        <f t="shared" si="257"/>
        <v/>
      </c>
      <c r="BR317" s="39" t="str">
        <f t="shared" si="258"/>
        <v/>
      </c>
      <c r="BS317" s="39" t="str">
        <f t="shared" si="259"/>
        <v/>
      </c>
      <c r="BT317" s="39" t="str">
        <f t="shared" si="260"/>
        <v/>
      </c>
      <c r="BU317" s="39" t="str">
        <f t="shared" si="261"/>
        <v/>
      </c>
      <c r="BV317" s="39" t="str">
        <f t="shared" si="262"/>
        <v/>
      </c>
      <c r="BW317" s="39" t="str">
        <f t="shared" si="263"/>
        <v/>
      </c>
      <c r="BX317" s="39" t="str">
        <f t="shared" si="264"/>
        <v/>
      </c>
      <c r="BY317" s="39" t="str">
        <f t="shared" si="265"/>
        <v/>
      </c>
      <c r="BZ317" s="39" t="str">
        <f t="shared" si="266"/>
        <v/>
      </c>
      <c r="CA317" s="39" t="str">
        <f t="shared" si="267"/>
        <v/>
      </c>
      <c r="CB317" s="39" t="str">
        <f t="shared" si="268"/>
        <v/>
      </c>
      <c r="CC317" s="39" t="str">
        <f t="shared" si="269"/>
        <v/>
      </c>
      <c r="CD317" s="39" t="str">
        <f t="shared" si="270"/>
        <v/>
      </c>
      <c r="CE317" s="39" t="str">
        <f t="shared" si="271"/>
        <v/>
      </c>
      <c r="CF317" s="39" t="str">
        <f t="shared" si="272"/>
        <v/>
      </c>
      <c r="CG317" s="39" t="str">
        <f t="shared" si="273"/>
        <v/>
      </c>
      <c r="CH317" s="39" t="str">
        <f t="shared" si="274"/>
        <v/>
      </c>
      <c r="CI317" s="39" t="str">
        <f t="shared" si="275"/>
        <v/>
      </c>
    </row>
    <row r="318" spans="1:87" ht="12.75">
      <c r="A318" s="18"/>
      <c r="B318" s="16" t="str">
        <f>'Gene Table'!D317</f>
        <v>NM_019619</v>
      </c>
      <c r="C318" s="16" t="s">
        <v>113</v>
      </c>
      <c r="D318" s="17" t="str">
        <f>IF(SUM('Test Sample Data'!D$3:D$98)&gt;10,IF(AND(ISNUMBER('Test Sample Data'!D317),'Test Sample Data'!D317&lt;$B$1,'Test Sample Data'!D317&gt;0),'Test Sample Data'!D317,$B$1),"")</f>
        <v/>
      </c>
      <c r="E318" s="17" t="str">
        <f>IF(SUM('Test Sample Data'!E$3:E$98)&gt;10,IF(AND(ISNUMBER('Test Sample Data'!E317),'Test Sample Data'!E317&lt;$B$1,'Test Sample Data'!E317&gt;0),'Test Sample Data'!E317,$B$1),"")</f>
        <v/>
      </c>
      <c r="F318" s="17" t="str">
        <f>IF(SUM('Test Sample Data'!F$3:F$98)&gt;10,IF(AND(ISNUMBER('Test Sample Data'!F317),'Test Sample Data'!F317&lt;$B$1,'Test Sample Data'!F317&gt;0),'Test Sample Data'!F317,$B$1),"")</f>
        <v/>
      </c>
      <c r="G318" s="17" t="str">
        <f>IF(SUM('Test Sample Data'!G$3:G$98)&gt;10,IF(AND(ISNUMBER('Test Sample Data'!G317),'Test Sample Data'!G317&lt;$B$1,'Test Sample Data'!G317&gt;0),'Test Sample Data'!G317,$B$1),"")</f>
        <v/>
      </c>
      <c r="H318" s="17" t="str">
        <f>IF(SUM('Test Sample Data'!H$3:H$98)&gt;10,IF(AND(ISNUMBER('Test Sample Data'!H317),'Test Sample Data'!H317&lt;$B$1,'Test Sample Data'!H317&gt;0),'Test Sample Data'!H317,$B$1),"")</f>
        <v/>
      </c>
      <c r="I318" s="17" t="str">
        <f>IF(SUM('Test Sample Data'!I$3:I$98)&gt;10,IF(AND(ISNUMBER('Test Sample Data'!I317),'Test Sample Data'!I317&lt;$B$1,'Test Sample Data'!I317&gt;0),'Test Sample Data'!I317,$B$1),"")</f>
        <v/>
      </c>
      <c r="J318" s="17" t="str">
        <f>IF(SUM('Test Sample Data'!J$3:J$98)&gt;10,IF(AND(ISNUMBER('Test Sample Data'!J317),'Test Sample Data'!J317&lt;$B$1,'Test Sample Data'!J317&gt;0),'Test Sample Data'!J317,$B$1),"")</f>
        <v/>
      </c>
      <c r="K318" s="17" t="str">
        <f>IF(SUM('Test Sample Data'!K$3:K$98)&gt;10,IF(AND(ISNUMBER('Test Sample Data'!K317),'Test Sample Data'!K317&lt;$B$1,'Test Sample Data'!K317&gt;0),'Test Sample Data'!K317,$B$1),"")</f>
        <v/>
      </c>
      <c r="L318" s="17" t="str">
        <f>IF(SUM('Test Sample Data'!L$3:L$98)&gt;10,IF(AND(ISNUMBER('Test Sample Data'!L317),'Test Sample Data'!L317&lt;$B$1,'Test Sample Data'!L317&gt;0),'Test Sample Data'!L317,$B$1),"")</f>
        <v/>
      </c>
      <c r="M318" s="17" t="str">
        <f>IF(SUM('Test Sample Data'!M$3:M$98)&gt;10,IF(AND(ISNUMBER('Test Sample Data'!M317),'Test Sample Data'!M317&lt;$B$1,'Test Sample Data'!M317&gt;0),'Test Sample Data'!M317,$B$1),"")</f>
        <v/>
      </c>
      <c r="N318" s="17" t="str">
        <f>'Gene Table'!D317</f>
        <v>NM_019619</v>
      </c>
      <c r="O318" s="16" t="s">
        <v>113</v>
      </c>
      <c r="P318" s="17" t="str">
        <f>IF(SUM('Control Sample Data'!D$3:D$98)&gt;10,IF(AND(ISNUMBER('Control Sample Data'!D317),'Control Sample Data'!D317&lt;$B$1,'Control Sample Data'!D317&gt;0),'Control Sample Data'!D317,$B$1),"")</f>
        <v/>
      </c>
      <c r="Q318" s="17" t="str">
        <f>IF(SUM('Control Sample Data'!E$3:E$98)&gt;10,IF(AND(ISNUMBER('Control Sample Data'!E317),'Control Sample Data'!E317&lt;$B$1,'Control Sample Data'!E317&gt;0),'Control Sample Data'!E317,$B$1),"")</f>
        <v/>
      </c>
      <c r="R318" s="17" t="str">
        <f>IF(SUM('Control Sample Data'!F$3:F$98)&gt;10,IF(AND(ISNUMBER('Control Sample Data'!F317),'Control Sample Data'!F317&lt;$B$1,'Control Sample Data'!F317&gt;0),'Control Sample Data'!F317,$B$1),"")</f>
        <v/>
      </c>
      <c r="S318" s="17" t="str">
        <f>IF(SUM('Control Sample Data'!G$3:G$98)&gt;10,IF(AND(ISNUMBER('Control Sample Data'!G317),'Control Sample Data'!G317&lt;$B$1,'Control Sample Data'!G317&gt;0),'Control Sample Data'!G317,$B$1),"")</f>
        <v/>
      </c>
      <c r="T318" s="17" t="str">
        <f>IF(SUM('Control Sample Data'!H$3:H$98)&gt;10,IF(AND(ISNUMBER('Control Sample Data'!H317),'Control Sample Data'!H317&lt;$B$1,'Control Sample Data'!H317&gt;0),'Control Sample Data'!H317,$B$1),"")</f>
        <v/>
      </c>
      <c r="U318" s="17" t="str">
        <f>IF(SUM('Control Sample Data'!I$3:I$98)&gt;10,IF(AND(ISNUMBER('Control Sample Data'!I317),'Control Sample Data'!I317&lt;$B$1,'Control Sample Data'!I317&gt;0),'Control Sample Data'!I317,$B$1),"")</f>
        <v/>
      </c>
      <c r="V318" s="17" t="str">
        <f>IF(SUM('Control Sample Data'!J$3:J$98)&gt;10,IF(AND(ISNUMBER('Control Sample Data'!J317),'Control Sample Data'!J317&lt;$B$1,'Control Sample Data'!J317&gt;0),'Control Sample Data'!J317,$B$1),"")</f>
        <v/>
      </c>
      <c r="W318" s="17" t="str">
        <f>IF(SUM('Control Sample Data'!K$3:K$98)&gt;10,IF(AND(ISNUMBER('Control Sample Data'!K317),'Control Sample Data'!K317&lt;$B$1,'Control Sample Data'!K317&gt;0),'Control Sample Data'!K317,$B$1),"")</f>
        <v/>
      </c>
      <c r="X318" s="17" t="str">
        <f>IF(SUM('Control Sample Data'!L$3:L$98)&gt;10,IF(AND(ISNUMBER('Control Sample Data'!L317),'Control Sample Data'!L317&lt;$B$1,'Control Sample Data'!L317&gt;0),'Control Sample Data'!L317,$B$1),"")</f>
        <v/>
      </c>
      <c r="Y318" s="17" t="str">
        <f>IF(SUM('Control Sample Data'!M$3:M$98)&gt;10,IF(AND(ISNUMBER('Control Sample Data'!M317),'Control Sample Data'!M317&lt;$B$1,'Control Sample Data'!M317&gt;0),'Control Sample Data'!M317,$B$1),"")</f>
        <v/>
      </c>
      <c r="AT318" s="36" t="str">
        <f t="shared" si="276"/>
        <v/>
      </c>
      <c r="AU318" s="36" t="str">
        <f t="shared" si="277"/>
        <v/>
      </c>
      <c r="AV318" s="36" t="str">
        <f t="shared" si="278"/>
        <v/>
      </c>
      <c r="AW318" s="36" t="str">
        <f t="shared" si="279"/>
        <v/>
      </c>
      <c r="AX318" s="36" t="str">
        <f t="shared" si="280"/>
        <v/>
      </c>
      <c r="AY318" s="36" t="str">
        <f t="shared" si="281"/>
        <v/>
      </c>
      <c r="AZ318" s="36" t="str">
        <f t="shared" si="282"/>
        <v/>
      </c>
      <c r="BA318" s="36" t="str">
        <f t="shared" si="283"/>
        <v/>
      </c>
      <c r="BB318" s="36" t="str">
        <f t="shared" si="284"/>
        <v/>
      </c>
      <c r="BC318" s="36" t="str">
        <f t="shared" si="285"/>
        <v/>
      </c>
      <c r="BD318" s="36" t="str">
        <f t="shared" si="289"/>
        <v/>
      </c>
      <c r="BE318" s="36" t="str">
        <f t="shared" si="290"/>
        <v/>
      </c>
      <c r="BF318" s="36" t="str">
        <f t="shared" si="291"/>
        <v/>
      </c>
      <c r="BG318" s="36" t="str">
        <f t="shared" si="292"/>
        <v/>
      </c>
      <c r="BH318" s="36" t="str">
        <f t="shared" si="293"/>
        <v/>
      </c>
      <c r="BI318" s="36" t="str">
        <f t="shared" si="294"/>
        <v/>
      </c>
      <c r="BJ318" s="36" t="str">
        <f t="shared" si="295"/>
        <v/>
      </c>
      <c r="BK318" s="36" t="str">
        <f t="shared" si="296"/>
        <v/>
      </c>
      <c r="BL318" s="36" t="str">
        <f t="shared" si="297"/>
        <v/>
      </c>
      <c r="BM318" s="36" t="str">
        <f t="shared" si="298"/>
        <v/>
      </c>
      <c r="BN318" s="38" t="e">
        <f t="shared" si="287"/>
        <v>#DIV/0!</v>
      </c>
      <c r="BO318" s="38" t="e">
        <f t="shared" si="288"/>
        <v>#DIV/0!</v>
      </c>
      <c r="BP318" s="39" t="str">
        <f t="shared" si="256"/>
        <v/>
      </c>
      <c r="BQ318" s="39" t="str">
        <f t="shared" si="257"/>
        <v/>
      </c>
      <c r="BR318" s="39" t="str">
        <f t="shared" si="258"/>
        <v/>
      </c>
      <c r="BS318" s="39" t="str">
        <f t="shared" si="259"/>
        <v/>
      </c>
      <c r="BT318" s="39" t="str">
        <f t="shared" si="260"/>
        <v/>
      </c>
      <c r="BU318" s="39" t="str">
        <f t="shared" si="261"/>
        <v/>
      </c>
      <c r="BV318" s="39" t="str">
        <f t="shared" si="262"/>
        <v/>
      </c>
      <c r="BW318" s="39" t="str">
        <f t="shared" si="263"/>
        <v/>
      </c>
      <c r="BX318" s="39" t="str">
        <f t="shared" si="264"/>
        <v/>
      </c>
      <c r="BY318" s="39" t="str">
        <f t="shared" si="265"/>
        <v/>
      </c>
      <c r="BZ318" s="39" t="str">
        <f t="shared" si="266"/>
        <v/>
      </c>
      <c r="CA318" s="39" t="str">
        <f t="shared" si="267"/>
        <v/>
      </c>
      <c r="CB318" s="39" t="str">
        <f t="shared" si="268"/>
        <v/>
      </c>
      <c r="CC318" s="39" t="str">
        <f t="shared" si="269"/>
        <v/>
      </c>
      <c r="CD318" s="39" t="str">
        <f t="shared" si="270"/>
        <v/>
      </c>
      <c r="CE318" s="39" t="str">
        <f t="shared" si="271"/>
        <v/>
      </c>
      <c r="CF318" s="39" t="str">
        <f t="shared" si="272"/>
        <v/>
      </c>
      <c r="CG318" s="39" t="str">
        <f t="shared" si="273"/>
        <v/>
      </c>
      <c r="CH318" s="39" t="str">
        <f t="shared" si="274"/>
        <v/>
      </c>
      <c r="CI318" s="39" t="str">
        <f t="shared" si="275"/>
        <v/>
      </c>
    </row>
    <row r="319" spans="1:87" ht="12.75">
      <c r="A319" s="18"/>
      <c r="B319" s="16" t="str">
        <f>'Gene Table'!D318</f>
        <v>NM_018416</v>
      </c>
      <c r="C319" s="16" t="s">
        <v>117</v>
      </c>
      <c r="D319" s="17" t="str">
        <f>IF(SUM('Test Sample Data'!D$3:D$98)&gt;10,IF(AND(ISNUMBER('Test Sample Data'!D318),'Test Sample Data'!D318&lt;$B$1,'Test Sample Data'!D318&gt;0),'Test Sample Data'!D318,$B$1),"")</f>
        <v/>
      </c>
      <c r="E319" s="17" t="str">
        <f>IF(SUM('Test Sample Data'!E$3:E$98)&gt;10,IF(AND(ISNUMBER('Test Sample Data'!E318),'Test Sample Data'!E318&lt;$B$1,'Test Sample Data'!E318&gt;0),'Test Sample Data'!E318,$B$1),"")</f>
        <v/>
      </c>
      <c r="F319" s="17" t="str">
        <f>IF(SUM('Test Sample Data'!F$3:F$98)&gt;10,IF(AND(ISNUMBER('Test Sample Data'!F318),'Test Sample Data'!F318&lt;$B$1,'Test Sample Data'!F318&gt;0),'Test Sample Data'!F318,$B$1),"")</f>
        <v/>
      </c>
      <c r="G319" s="17" t="str">
        <f>IF(SUM('Test Sample Data'!G$3:G$98)&gt;10,IF(AND(ISNUMBER('Test Sample Data'!G318),'Test Sample Data'!G318&lt;$B$1,'Test Sample Data'!G318&gt;0),'Test Sample Data'!G318,$B$1),"")</f>
        <v/>
      </c>
      <c r="H319" s="17" t="str">
        <f>IF(SUM('Test Sample Data'!H$3:H$98)&gt;10,IF(AND(ISNUMBER('Test Sample Data'!H318),'Test Sample Data'!H318&lt;$B$1,'Test Sample Data'!H318&gt;0),'Test Sample Data'!H318,$B$1),"")</f>
        <v/>
      </c>
      <c r="I319" s="17" t="str">
        <f>IF(SUM('Test Sample Data'!I$3:I$98)&gt;10,IF(AND(ISNUMBER('Test Sample Data'!I318),'Test Sample Data'!I318&lt;$B$1,'Test Sample Data'!I318&gt;0),'Test Sample Data'!I318,$B$1),"")</f>
        <v/>
      </c>
      <c r="J319" s="17" t="str">
        <f>IF(SUM('Test Sample Data'!J$3:J$98)&gt;10,IF(AND(ISNUMBER('Test Sample Data'!J318),'Test Sample Data'!J318&lt;$B$1,'Test Sample Data'!J318&gt;0),'Test Sample Data'!J318,$B$1),"")</f>
        <v/>
      </c>
      <c r="K319" s="17" t="str">
        <f>IF(SUM('Test Sample Data'!K$3:K$98)&gt;10,IF(AND(ISNUMBER('Test Sample Data'!K318),'Test Sample Data'!K318&lt;$B$1,'Test Sample Data'!K318&gt;0),'Test Sample Data'!K318,$B$1),"")</f>
        <v/>
      </c>
      <c r="L319" s="17" t="str">
        <f>IF(SUM('Test Sample Data'!L$3:L$98)&gt;10,IF(AND(ISNUMBER('Test Sample Data'!L318),'Test Sample Data'!L318&lt;$B$1,'Test Sample Data'!L318&gt;0),'Test Sample Data'!L318,$B$1),"")</f>
        <v/>
      </c>
      <c r="M319" s="17" t="str">
        <f>IF(SUM('Test Sample Data'!M$3:M$98)&gt;10,IF(AND(ISNUMBER('Test Sample Data'!M318),'Test Sample Data'!M318&lt;$B$1,'Test Sample Data'!M318&gt;0),'Test Sample Data'!M318,$B$1),"")</f>
        <v/>
      </c>
      <c r="N319" s="17" t="str">
        <f>'Gene Table'!D318</f>
        <v>NM_018416</v>
      </c>
      <c r="O319" s="16" t="s">
        <v>117</v>
      </c>
      <c r="P319" s="17" t="str">
        <f>IF(SUM('Control Sample Data'!D$3:D$98)&gt;10,IF(AND(ISNUMBER('Control Sample Data'!D318),'Control Sample Data'!D318&lt;$B$1,'Control Sample Data'!D318&gt;0),'Control Sample Data'!D318,$B$1),"")</f>
        <v/>
      </c>
      <c r="Q319" s="17" t="str">
        <f>IF(SUM('Control Sample Data'!E$3:E$98)&gt;10,IF(AND(ISNUMBER('Control Sample Data'!E318),'Control Sample Data'!E318&lt;$B$1,'Control Sample Data'!E318&gt;0),'Control Sample Data'!E318,$B$1),"")</f>
        <v/>
      </c>
      <c r="R319" s="17" t="str">
        <f>IF(SUM('Control Sample Data'!F$3:F$98)&gt;10,IF(AND(ISNUMBER('Control Sample Data'!F318),'Control Sample Data'!F318&lt;$B$1,'Control Sample Data'!F318&gt;0),'Control Sample Data'!F318,$B$1),"")</f>
        <v/>
      </c>
      <c r="S319" s="17" t="str">
        <f>IF(SUM('Control Sample Data'!G$3:G$98)&gt;10,IF(AND(ISNUMBER('Control Sample Data'!G318),'Control Sample Data'!G318&lt;$B$1,'Control Sample Data'!G318&gt;0),'Control Sample Data'!G318,$B$1),"")</f>
        <v/>
      </c>
      <c r="T319" s="17" t="str">
        <f>IF(SUM('Control Sample Data'!H$3:H$98)&gt;10,IF(AND(ISNUMBER('Control Sample Data'!H318),'Control Sample Data'!H318&lt;$B$1,'Control Sample Data'!H318&gt;0),'Control Sample Data'!H318,$B$1),"")</f>
        <v/>
      </c>
      <c r="U319" s="17" t="str">
        <f>IF(SUM('Control Sample Data'!I$3:I$98)&gt;10,IF(AND(ISNUMBER('Control Sample Data'!I318),'Control Sample Data'!I318&lt;$B$1,'Control Sample Data'!I318&gt;0),'Control Sample Data'!I318,$B$1),"")</f>
        <v/>
      </c>
      <c r="V319" s="17" t="str">
        <f>IF(SUM('Control Sample Data'!J$3:J$98)&gt;10,IF(AND(ISNUMBER('Control Sample Data'!J318),'Control Sample Data'!J318&lt;$B$1,'Control Sample Data'!J318&gt;0),'Control Sample Data'!J318,$B$1),"")</f>
        <v/>
      </c>
      <c r="W319" s="17" t="str">
        <f>IF(SUM('Control Sample Data'!K$3:K$98)&gt;10,IF(AND(ISNUMBER('Control Sample Data'!K318),'Control Sample Data'!K318&lt;$B$1,'Control Sample Data'!K318&gt;0),'Control Sample Data'!K318,$B$1),"")</f>
        <v/>
      </c>
      <c r="X319" s="17" t="str">
        <f>IF(SUM('Control Sample Data'!L$3:L$98)&gt;10,IF(AND(ISNUMBER('Control Sample Data'!L318),'Control Sample Data'!L318&lt;$B$1,'Control Sample Data'!L318&gt;0),'Control Sample Data'!L318,$B$1),"")</f>
        <v/>
      </c>
      <c r="Y319" s="17" t="str">
        <f>IF(SUM('Control Sample Data'!M$3:M$98)&gt;10,IF(AND(ISNUMBER('Control Sample Data'!M318),'Control Sample Data'!M318&lt;$B$1,'Control Sample Data'!M318&gt;0),'Control Sample Data'!M318,$B$1),"")</f>
        <v/>
      </c>
      <c r="AT319" s="36" t="str">
        <f t="shared" si="276"/>
        <v/>
      </c>
      <c r="AU319" s="36" t="str">
        <f t="shared" si="277"/>
        <v/>
      </c>
      <c r="AV319" s="36" t="str">
        <f t="shared" si="278"/>
        <v/>
      </c>
      <c r="AW319" s="36" t="str">
        <f t="shared" si="279"/>
        <v/>
      </c>
      <c r="AX319" s="36" t="str">
        <f t="shared" si="280"/>
        <v/>
      </c>
      <c r="AY319" s="36" t="str">
        <f t="shared" si="281"/>
        <v/>
      </c>
      <c r="AZ319" s="36" t="str">
        <f t="shared" si="282"/>
        <v/>
      </c>
      <c r="BA319" s="36" t="str">
        <f t="shared" si="283"/>
        <v/>
      </c>
      <c r="BB319" s="36" t="str">
        <f t="shared" si="284"/>
        <v/>
      </c>
      <c r="BC319" s="36" t="str">
        <f t="shared" si="285"/>
        <v/>
      </c>
      <c r="BD319" s="36" t="str">
        <f t="shared" si="289"/>
        <v/>
      </c>
      <c r="BE319" s="36" t="str">
        <f t="shared" si="290"/>
        <v/>
      </c>
      <c r="BF319" s="36" t="str">
        <f t="shared" si="291"/>
        <v/>
      </c>
      <c r="BG319" s="36" t="str">
        <f t="shared" si="292"/>
        <v/>
      </c>
      <c r="BH319" s="36" t="str">
        <f t="shared" si="293"/>
        <v/>
      </c>
      <c r="BI319" s="36" t="str">
        <f t="shared" si="294"/>
        <v/>
      </c>
      <c r="BJ319" s="36" t="str">
        <f t="shared" si="295"/>
        <v/>
      </c>
      <c r="BK319" s="36" t="str">
        <f t="shared" si="296"/>
        <v/>
      </c>
      <c r="BL319" s="36" t="str">
        <f t="shared" si="297"/>
        <v/>
      </c>
      <c r="BM319" s="36" t="str">
        <f t="shared" si="298"/>
        <v/>
      </c>
      <c r="BN319" s="38" t="e">
        <f t="shared" si="287"/>
        <v>#DIV/0!</v>
      </c>
      <c r="BO319" s="38" t="e">
        <f t="shared" si="288"/>
        <v>#DIV/0!</v>
      </c>
      <c r="BP319" s="39" t="str">
        <f t="shared" si="256"/>
        <v/>
      </c>
      <c r="BQ319" s="39" t="str">
        <f t="shared" si="257"/>
        <v/>
      </c>
      <c r="BR319" s="39" t="str">
        <f t="shared" si="258"/>
        <v/>
      </c>
      <c r="BS319" s="39" t="str">
        <f t="shared" si="259"/>
        <v/>
      </c>
      <c r="BT319" s="39" t="str">
        <f t="shared" si="260"/>
        <v/>
      </c>
      <c r="BU319" s="39" t="str">
        <f t="shared" si="261"/>
        <v/>
      </c>
      <c r="BV319" s="39" t="str">
        <f t="shared" si="262"/>
        <v/>
      </c>
      <c r="BW319" s="39" t="str">
        <f t="shared" si="263"/>
        <v/>
      </c>
      <c r="BX319" s="39" t="str">
        <f t="shared" si="264"/>
        <v/>
      </c>
      <c r="BY319" s="39" t="str">
        <f t="shared" si="265"/>
        <v/>
      </c>
      <c r="BZ319" s="39" t="str">
        <f t="shared" si="266"/>
        <v/>
      </c>
      <c r="CA319" s="39" t="str">
        <f t="shared" si="267"/>
        <v/>
      </c>
      <c r="CB319" s="39" t="str">
        <f t="shared" si="268"/>
        <v/>
      </c>
      <c r="CC319" s="39" t="str">
        <f t="shared" si="269"/>
        <v/>
      </c>
      <c r="CD319" s="39" t="str">
        <f t="shared" si="270"/>
        <v/>
      </c>
      <c r="CE319" s="39" t="str">
        <f t="shared" si="271"/>
        <v/>
      </c>
      <c r="CF319" s="39" t="str">
        <f t="shared" si="272"/>
        <v/>
      </c>
      <c r="CG319" s="39" t="str">
        <f t="shared" si="273"/>
        <v/>
      </c>
      <c r="CH319" s="39" t="str">
        <f t="shared" si="274"/>
        <v/>
      </c>
      <c r="CI319" s="39" t="str">
        <f t="shared" si="275"/>
        <v/>
      </c>
    </row>
    <row r="320" spans="1:87" ht="12.75">
      <c r="A320" s="18"/>
      <c r="B320" s="16" t="str">
        <f>'Gene Table'!D319</f>
        <v>NM_017509</v>
      </c>
      <c r="C320" s="16" t="s">
        <v>121</v>
      </c>
      <c r="D320" s="17" t="str">
        <f>IF(SUM('Test Sample Data'!D$3:D$98)&gt;10,IF(AND(ISNUMBER('Test Sample Data'!D319),'Test Sample Data'!D319&lt;$B$1,'Test Sample Data'!D319&gt;0),'Test Sample Data'!D319,$B$1),"")</f>
        <v/>
      </c>
      <c r="E320" s="17" t="str">
        <f>IF(SUM('Test Sample Data'!E$3:E$98)&gt;10,IF(AND(ISNUMBER('Test Sample Data'!E319),'Test Sample Data'!E319&lt;$B$1,'Test Sample Data'!E319&gt;0),'Test Sample Data'!E319,$B$1),"")</f>
        <v/>
      </c>
      <c r="F320" s="17" t="str">
        <f>IF(SUM('Test Sample Data'!F$3:F$98)&gt;10,IF(AND(ISNUMBER('Test Sample Data'!F319),'Test Sample Data'!F319&lt;$B$1,'Test Sample Data'!F319&gt;0),'Test Sample Data'!F319,$B$1),"")</f>
        <v/>
      </c>
      <c r="G320" s="17" t="str">
        <f>IF(SUM('Test Sample Data'!G$3:G$98)&gt;10,IF(AND(ISNUMBER('Test Sample Data'!G319),'Test Sample Data'!G319&lt;$B$1,'Test Sample Data'!G319&gt;0),'Test Sample Data'!G319,$B$1),"")</f>
        <v/>
      </c>
      <c r="H320" s="17" t="str">
        <f>IF(SUM('Test Sample Data'!H$3:H$98)&gt;10,IF(AND(ISNUMBER('Test Sample Data'!H319),'Test Sample Data'!H319&lt;$B$1,'Test Sample Data'!H319&gt;0),'Test Sample Data'!H319,$B$1),"")</f>
        <v/>
      </c>
      <c r="I320" s="17" t="str">
        <f>IF(SUM('Test Sample Data'!I$3:I$98)&gt;10,IF(AND(ISNUMBER('Test Sample Data'!I319),'Test Sample Data'!I319&lt;$B$1,'Test Sample Data'!I319&gt;0),'Test Sample Data'!I319,$B$1),"")</f>
        <v/>
      </c>
      <c r="J320" s="17" t="str">
        <f>IF(SUM('Test Sample Data'!J$3:J$98)&gt;10,IF(AND(ISNUMBER('Test Sample Data'!J319),'Test Sample Data'!J319&lt;$B$1,'Test Sample Data'!J319&gt;0),'Test Sample Data'!J319,$B$1),"")</f>
        <v/>
      </c>
      <c r="K320" s="17" t="str">
        <f>IF(SUM('Test Sample Data'!K$3:K$98)&gt;10,IF(AND(ISNUMBER('Test Sample Data'!K319),'Test Sample Data'!K319&lt;$B$1,'Test Sample Data'!K319&gt;0),'Test Sample Data'!K319,$B$1),"")</f>
        <v/>
      </c>
      <c r="L320" s="17" t="str">
        <f>IF(SUM('Test Sample Data'!L$3:L$98)&gt;10,IF(AND(ISNUMBER('Test Sample Data'!L319),'Test Sample Data'!L319&lt;$B$1,'Test Sample Data'!L319&gt;0),'Test Sample Data'!L319,$B$1),"")</f>
        <v/>
      </c>
      <c r="M320" s="17" t="str">
        <f>IF(SUM('Test Sample Data'!M$3:M$98)&gt;10,IF(AND(ISNUMBER('Test Sample Data'!M319),'Test Sample Data'!M319&lt;$B$1,'Test Sample Data'!M319&gt;0),'Test Sample Data'!M319,$B$1),"")</f>
        <v/>
      </c>
      <c r="N320" s="17" t="str">
        <f>'Gene Table'!D319</f>
        <v>NM_017509</v>
      </c>
      <c r="O320" s="16" t="s">
        <v>121</v>
      </c>
      <c r="P320" s="17" t="str">
        <f>IF(SUM('Control Sample Data'!D$3:D$98)&gt;10,IF(AND(ISNUMBER('Control Sample Data'!D319),'Control Sample Data'!D319&lt;$B$1,'Control Sample Data'!D319&gt;0),'Control Sample Data'!D319,$B$1),"")</f>
        <v/>
      </c>
      <c r="Q320" s="17" t="str">
        <f>IF(SUM('Control Sample Data'!E$3:E$98)&gt;10,IF(AND(ISNUMBER('Control Sample Data'!E319),'Control Sample Data'!E319&lt;$B$1,'Control Sample Data'!E319&gt;0),'Control Sample Data'!E319,$B$1),"")</f>
        <v/>
      </c>
      <c r="R320" s="17" t="str">
        <f>IF(SUM('Control Sample Data'!F$3:F$98)&gt;10,IF(AND(ISNUMBER('Control Sample Data'!F319),'Control Sample Data'!F319&lt;$B$1,'Control Sample Data'!F319&gt;0),'Control Sample Data'!F319,$B$1),"")</f>
        <v/>
      </c>
      <c r="S320" s="17" t="str">
        <f>IF(SUM('Control Sample Data'!G$3:G$98)&gt;10,IF(AND(ISNUMBER('Control Sample Data'!G319),'Control Sample Data'!G319&lt;$B$1,'Control Sample Data'!G319&gt;0),'Control Sample Data'!G319,$B$1),"")</f>
        <v/>
      </c>
      <c r="T320" s="17" t="str">
        <f>IF(SUM('Control Sample Data'!H$3:H$98)&gt;10,IF(AND(ISNUMBER('Control Sample Data'!H319),'Control Sample Data'!H319&lt;$B$1,'Control Sample Data'!H319&gt;0),'Control Sample Data'!H319,$B$1),"")</f>
        <v/>
      </c>
      <c r="U320" s="17" t="str">
        <f>IF(SUM('Control Sample Data'!I$3:I$98)&gt;10,IF(AND(ISNUMBER('Control Sample Data'!I319),'Control Sample Data'!I319&lt;$B$1,'Control Sample Data'!I319&gt;0),'Control Sample Data'!I319,$B$1),"")</f>
        <v/>
      </c>
      <c r="V320" s="17" t="str">
        <f>IF(SUM('Control Sample Data'!J$3:J$98)&gt;10,IF(AND(ISNUMBER('Control Sample Data'!J319),'Control Sample Data'!J319&lt;$B$1,'Control Sample Data'!J319&gt;0),'Control Sample Data'!J319,$B$1),"")</f>
        <v/>
      </c>
      <c r="W320" s="17" t="str">
        <f>IF(SUM('Control Sample Data'!K$3:K$98)&gt;10,IF(AND(ISNUMBER('Control Sample Data'!K319),'Control Sample Data'!K319&lt;$B$1,'Control Sample Data'!K319&gt;0),'Control Sample Data'!K319,$B$1),"")</f>
        <v/>
      </c>
      <c r="X320" s="17" t="str">
        <f>IF(SUM('Control Sample Data'!L$3:L$98)&gt;10,IF(AND(ISNUMBER('Control Sample Data'!L319),'Control Sample Data'!L319&lt;$B$1,'Control Sample Data'!L319&gt;0),'Control Sample Data'!L319,$B$1),"")</f>
        <v/>
      </c>
      <c r="Y320" s="17" t="str">
        <f>IF(SUM('Control Sample Data'!M$3:M$98)&gt;10,IF(AND(ISNUMBER('Control Sample Data'!M319),'Control Sample Data'!M319&lt;$B$1,'Control Sample Data'!M319&gt;0),'Control Sample Data'!M319,$B$1),"")</f>
        <v/>
      </c>
      <c r="AT320" s="36" t="str">
        <f t="shared" si="276"/>
        <v/>
      </c>
      <c r="AU320" s="36" t="str">
        <f t="shared" si="277"/>
        <v/>
      </c>
      <c r="AV320" s="36" t="str">
        <f t="shared" si="278"/>
        <v/>
      </c>
      <c r="AW320" s="36" t="str">
        <f t="shared" si="279"/>
        <v/>
      </c>
      <c r="AX320" s="36" t="str">
        <f t="shared" si="280"/>
        <v/>
      </c>
      <c r="AY320" s="36" t="str">
        <f t="shared" si="281"/>
        <v/>
      </c>
      <c r="AZ320" s="36" t="str">
        <f t="shared" si="282"/>
        <v/>
      </c>
      <c r="BA320" s="36" t="str">
        <f t="shared" si="283"/>
        <v/>
      </c>
      <c r="BB320" s="36" t="str">
        <f t="shared" si="284"/>
        <v/>
      </c>
      <c r="BC320" s="36" t="str">
        <f t="shared" si="285"/>
        <v/>
      </c>
      <c r="BD320" s="36" t="str">
        <f t="shared" si="289"/>
        <v/>
      </c>
      <c r="BE320" s="36" t="str">
        <f t="shared" si="290"/>
        <v/>
      </c>
      <c r="BF320" s="36" t="str">
        <f t="shared" si="291"/>
        <v/>
      </c>
      <c r="BG320" s="36" t="str">
        <f t="shared" si="292"/>
        <v/>
      </c>
      <c r="BH320" s="36" t="str">
        <f t="shared" si="293"/>
        <v/>
      </c>
      <c r="BI320" s="36" t="str">
        <f t="shared" si="294"/>
        <v/>
      </c>
      <c r="BJ320" s="36" t="str">
        <f t="shared" si="295"/>
        <v/>
      </c>
      <c r="BK320" s="36" t="str">
        <f t="shared" si="296"/>
        <v/>
      </c>
      <c r="BL320" s="36" t="str">
        <f t="shared" si="297"/>
        <v/>
      </c>
      <c r="BM320" s="36" t="str">
        <f t="shared" si="298"/>
        <v/>
      </c>
      <c r="BN320" s="38" t="e">
        <f t="shared" si="287"/>
        <v>#DIV/0!</v>
      </c>
      <c r="BO320" s="38" t="e">
        <f t="shared" si="288"/>
        <v>#DIV/0!</v>
      </c>
      <c r="BP320" s="39" t="str">
        <f t="shared" si="256"/>
        <v/>
      </c>
      <c r="BQ320" s="39" t="str">
        <f t="shared" si="257"/>
        <v/>
      </c>
      <c r="BR320" s="39" t="str">
        <f t="shared" si="258"/>
        <v/>
      </c>
      <c r="BS320" s="39" t="str">
        <f t="shared" si="259"/>
        <v/>
      </c>
      <c r="BT320" s="39" t="str">
        <f t="shared" si="260"/>
        <v/>
      </c>
      <c r="BU320" s="39" t="str">
        <f t="shared" si="261"/>
        <v/>
      </c>
      <c r="BV320" s="39" t="str">
        <f t="shared" si="262"/>
        <v/>
      </c>
      <c r="BW320" s="39" t="str">
        <f t="shared" si="263"/>
        <v/>
      </c>
      <c r="BX320" s="39" t="str">
        <f t="shared" si="264"/>
        <v/>
      </c>
      <c r="BY320" s="39" t="str">
        <f t="shared" si="265"/>
        <v/>
      </c>
      <c r="BZ320" s="39" t="str">
        <f t="shared" si="266"/>
        <v/>
      </c>
      <c r="CA320" s="39" t="str">
        <f t="shared" si="267"/>
        <v/>
      </c>
      <c r="CB320" s="39" t="str">
        <f t="shared" si="268"/>
        <v/>
      </c>
      <c r="CC320" s="39" t="str">
        <f t="shared" si="269"/>
        <v/>
      </c>
      <c r="CD320" s="39" t="str">
        <f t="shared" si="270"/>
        <v/>
      </c>
      <c r="CE320" s="39" t="str">
        <f t="shared" si="271"/>
        <v/>
      </c>
      <c r="CF320" s="39" t="str">
        <f t="shared" si="272"/>
        <v/>
      </c>
      <c r="CG320" s="39" t="str">
        <f t="shared" si="273"/>
        <v/>
      </c>
      <c r="CH320" s="39" t="str">
        <f t="shared" si="274"/>
        <v/>
      </c>
      <c r="CI320" s="39" t="str">
        <f t="shared" si="275"/>
        <v/>
      </c>
    </row>
    <row r="321" spans="1:87" ht="12.75">
      <c r="A321" s="18"/>
      <c r="B321" s="16" t="str">
        <f>'Gene Table'!D320</f>
        <v>NM_017944</v>
      </c>
      <c r="C321" s="16" t="s">
        <v>125</v>
      </c>
      <c r="D321" s="17" t="str">
        <f>IF(SUM('Test Sample Data'!D$3:D$98)&gt;10,IF(AND(ISNUMBER('Test Sample Data'!D320),'Test Sample Data'!D320&lt;$B$1,'Test Sample Data'!D320&gt;0),'Test Sample Data'!D320,$B$1),"")</f>
        <v/>
      </c>
      <c r="E321" s="17" t="str">
        <f>IF(SUM('Test Sample Data'!E$3:E$98)&gt;10,IF(AND(ISNUMBER('Test Sample Data'!E320),'Test Sample Data'!E320&lt;$B$1,'Test Sample Data'!E320&gt;0),'Test Sample Data'!E320,$B$1),"")</f>
        <v/>
      </c>
      <c r="F321" s="17" t="str">
        <f>IF(SUM('Test Sample Data'!F$3:F$98)&gt;10,IF(AND(ISNUMBER('Test Sample Data'!F320),'Test Sample Data'!F320&lt;$B$1,'Test Sample Data'!F320&gt;0),'Test Sample Data'!F320,$B$1),"")</f>
        <v/>
      </c>
      <c r="G321" s="17" t="str">
        <f>IF(SUM('Test Sample Data'!G$3:G$98)&gt;10,IF(AND(ISNUMBER('Test Sample Data'!G320),'Test Sample Data'!G320&lt;$B$1,'Test Sample Data'!G320&gt;0),'Test Sample Data'!G320,$B$1),"")</f>
        <v/>
      </c>
      <c r="H321" s="17" t="str">
        <f>IF(SUM('Test Sample Data'!H$3:H$98)&gt;10,IF(AND(ISNUMBER('Test Sample Data'!H320),'Test Sample Data'!H320&lt;$B$1,'Test Sample Data'!H320&gt;0),'Test Sample Data'!H320,$B$1),"")</f>
        <v/>
      </c>
      <c r="I321" s="17" t="str">
        <f>IF(SUM('Test Sample Data'!I$3:I$98)&gt;10,IF(AND(ISNUMBER('Test Sample Data'!I320),'Test Sample Data'!I320&lt;$B$1,'Test Sample Data'!I320&gt;0),'Test Sample Data'!I320,$B$1),"")</f>
        <v/>
      </c>
      <c r="J321" s="17" t="str">
        <f>IF(SUM('Test Sample Data'!J$3:J$98)&gt;10,IF(AND(ISNUMBER('Test Sample Data'!J320),'Test Sample Data'!J320&lt;$B$1,'Test Sample Data'!J320&gt;0),'Test Sample Data'!J320,$B$1),"")</f>
        <v/>
      </c>
      <c r="K321" s="17" t="str">
        <f>IF(SUM('Test Sample Data'!K$3:K$98)&gt;10,IF(AND(ISNUMBER('Test Sample Data'!K320),'Test Sample Data'!K320&lt;$B$1,'Test Sample Data'!K320&gt;0),'Test Sample Data'!K320,$B$1),"")</f>
        <v/>
      </c>
      <c r="L321" s="17" t="str">
        <f>IF(SUM('Test Sample Data'!L$3:L$98)&gt;10,IF(AND(ISNUMBER('Test Sample Data'!L320),'Test Sample Data'!L320&lt;$B$1,'Test Sample Data'!L320&gt;0),'Test Sample Data'!L320,$B$1),"")</f>
        <v/>
      </c>
      <c r="M321" s="17" t="str">
        <f>IF(SUM('Test Sample Data'!M$3:M$98)&gt;10,IF(AND(ISNUMBER('Test Sample Data'!M320),'Test Sample Data'!M320&lt;$B$1,'Test Sample Data'!M320&gt;0),'Test Sample Data'!M320,$B$1),"")</f>
        <v/>
      </c>
      <c r="N321" s="17" t="str">
        <f>'Gene Table'!D320</f>
        <v>NM_017944</v>
      </c>
      <c r="O321" s="16" t="s">
        <v>125</v>
      </c>
      <c r="P321" s="17" t="str">
        <f>IF(SUM('Control Sample Data'!D$3:D$98)&gt;10,IF(AND(ISNUMBER('Control Sample Data'!D320),'Control Sample Data'!D320&lt;$B$1,'Control Sample Data'!D320&gt;0),'Control Sample Data'!D320,$B$1),"")</f>
        <v/>
      </c>
      <c r="Q321" s="17" t="str">
        <f>IF(SUM('Control Sample Data'!E$3:E$98)&gt;10,IF(AND(ISNUMBER('Control Sample Data'!E320),'Control Sample Data'!E320&lt;$B$1,'Control Sample Data'!E320&gt;0),'Control Sample Data'!E320,$B$1),"")</f>
        <v/>
      </c>
      <c r="R321" s="17" t="str">
        <f>IF(SUM('Control Sample Data'!F$3:F$98)&gt;10,IF(AND(ISNUMBER('Control Sample Data'!F320),'Control Sample Data'!F320&lt;$B$1,'Control Sample Data'!F320&gt;0),'Control Sample Data'!F320,$B$1),"")</f>
        <v/>
      </c>
      <c r="S321" s="17" t="str">
        <f>IF(SUM('Control Sample Data'!G$3:G$98)&gt;10,IF(AND(ISNUMBER('Control Sample Data'!G320),'Control Sample Data'!G320&lt;$B$1,'Control Sample Data'!G320&gt;0),'Control Sample Data'!G320,$B$1),"")</f>
        <v/>
      </c>
      <c r="T321" s="17" t="str">
        <f>IF(SUM('Control Sample Data'!H$3:H$98)&gt;10,IF(AND(ISNUMBER('Control Sample Data'!H320),'Control Sample Data'!H320&lt;$B$1,'Control Sample Data'!H320&gt;0),'Control Sample Data'!H320,$B$1),"")</f>
        <v/>
      </c>
      <c r="U321" s="17" t="str">
        <f>IF(SUM('Control Sample Data'!I$3:I$98)&gt;10,IF(AND(ISNUMBER('Control Sample Data'!I320),'Control Sample Data'!I320&lt;$B$1,'Control Sample Data'!I320&gt;0),'Control Sample Data'!I320,$B$1),"")</f>
        <v/>
      </c>
      <c r="V321" s="17" t="str">
        <f>IF(SUM('Control Sample Data'!J$3:J$98)&gt;10,IF(AND(ISNUMBER('Control Sample Data'!J320),'Control Sample Data'!J320&lt;$B$1,'Control Sample Data'!J320&gt;0),'Control Sample Data'!J320,$B$1),"")</f>
        <v/>
      </c>
      <c r="W321" s="17" t="str">
        <f>IF(SUM('Control Sample Data'!K$3:K$98)&gt;10,IF(AND(ISNUMBER('Control Sample Data'!K320),'Control Sample Data'!K320&lt;$B$1,'Control Sample Data'!K320&gt;0),'Control Sample Data'!K320,$B$1),"")</f>
        <v/>
      </c>
      <c r="X321" s="17" t="str">
        <f>IF(SUM('Control Sample Data'!L$3:L$98)&gt;10,IF(AND(ISNUMBER('Control Sample Data'!L320),'Control Sample Data'!L320&lt;$B$1,'Control Sample Data'!L320&gt;0),'Control Sample Data'!L320,$B$1),"")</f>
        <v/>
      </c>
      <c r="Y321" s="17" t="str">
        <f>IF(SUM('Control Sample Data'!M$3:M$98)&gt;10,IF(AND(ISNUMBER('Control Sample Data'!M320),'Control Sample Data'!M320&lt;$B$1,'Control Sample Data'!M320&gt;0),'Control Sample Data'!M320,$B$1),"")</f>
        <v/>
      </c>
      <c r="AT321" s="36" t="str">
        <f t="shared" si="276"/>
        <v/>
      </c>
      <c r="AU321" s="36" t="str">
        <f t="shared" si="277"/>
        <v/>
      </c>
      <c r="AV321" s="36" t="str">
        <f t="shared" si="278"/>
        <v/>
      </c>
      <c r="AW321" s="36" t="str">
        <f t="shared" si="279"/>
        <v/>
      </c>
      <c r="AX321" s="36" t="str">
        <f t="shared" si="280"/>
        <v/>
      </c>
      <c r="AY321" s="36" t="str">
        <f t="shared" si="281"/>
        <v/>
      </c>
      <c r="AZ321" s="36" t="str">
        <f t="shared" si="282"/>
        <v/>
      </c>
      <c r="BA321" s="36" t="str">
        <f t="shared" si="283"/>
        <v/>
      </c>
      <c r="BB321" s="36" t="str">
        <f t="shared" si="284"/>
        <v/>
      </c>
      <c r="BC321" s="36" t="str">
        <f t="shared" si="285"/>
        <v/>
      </c>
      <c r="BD321" s="36" t="str">
        <f t="shared" si="289"/>
        <v/>
      </c>
      <c r="BE321" s="36" t="str">
        <f t="shared" si="290"/>
        <v/>
      </c>
      <c r="BF321" s="36" t="str">
        <f t="shared" si="291"/>
        <v/>
      </c>
      <c r="BG321" s="36" t="str">
        <f t="shared" si="292"/>
        <v/>
      </c>
      <c r="BH321" s="36" t="str">
        <f t="shared" si="293"/>
        <v/>
      </c>
      <c r="BI321" s="36" t="str">
        <f t="shared" si="294"/>
        <v/>
      </c>
      <c r="BJ321" s="36" t="str">
        <f t="shared" si="295"/>
        <v/>
      </c>
      <c r="BK321" s="36" t="str">
        <f t="shared" si="296"/>
        <v/>
      </c>
      <c r="BL321" s="36" t="str">
        <f t="shared" si="297"/>
        <v/>
      </c>
      <c r="BM321" s="36" t="str">
        <f t="shared" si="298"/>
        <v/>
      </c>
      <c r="BN321" s="38" t="e">
        <f t="shared" si="287"/>
        <v>#DIV/0!</v>
      </c>
      <c r="BO321" s="38" t="e">
        <f t="shared" si="288"/>
        <v>#DIV/0!</v>
      </c>
      <c r="BP321" s="39" t="str">
        <f t="shared" si="256"/>
        <v/>
      </c>
      <c r="BQ321" s="39" t="str">
        <f t="shared" si="257"/>
        <v/>
      </c>
      <c r="BR321" s="39" t="str">
        <f t="shared" si="258"/>
        <v/>
      </c>
      <c r="BS321" s="39" t="str">
        <f t="shared" si="259"/>
        <v/>
      </c>
      <c r="BT321" s="39" t="str">
        <f t="shared" si="260"/>
        <v/>
      </c>
      <c r="BU321" s="39" t="str">
        <f t="shared" si="261"/>
        <v/>
      </c>
      <c r="BV321" s="39" t="str">
        <f t="shared" si="262"/>
        <v/>
      </c>
      <c r="BW321" s="39" t="str">
        <f t="shared" si="263"/>
        <v/>
      </c>
      <c r="BX321" s="39" t="str">
        <f t="shared" si="264"/>
        <v/>
      </c>
      <c r="BY321" s="39" t="str">
        <f t="shared" si="265"/>
        <v/>
      </c>
      <c r="BZ321" s="39" t="str">
        <f t="shared" si="266"/>
        <v/>
      </c>
      <c r="CA321" s="39" t="str">
        <f t="shared" si="267"/>
        <v/>
      </c>
      <c r="CB321" s="39" t="str">
        <f t="shared" si="268"/>
        <v/>
      </c>
      <c r="CC321" s="39" t="str">
        <f t="shared" si="269"/>
        <v/>
      </c>
      <c r="CD321" s="39" t="str">
        <f t="shared" si="270"/>
        <v/>
      </c>
      <c r="CE321" s="39" t="str">
        <f t="shared" si="271"/>
        <v/>
      </c>
      <c r="CF321" s="39" t="str">
        <f t="shared" si="272"/>
        <v/>
      </c>
      <c r="CG321" s="39" t="str">
        <f t="shared" si="273"/>
        <v/>
      </c>
      <c r="CH321" s="39" t="str">
        <f t="shared" si="274"/>
        <v/>
      </c>
      <c r="CI321" s="39" t="str">
        <f t="shared" si="275"/>
        <v/>
      </c>
    </row>
    <row r="322" spans="1:87" ht="12.75">
      <c r="A322" s="18"/>
      <c r="B322" s="16" t="str">
        <f>'Gene Table'!D321</f>
        <v>NM_001611</v>
      </c>
      <c r="C322" s="16" t="s">
        <v>129</v>
      </c>
      <c r="D322" s="17" t="str">
        <f>IF(SUM('Test Sample Data'!D$3:D$98)&gt;10,IF(AND(ISNUMBER('Test Sample Data'!D321),'Test Sample Data'!D321&lt;$B$1,'Test Sample Data'!D321&gt;0),'Test Sample Data'!D321,$B$1),"")</f>
        <v/>
      </c>
      <c r="E322" s="17" t="str">
        <f>IF(SUM('Test Sample Data'!E$3:E$98)&gt;10,IF(AND(ISNUMBER('Test Sample Data'!E321),'Test Sample Data'!E321&lt;$B$1,'Test Sample Data'!E321&gt;0),'Test Sample Data'!E321,$B$1),"")</f>
        <v/>
      </c>
      <c r="F322" s="17" t="str">
        <f>IF(SUM('Test Sample Data'!F$3:F$98)&gt;10,IF(AND(ISNUMBER('Test Sample Data'!F321),'Test Sample Data'!F321&lt;$B$1,'Test Sample Data'!F321&gt;0),'Test Sample Data'!F321,$B$1),"")</f>
        <v/>
      </c>
      <c r="G322" s="17" t="str">
        <f>IF(SUM('Test Sample Data'!G$3:G$98)&gt;10,IF(AND(ISNUMBER('Test Sample Data'!G321),'Test Sample Data'!G321&lt;$B$1,'Test Sample Data'!G321&gt;0),'Test Sample Data'!G321,$B$1),"")</f>
        <v/>
      </c>
      <c r="H322" s="17" t="str">
        <f>IF(SUM('Test Sample Data'!H$3:H$98)&gt;10,IF(AND(ISNUMBER('Test Sample Data'!H321),'Test Sample Data'!H321&lt;$B$1,'Test Sample Data'!H321&gt;0),'Test Sample Data'!H321,$B$1),"")</f>
        <v/>
      </c>
      <c r="I322" s="17" t="str">
        <f>IF(SUM('Test Sample Data'!I$3:I$98)&gt;10,IF(AND(ISNUMBER('Test Sample Data'!I321),'Test Sample Data'!I321&lt;$B$1,'Test Sample Data'!I321&gt;0),'Test Sample Data'!I321,$B$1),"")</f>
        <v/>
      </c>
      <c r="J322" s="17" t="str">
        <f>IF(SUM('Test Sample Data'!J$3:J$98)&gt;10,IF(AND(ISNUMBER('Test Sample Data'!J321),'Test Sample Data'!J321&lt;$B$1,'Test Sample Data'!J321&gt;0),'Test Sample Data'!J321,$B$1),"")</f>
        <v/>
      </c>
      <c r="K322" s="17" t="str">
        <f>IF(SUM('Test Sample Data'!K$3:K$98)&gt;10,IF(AND(ISNUMBER('Test Sample Data'!K321),'Test Sample Data'!K321&lt;$B$1,'Test Sample Data'!K321&gt;0),'Test Sample Data'!K321,$B$1),"")</f>
        <v/>
      </c>
      <c r="L322" s="17" t="str">
        <f>IF(SUM('Test Sample Data'!L$3:L$98)&gt;10,IF(AND(ISNUMBER('Test Sample Data'!L321),'Test Sample Data'!L321&lt;$B$1,'Test Sample Data'!L321&gt;0),'Test Sample Data'!L321,$B$1),"")</f>
        <v/>
      </c>
      <c r="M322" s="17" t="str">
        <f>IF(SUM('Test Sample Data'!M$3:M$98)&gt;10,IF(AND(ISNUMBER('Test Sample Data'!M321),'Test Sample Data'!M321&lt;$B$1,'Test Sample Data'!M321&gt;0),'Test Sample Data'!M321,$B$1),"")</f>
        <v/>
      </c>
      <c r="N322" s="17" t="str">
        <f>'Gene Table'!D321</f>
        <v>NM_001611</v>
      </c>
      <c r="O322" s="16" t="s">
        <v>129</v>
      </c>
      <c r="P322" s="17" t="str">
        <f>IF(SUM('Control Sample Data'!D$3:D$98)&gt;10,IF(AND(ISNUMBER('Control Sample Data'!D321),'Control Sample Data'!D321&lt;$B$1,'Control Sample Data'!D321&gt;0),'Control Sample Data'!D321,$B$1),"")</f>
        <v/>
      </c>
      <c r="Q322" s="17" t="str">
        <f>IF(SUM('Control Sample Data'!E$3:E$98)&gt;10,IF(AND(ISNUMBER('Control Sample Data'!E321),'Control Sample Data'!E321&lt;$B$1,'Control Sample Data'!E321&gt;0),'Control Sample Data'!E321,$B$1),"")</f>
        <v/>
      </c>
      <c r="R322" s="17" t="str">
        <f>IF(SUM('Control Sample Data'!F$3:F$98)&gt;10,IF(AND(ISNUMBER('Control Sample Data'!F321),'Control Sample Data'!F321&lt;$B$1,'Control Sample Data'!F321&gt;0),'Control Sample Data'!F321,$B$1),"")</f>
        <v/>
      </c>
      <c r="S322" s="17" t="str">
        <f>IF(SUM('Control Sample Data'!G$3:G$98)&gt;10,IF(AND(ISNUMBER('Control Sample Data'!G321),'Control Sample Data'!G321&lt;$B$1,'Control Sample Data'!G321&gt;0),'Control Sample Data'!G321,$B$1),"")</f>
        <v/>
      </c>
      <c r="T322" s="17" t="str">
        <f>IF(SUM('Control Sample Data'!H$3:H$98)&gt;10,IF(AND(ISNUMBER('Control Sample Data'!H321),'Control Sample Data'!H321&lt;$B$1,'Control Sample Data'!H321&gt;0),'Control Sample Data'!H321,$B$1),"")</f>
        <v/>
      </c>
      <c r="U322" s="17" t="str">
        <f>IF(SUM('Control Sample Data'!I$3:I$98)&gt;10,IF(AND(ISNUMBER('Control Sample Data'!I321),'Control Sample Data'!I321&lt;$B$1,'Control Sample Data'!I321&gt;0),'Control Sample Data'!I321,$B$1),"")</f>
        <v/>
      </c>
      <c r="V322" s="17" t="str">
        <f>IF(SUM('Control Sample Data'!J$3:J$98)&gt;10,IF(AND(ISNUMBER('Control Sample Data'!J321),'Control Sample Data'!J321&lt;$B$1,'Control Sample Data'!J321&gt;0),'Control Sample Data'!J321,$B$1),"")</f>
        <v/>
      </c>
      <c r="W322" s="17" t="str">
        <f>IF(SUM('Control Sample Data'!K$3:K$98)&gt;10,IF(AND(ISNUMBER('Control Sample Data'!K321),'Control Sample Data'!K321&lt;$B$1,'Control Sample Data'!K321&gt;0),'Control Sample Data'!K321,$B$1),"")</f>
        <v/>
      </c>
      <c r="X322" s="17" t="str">
        <f>IF(SUM('Control Sample Data'!L$3:L$98)&gt;10,IF(AND(ISNUMBER('Control Sample Data'!L321),'Control Sample Data'!L321&lt;$B$1,'Control Sample Data'!L321&gt;0),'Control Sample Data'!L321,$B$1),"")</f>
        <v/>
      </c>
      <c r="Y322" s="17" t="str">
        <f>IF(SUM('Control Sample Data'!M$3:M$98)&gt;10,IF(AND(ISNUMBER('Control Sample Data'!M321),'Control Sample Data'!M321&lt;$B$1,'Control Sample Data'!M321&gt;0),'Control Sample Data'!M321,$B$1),"")</f>
        <v/>
      </c>
      <c r="AT322" s="36" t="str">
        <f t="shared" si="276"/>
        <v/>
      </c>
      <c r="AU322" s="36" t="str">
        <f t="shared" si="277"/>
        <v/>
      </c>
      <c r="AV322" s="36" t="str">
        <f t="shared" si="278"/>
        <v/>
      </c>
      <c r="AW322" s="36" t="str">
        <f t="shared" si="279"/>
        <v/>
      </c>
      <c r="AX322" s="36" t="str">
        <f t="shared" si="280"/>
        <v/>
      </c>
      <c r="AY322" s="36" t="str">
        <f t="shared" si="281"/>
        <v/>
      </c>
      <c r="AZ322" s="36" t="str">
        <f t="shared" si="282"/>
        <v/>
      </c>
      <c r="BA322" s="36" t="str">
        <f t="shared" si="283"/>
        <v/>
      </c>
      <c r="BB322" s="36" t="str">
        <f t="shared" si="284"/>
        <v/>
      </c>
      <c r="BC322" s="36" t="str">
        <f t="shared" si="285"/>
        <v/>
      </c>
      <c r="BD322" s="36" t="str">
        <f t="shared" si="289"/>
        <v/>
      </c>
      <c r="BE322" s="36" t="str">
        <f t="shared" si="290"/>
        <v/>
      </c>
      <c r="BF322" s="36" t="str">
        <f t="shared" si="291"/>
        <v/>
      </c>
      <c r="BG322" s="36" t="str">
        <f t="shared" si="292"/>
        <v/>
      </c>
      <c r="BH322" s="36" t="str">
        <f t="shared" si="293"/>
        <v/>
      </c>
      <c r="BI322" s="36" t="str">
        <f t="shared" si="294"/>
        <v/>
      </c>
      <c r="BJ322" s="36" t="str">
        <f t="shared" si="295"/>
        <v/>
      </c>
      <c r="BK322" s="36" t="str">
        <f t="shared" si="296"/>
        <v/>
      </c>
      <c r="BL322" s="36" t="str">
        <f t="shared" si="297"/>
        <v/>
      </c>
      <c r="BM322" s="36" t="str">
        <f t="shared" si="298"/>
        <v/>
      </c>
      <c r="BN322" s="38" t="e">
        <f t="shared" si="287"/>
        <v>#DIV/0!</v>
      </c>
      <c r="BO322" s="38" t="e">
        <f t="shared" si="288"/>
        <v>#DIV/0!</v>
      </c>
      <c r="BP322" s="39" t="str">
        <f t="shared" si="256"/>
        <v/>
      </c>
      <c r="BQ322" s="39" t="str">
        <f t="shared" si="257"/>
        <v/>
      </c>
      <c r="BR322" s="39" t="str">
        <f t="shared" si="258"/>
        <v/>
      </c>
      <c r="BS322" s="39" t="str">
        <f t="shared" si="259"/>
        <v/>
      </c>
      <c r="BT322" s="39" t="str">
        <f t="shared" si="260"/>
        <v/>
      </c>
      <c r="BU322" s="39" t="str">
        <f t="shared" si="261"/>
        <v/>
      </c>
      <c r="BV322" s="39" t="str">
        <f t="shared" si="262"/>
        <v/>
      </c>
      <c r="BW322" s="39" t="str">
        <f t="shared" si="263"/>
        <v/>
      </c>
      <c r="BX322" s="39" t="str">
        <f t="shared" si="264"/>
        <v/>
      </c>
      <c r="BY322" s="39" t="str">
        <f t="shared" si="265"/>
        <v/>
      </c>
      <c r="BZ322" s="39" t="str">
        <f t="shared" si="266"/>
        <v/>
      </c>
      <c r="CA322" s="39" t="str">
        <f t="shared" si="267"/>
        <v/>
      </c>
      <c r="CB322" s="39" t="str">
        <f t="shared" si="268"/>
        <v/>
      </c>
      <c r="CC322" s="39" t="str">
        <f t="shared" si="269"/>
        <v/>
      </c>
      <c r="CD322" s="39" t="str">
        <f t="shared" si="270"/>
        <v/>
      </c>
      <c r="CE322" s="39" t="str">
        <f t="shared" si="271"/>
        <v/>
      </c>
      <c r="CF322" s="39" t="str">
        <f t="shared" si="272"/>
        <v/>
      </c>
      <c r="CG322" s="39" t="str">
        <f t="shared" si="273"/>
        <v/>
      </c>
      <c r="CH322" s="39" t="str">
        <f t="shared" si="274"/>
        <v/>
      </c>
      <c r="CI322" s="39" t="str">
        <f t="shared" si="275"/>
        <v/>
      </c>
    </row>
    <row r="323" spans="1:87" ht="12.75">
      <c r="A323" s="18"/>
      <c r="B323" s="16" t="str">
        <f>'Gene Table'!D322</f>
        <v>NM_017628</v>
      </c>
      <c r="C323" s="16" t="s">
        <v>133</v>
      </c>
      <c r="D323" s="17" t="str">
        <f>IF(SUM('Test Sample Data'!D$3:D$98)&gt;10,IF(AND(ISNUMBER('Test Sample Data'!D322),'Test Sample Data'!D322&lt;$B$1,'Test Sample Data'!D322&gt;0),'Test Sample Data'!D322,$B$1),"")</f>
        <v/>
      </c>
      <c r="E323" s="17" t="str">
        <f>IF(SUM('Test Sample Data'!E$3:E$98)&gt;10,IF(AND(ISNUMBER('Test Sample Data'!E322),'Test Sample Data'!E322&lt;$B$1,'Test Sample Data'!E322&gt;0),'Test Sample Data'!E322,$B$1),"")</f>
        <v/>
      </c>
      <c r="F323" s="17" t="str">
        <f>IF(SUM('Test Sample Data'!F$3:F$98)&gt;10,IF(AND(ISNUMBER('Test Sample Data'!F322),'Test Sample Data'!F322&lt;$B$1,'Test Sample Data'!F322&gt;0),'Test Sample Data'!F322,$B$1),"")</f>
        <v/>
      </c>
      <c r="G323" s="17" t="str">
        <f>IF(SUM('Test Sample Data'!G$3:G$98)&gt;10,IF(AND(ISNUMBER('Test Sample Data'!G322),'Test Sample Data'!G322&lt;$B$1,'Test Sample Data'!G322&gt;0),'Test Sample Data'!G322,$B$1),"")</f>
        <v/>
      </c>
      <c r="H323" s="17" t="str">
        <f>IF(SUM('Test Sample Data'!H$3:H$98)&gt;10,IF(AND(ISNUMBER('Test Sample Data'!H322),'Test Sample Data'!H322&lt;$B$1,'Test Sample Data'!H322&gt;0),'Test Sample Data'!H322,$B$1),"")</f>
        <v/>
      </c>
      <c r="I323" s="17" t="str">
        <f>IF(SUM('Test Sample Data'!I$3:I$98)&gt;10,IF(AND(ISNUMBER('Test Sample Data'!I322),'Test Sample Data'!I322&lt;$B$1,'Test Sample Data'!I322&gt;0),'Test Sample Data'!I322,$B$1),"")</f>
        <v/>
      </c>
      <c r="J323" s="17" t="str">
        <f>IF(SUM('Test Sample Data'!J$3:J$98)&gt;10,IF(AND(ISNUMBER('Test Sample Data'!J322),'Test Sample Data'!J322&lt;$B$1,'Test Sample Data'!J322&gt;0),'Test Sample Data'!J322,$B$1),"")</f>
        <v/>
      </c>
      <c r="K323" s="17" t="str">
        <f>IF(SUM('Test Sample Data'!K$3:K$98)&gt;10,IF(AND(ISNUMBER('Test Sample Data'!K322),'Test Sample Data'!K322&lt;$B$1,'Test Sample Data'!K322&gt;0),'Test Sample Data'!K322,$B$1),"")</f>
        <v/>
      </c>
      <c r="L323" s="17" t="str">
        <f>IF(SUM('Test Sample Data'!L$3:L$98)&gt;10,IF(AND(ISNUMBER('Test Sample Data'!L322),'Test Sample Data'!L322&lt;$B$1,'Test Sample Data'!L322&gt;0),'Test Sample Data'!L322,$B$1),"")</f>
        <v/>
      </c>
      <c r="M323" s="17" t="str">
        <f>IF(SUM('Test Sample Data'!M$3:M$98)&gt;10,IF(AND(ISNUMBER('Test Sample Data'!M322),'Test Sample Data'!M322&lt;$B$1,'Test Sample Data'!M322&gt;0),'Test Sample Data'!M322,$B$1),"")</f>
        <v/>
      </c>
      <c r="N323" s="17" t="str">
        <f>'Gene Table'!D322</f>
        <v>NM_017628</v>
      </c>
      <c r="O323" s="16" t="s">
        <v>133</v>
      </c>
      <c r="P323" s="17" t="str">
        <f>IF(SUM('Control Sample Data'!D$3:D$98)&gt;10,IF(AND(ISNUMBER('Control Sample Data'!D322),'Control Sample Data'!D322&lt;$B$1,'Control Sample Data'!D322&gt;0),'Control Sample Data'!D322,$B$1),"")</f>
        <v/>
      </c>
      <c r="Q323" s="17" t="str">
        <f>IF(SUM('Control Sample Data'!E$3:E$98)&gt;10,IF(AND(ISNUMBER('Control Sample Data'!E322),'Control Sample Data'!E322&lt;$B$1,'Control Sample Data'!E322&gt;0),'Control Sample Data'!E322,$B$1),"")</f>
        <v/>
      </c>
      <c r="R323" s="17" t="str">
        <f>IF(SUM('Control Sample Data'!F$3:F$98)&gt;10,IF(AND(ISNUMBER('Control Sample Data'!F322),'Control Sample Data'!F322&lt;$B$1,'Control Sample Data'!F322&gt;0),'Control Sample Data'!F322,$B$1),"")</f>
        <v/>
      </c>
      <c r="S323" s="17" t="str">
        <f>IF(SUM('Control Sample Data'!G$3:G$98)&gt;10,IF(AND(ISNUMBER('Control Sample Data'!G322),'Control Sample Data'!G322&lt;$B$1,'Control Sample Data'!G322&gt;0),'Control Sample Data'!G322,$B$1),"")</f>
        <v/>
      </c>
      <c r="T323" s="17" t="str">
        <f>IF(SUM('Control Sample Data'!H$3:H$98)&gt;10,IF(AND(ISNUMBER('Control Sample Data'!H322),'Control Sample Data'!H322&lt;$B$1,'Control Sample Data'!H322&gt;0),'Control Sample Data'!H322,$B$1),"")</f>
        <v/>
      </c>
      <c r="U323" s="17" t="str">
        <f>IF(SUM('Control Sample Data'!I$3:I$98)&gt;10,IF(AND(ISNUMBER('Control Sample Data'!I322),'Control Sample Data'!I322&lt;$B$1,'Control Sample Data'!I322&gt;0),'Control Sample Data'!I322,$B$1),"")</f>
        <v/>
      </c>
      <c r="V323" s="17" t="str">
        <f>IF(SUM('Control Sample Data'!J$3:J$98)&gt;10,IF(AND(ISNUMBER('Control Sample Data'!J322),'Control Sample Data'!J322&lt;$B$1,'Control Sample Data'!J322&gt;0),'Control Sample Data'!J322,$B$1),"")</f>
        <v/>
      </c>
      <c r="W323" s="17" t="str">
        <f>IF(SUM('Control Sample Data'!K$3:K$98)&gt;10,IF(AND(ISNUMBER('Control Sample Data'!K322),'Control Sample Data'!K322&lt;$B$1,'Control Sample Data'!K322&gt;0),'Control Sample Data'!K322,$B$1),"")</f>
        <v/>
      </c>
      <c r="X323" s="17" t="str">
        <f>IF(SUM('Control Sample Data'!L$3:L$98)&gt;10,IF(AND(ISNUMBER('Control Sample Data'!L322),'Control Sample Data'!L322&lt;$B$1,'Control Sample Data'!L322&gt;0),'Control Sample Data'!L322,$B$1),"")</f>
        <v/>
      </c>
      <c r="Y323" s="17" t="str">
        <f>IF(SUM('Control Sample Data'!M$3:M$98)&gt;10,IF(AND(ISNUMBER('Control Sample Data'!M322),'Control Sample Data'!M322&lt;$B$1,'Control Sample Data'!M322&gt;0),'Control Sample Data'!M322,$B$1),"")</f>
        <v/>
      </c>
      <c r="AT323" s="36" t="str">
        <f t="shared" si="276"/>
        <v/>
      </c>
      <c r="AU323" s="36" t="str">
        <f t="shared" si="277"/>
        <v/>
      </c>
      <c r="AV323" s="36" t="str">
        <f t="shared" si="278"/>
        <v/>
      </c>
      <c r="AW323" s="36" t="str">
        <f t="shared" si="279"/>
        <v/>
      </c>
      <c r="AX323" s="36" t="str">
        <f t="shared" si="280"/>
        <v/>
      </c>
      <c r="AY323" s="36" t="str">
        <f t="shared" si="281"/>
        <v/>
      </c>
      <c r="AZ323" s="36" t="str">
        <f t="shared" si="282"/>
        <v/>
      </c>
      <c r="BA323" s="36" t="str">
        <f t="shared" si="283"/>
        <v/>
      </c>
      <c r="BB323" s="36" t="str">
        <f t="shared" si="284"/>
        <v/>
      </c>
      <c r="BC323" s="36" t="str">
        <f t="shared" si="285"/>
        <v/>
      </c>
      <c r="BD323" s="36" t="str">
        <f t="shared" si="289"/>
        <v/>
      </c>
      <c r="BE323" s="36" t="str">
        <f t="shared" si="290"/>
        <v/>
      </c>
      <c r="BF323" s="36" t="str">
        <f t="shared" si="291"/>
        <v/>
      </c>
      <c r="BG323" s="36" t="str">
        <f t="shared" si="292"/>
        <v/>
      </c>
      <c r="BH323" s="36" t="str">
        <f t="shared" si="293"/>
        <v/>
      </c>
      <c r="BI323" s="36" t="str">
        <f t="shared" si="294"/>
        <v/>
      </c>
      <c r="BJ323" s="36" t="str">
        <f t="shared" si="295"/>
        <v/>
      </c>
      <c r="BK323" s="36" t="str">
        <f t="shared" si="296"/>
        <v/>
      </c>
      <c r="BL323" s="36" t="str">
        <f t="shared" si="297"/>
        <v/>
      </c>
      <c r="BM323" s="36" t="str">
        <f t="shared" si="298"/>
        <v/>
      </c>
      <c r="BN323" s="38" t="e">
        <f t="shared" si="287"/>
        <v>#DIV/0!</v>
      </c>
      <c r="BO323" s="38" t="e">
        <f t="shared" si="288"/>
        <v>#DIV/0!</v>
      </c>
      <c r="BP323" s="39" t="str">
        <f t="shared" si="256"/>
        <v/>
      </c>
      <c r="BQ323" s="39" t="str">
        <f t="shared" si="257"/>
        <v/>
      </c>
      <c r="BR323" s="39" t="str">
        <f t="shared" si="258"/>
        <v/>
      </c>
      <c r="BS323" s="39" t="str">
        <f t="shared" si="259"/>
        <v/>
      </c>
      <c r="BT323" s="39" t="str">
        <f t="shared" si="260"/>
        <v/>
      </c>
      <c r="BU323" s="39" t="str">
        <f t="shared" si="261"/>
        <v/>
      </c>
      <c r="BV323" s="39" t="str">
        <f t="shared" si="262"/>
        <v/>
      </c>
      <c r="BW323" s="39" t="str">
        <f t="shared" si="263"/>
        <v/>
      </c>
      <c r="BX323" s="39" t="str">
        <f t="shared" si="264"/>
        <v/>
      </c>
      <c r="BY323" s="39" t="str">
        <f t="shared" si="265"/>
        <v/>
      </c>
      <c r="BZ323" s="39" t="str">
        <f t="shared" si="266"/>
        <v/>
      </c>
      <c r="CA323" s="39" t="str">
        <f t="shared" si="267"/>
        <v/>
      </c>
      <c r="CB323" s="39" t="str">
        <f t="shared" si="268"/>
        <v/>
      </c>
      <c r="CC323" s="39" t="str">
        <f t="shared" si="269"/>
        <v/>
      </c>
      <c r="CD323" s="39" t="str">
        <f t="shared" si="270"/>
        <v/>
      </c>
      <c r="CE323" s="39" t="str">
        <f t="shared" si="271"/>
        <v/>
      </c>
      <c r="CF323" s="39" t="str">
        <f t="shared" si="272"/>
        <v/>
      </c>
      <c r="CG323" s="39" t="str">
        <f t="shared" si="273"/>
        <v/>
      </c>
      <c r="CH323" s="39" t="str">
        <f t="shared" si="274"/>
        <v/>
      </c>
      <c r="CI323" s="39" t="str">
        <f t="shared" si="275"/>
        <v/>
      </c>
    </row>
    <row r="324" spans="1:87" ht="12.75">
      <c r="A324" s="18"/>
      <c r="B324" s="16" t="str">
        <f>'Gene Table'!D323</f>
        <v>NM_005037</v>
      </c>
      <c r="C324" s="16" t="s">
        <v>137</v>
      </c>
      <c r="D324" s="17" t="str">
        <f>IF(SUM('Test Sample Data'!D$3:D$98)&gt;10,IF(AND(ISNUMBER('Test Sample Data'!D323),'Test Sample Data'!D323&lt;$B$1,'Test Sample Data'!D323&gt;0),'Test Sample Data'!D323,$B$1),"")</f>
        <v/>
      </c>
      <c r="E324" s="17" t="str">
        <f>IF(SUM('Test Sample Data'!E$3:E$98)&gt;10,IF(AND(ISNUMBER('Test Sample Data'!E323),'Test Sample Data'!E323&lt;$B$1,'Test Sample Data'!E323&gt;0),'Test Sample Data'!E323,$B$1),"")</f>
        <v/>
      </c>
      <c r="F324" s="17" t="str">
        <f>IF(SUM('Test Sample Data'!F$3:F$98)&gt;10,IF(AND(ISNUMBER('Test Sample Data'!F323),'Test Sample Data'!F323&lt;$B$1,'Test Sample Data'!F323&gt;0),'Test Sample Data'!F323,$B$1),"")</f>
        <v/>
      </c>
      <c r="G324" s="17" t="str">
        <f>IF(SUM('Test Sample Data'!G$3:G$98)&gt;10,IF(AND(ISNUMBER('Test Sample Data'!G323),'Test Sample Data'!G323&lt;$B$1,'Test Sample Data'!G323&gt;0),'Test Sample Data'!G323,$B$1),"")</f>
        <v/>
      </c>
      <c r="H324" s="17" t="str">
        <f>IF(SUM('Test Sample Data'!H$3:H$98)&gt;10,IF(AND(ISNUMBER('Test Sample Data'!H323),'Test Sample Data'!H323&lt;$B$1,'Test Sample Data'!H323&gt;0),'Test Sample Data'!H323,$B$1),"")</f>
        <v/>
      </c>
      <c r="I324" s="17" t="str">
        <f>IF(SUM('Test Sample Data'!I$3:I$98)&gt;10,IF(AND(ISNUMBER('Test Sample Data'!I323),'Test Sample Data'!I323&lt;$B$1,'Test Sample Data'!I323&gt;0),'Test Sample Data'!I323,$B$1),"")</f>
        <v/>
      </c>
      <c r="J324" s="17" t="str">
        <f>IF(SUM('Test Sample Data'!J$3:J$98)&gt;10,IF(AND(ISNUMBER('Test Sample Data'!J323),'Test Sample Data'!J323&lt;$B$1,'Test Sample Data'!J323&gt;0),'Test Sample Data'!J323,$B$1),"")</f>
        <v/>
      </c>
      <c r="K324" s="17" t="str">
        <f>IF(SUM('Test Sample Data'!K$3:K$98)&gt;10,IF(AND(ISNUMBER('Test Sample Data'!K323),'Test Sample Data'!K323&lt;$B$1,'Test Sample Data'!K323&gt;0),'Test Sample Data'!K323,$B$1),"")</f>
        <v/>
      </c>
      <c r="L324" s="17" t="str">
        <f>IF(SUM('Test Sample Data'!L$3:L$98)&gt;10,IF(AND(ISNUMBER('Test Sample Data'!L323),'Test Sample Data'!L323&lt;$B$1,'Test Sample Data'!L323&gt;0),'Test Sample Data'!L323,$B$1),"")</f>
        <v/>
      </c>
      <c r="M324" s="17" t="str">
        <f>IF(SUM('Test Sample Data'!M$3:M$98)&gt;10,IF(AND(ISNUMBER('Test Sample Data'!M323),'Test Sample Data'!M323&lt;$B$1,'Test Sample Data'!M323&gt;0),'Test Sample Data'!M323,$B$1),"")</f>
        <v/>
      </c>
      <c r="N324" s="17" t="str">
        <f>'Gene Table'!D323</f>
        <v>NM_005037</v>
      </c>
      <c r="O324" s="16" t="s">
        <v>137</v>
      </c>
      <c r="P324" s="17" t="str">
        <f>IF(SUM('Control Sample Data'!D$3:D$98)&gt;10,IF(AND(ISNUMBER('Control Sample Data'!D323),'Control Sample Data'!D323&lt;$B$1,'Control Sample Data'!D323&gt;0),'Control Sample Data'!D323,$B$1),"")</f>
        <v/>
      </c>
      <c r="Q324" s="17" t="str">
        <f>IF(SUM('Control Sample Data'!E$3:E$98)&gt;10,IF(AND(ISNUMBER('Control Sample Data'!E323),'Control Sample Data'!E323&lt;$B$1,'Control Sample Data'!E323&gt;0),'Control Sample Data'!E323,$B$1),"")</f>
        <v/>
      </c>
      <c r="R324" s="17" t="str">
        <f>IF(SUM('Control Sample Data'!F$3:F$98)&gt;10,IF(AND(ISNUMBER('Control Sample Data'!F323),'Control Sample Data'!F323&lt;$B$1,'Control Sample Data'!F323&gt;0),'Control Sample Data'!F323,$B$1),"")</f>
        <v/>
      </c>
      <c r="S324" s="17" t="str">
        <f>IF(SUM('Control Sample Data'!G$3:G$98)&gt;10,IF(AND(ISNUMBER('Control Sample Data'!G323),'Control Sample Data'!G323&lt;$B$1,'Control Sample Data'!G323&gt;0),'Control Sample Data'!G323,$B$1),"")</f>
        <v/>
      </c>
      <c r="T324" s="17" t="str">
        <f>IF(SUM('Control Sample Data'!H$3:H$98)&gt;10,IF(AND(ISNUMBER('Control Sample Data'!H323),'Control Sample Data'!H323&lt;$B$1,'Control Sample Data'!H323&gt;0),'Control Sample Data'!H323,$B$1),"")</f>
        <v/>
      </c>
      <c r="U324" s="17" t="str">
        <f>IF(SUM('Control Sample Data'!I$3:I$98)&gt;10,IF(AND(ISNUMBER('Control Sample Data'!I323),'Control Sample Data'!I323&lt;$B$1,'Control Sample Data'!I323&gt;0),'Control Sample Data'!I323,$B$1),"")</f>
        <v/>
      </c>
      <c r="V324" s="17" t="str">
        <f>IF(SUM('Control Sample Data'!J$3:J$98)&gt;10,IF(AND(ISNUMBER('Control Sample Data'!J323),'Control Sample Data'!J323&lt;$B$1,'Control Sample Data'!J323&gt;0),'Control Sample Data'!J323,$B$1),"")</f>
        <v/>
      </c>
      <c r="W324" s="17" t="str">
        <f>IF(SUM('Control Sample Data'!K$3:K$98)&gt;10,IF(AND(ISNUMBER('Control Sample Data'!K323),'Control Sample Data'!K323&lt;$B$1,'Control Sample Data'!K323&gt;0),'Control Sample Data'!K323,$B$1),"")</f>
        <v/>
      </c>
      <c r="X324" s="17" t="str">
        <f>IF(SUM('Control Sample Data'!L$3:L$98)&gt;10,IF(AND(ISNUMBER('Control Sample Data'!L323),'Control Sample Data'!L323&lt;$B$1,'Control Sample Data'!L323&gt;0),'Control Sample Data'!L323,$B$1),"")</f>
        <v/>
      </c>
      <c r="Y324" s="17" t="str">
        <f>IF(SUM('Control Sample Data'!M$3:M$98)&gt;10,IF(AND(ISNUMBER('Control Sample Data'!M323),'Control Sample Data'!M323&lt;$B$1,'Control Sample Data'!M323&gt;0),'Control Sample Data'!M323,$B$1),"")</f>
        <v/>
      </c>
      <c r="AT324" s="36" t="str">
        <f aca="true" t="shared" si="300" ref="AT324:AT355">IF(ISERROR(D324-Z$314),"",D324-Z$314)</f>
        <v/>
      </c>
      <c r="AU324" s="36" t="str">
        <f aca="true" t="shared" si="301" ref="AU324:AU355">IF(ISERROR(E324-AA$314),"",E324-AA$314)</f>
        <v/>
      </c>
      <c r="AV324" s="36" t="str">
        <f aca="true" t="shared" si="302" ref="AV324:AV355">IF(ISERROR(F324-AB$314),"",F324-AB$314)</f>
        <v/>
      </c>
      <c r="AW324" s="36" t="str">
        <f aca="true" t="shared" si="303" ref="AW324:AW355">IF(ISERROR(G324-AC$314),"",G324-AC$314)</f>
        <v/>
      </c>
      <c r="AX324" s="36" t="str">
        <f aca="true" t="shared" si="304" ref="AX324:AX355">IF(ISERROR(H324-AD$314),"",H324-AD$314)</f>
        <v/>
      </c>
      <c r="AY324" s="36" t="str">
        <f aca="true" t="shared" si="305" ref="AY324:AY355">IF(ISERROR(I324-AE$314),"",I324-AE$314)</f>
        <v/>
      </c>
      <c r="AZ324" s="36" t="str">
        <f aca="true" t="shared" si="306" ref="AZ324:AZ355">IF(ISERROR(J324-AF$314),"",J324-AF$314)</f>
        <v/>
      </c>
      <c r="BA324" s="36" t="str">
        <f aca="true" t="shared" si="307" ref="BA324:BA355">IF(ISERROR(K324-AG$314),"",K324-AG$314)</f>
        <v/>
      </c>
      <c r="BB324" s="36" t="str">
        <f aca="true" t="shared" si="308" ref="BB324:BB355">IF(ISERROR(L324-AH$314),"",L324-AH$314)</f>
        <v/>
      </c>
      <c r="BC324" s="36" t="str">
        <f aca="true" t="shared" si="309" ref="BC324:BC355">IF(ISERROR(M324-AI$314),"",M324-AI$314)</f>
        <v/>
      </c>
      <c r="BD324" s="36" t="str">
        <f t="shared" si="289"/>
        <v/>
      </c>
      <c r="BE324" s="36" t="str">
        <f t="shared" si="290"/>
        <v/>
      </c>
      <c r="BF324" s="36" t="str">
        <f t="shared" si="291"/>
        <v/>
      </c>
      <c r="BG324" s="36" t="str">
        <f t="shared" si="292"/>
        <v/>
      </c>
      <c r="BH324" s="36" t="str">
        <f t="shared" si="293"/>
        <v/>
      </c>
      <c r="BI324" s="36" t="str">
        <f t="shared" si="294"/>
        <v/>
      </c>
      <c r="BJ324" s="36" t="str">
        <f t="shared" si="295"/>
        <v/>
      </c>
      <c r="BK324" s="36" t="str">
        <f t="shared" si="296"/>
        <v/>
      </c>
      <c r="BL324" s="36" t="str">
        <f t="shared" si="297"/>
        <v/>
      </c>
      <c r="BM324" s="36" t="str">
        <f t="shared" si="298"/>
        <v/>
      </c>
      <c r="BN324" s="38" t="e">
        <f t="shared" si="287"/>
        <v>#DIV/0!</v>
      </c>
      <c r="BO324" s="38" t="e">
        <f t="shared" si="288"/>
        <v>#DIV/0!</v>
      </c>
      <c r="BP324" s="39" t="str">
        <f t="shared" si="256"/>
        <v/>
      </c>
      <c r="BQ324" s="39" t="str">
        <f t="shared" si="257"/>
        <v/>
      </c>
      <c r="BR324" s="39" t="str">
        <f t="shared" si="258"/>
        <v/>
      </c>
      <c r="BS324" s="39" t="str">
        <f t="shared" si="259"/>
        <v/>
      </c>
      <c r="BT324" s="39" t="str">
        <f t="shared" si="260"/>
        <v/>
      </c>
      <c r="BU324" s="39" t="str">
        <f t="shared" si="261"/>
        <v/>
      </c>
      <c r="BV324" s="39" t="str">
        <f t="shared" si="262"/>
        <v/>
      </c>
      <c r="BW324" s="39" t="str">
        <f t="shared" si="263"/>
        <v/>
      </c>
      <c r="BX324" s="39" t="str">
        <f t="shared" si="264"/>
        <v/>
      </c>
      <c r="BY324" s="39" t="str">
        <f t="shared" si="265"/>
        <v/>
      </c>
      <c r="BZ324" s="39" t="str">
        <f t="shared" si="266"/>
        <v/>
      </c>
      <c r="CA324" s="39" t="str">
        <f t="shared" si="267"/>
        <v/>
      </c>
      <c r="CB324" s="39" t="str">
        <f t="shared" si="268"/>
        <v/>
      </c>
      <c r="CC324" s="39" t="str">
        <f t="shared" si="269"/>
        <v/>
      </c>
      <c r="CD324" s="39" t="str">
        <f t="shared" si="270"/>
        <v/>
      </c>
      <c r="CE324" s="39" t="str">
        <f t="shared" si="271"/>
        <v/>
      </c>
      <c r="CF324" s="39" t="str">
        <f t="shared" si="272"/>
        <v/>
      </c>
      <c r="CG324" s="39" t="str">
        <f t="shared" si="273"/>
        <v/>
      </c>
      <c r="CH324" s="39" t="str">
        <f t="shared" si="274"/>
        <v/>
      </c>
      <c r="CI324" s="39" t="str">
        <f t="shared" si="275"/>
        <v/>
      </c>
    </row>
    <row r="325" spans="1:87" ht="12.75">
      <c r="A325" s="18"/>
      <c r="B325" s="16" t="str">
        <f>'Gene Table'!D324</f>
        <v>NM_019009</v>
      </c>
      <c r="C325" s="16" t="s">
        <v>141</v>
      </c>
      <c r="D325" s="17" t="str">
        <f>IF(SUM('Test Sample Data'!D$3:D$98)&gt;10,IF(AND(ISNUMBER('Test Sample Data'!D324),'Test Sample Data'!D324&lt;$B$1,'Test Sample Data'!D324&gt;0),'Test Sample Data'!D324,$B$1),"")</f>
        <v/>
      </c>
      <c r="E325" s="17" t="str">
        <f>IF(SUM('Test Sample Data'!E$3:E$98)&gt;10,IF(AND(ISNUMBER('Test Sample Data'!E324),'Test Sample Data'!E324&lt;$B$1,'Test Sample Data'!E324&gt;0),'Test Sample Data'!E324,$B$1),"")</f>
        <v/>
      </c>
      <c r="F325" s="17" t="str">
        <f>IF(SUM('Test Sample Data'!F$3:F$98)&gt;10,IF(AND(ISNUMBER('Test Sample Data'!F324),'Test Sample Data'!F324&lt;$B$1,'Test Sample Data'!F324&gt;0),'Test Sample Data'!F324,$B$1),"")</f>
        <v/>
      </c>
      <c r="G325" s="17" t="str">
        <f>IF(SUM('Test Sample Data'!G$3:G$98)&gt;10,IF(AND(ISNUMBER('Test Sample Data'!G324),'Test Sample Data'!G324&lt;$B$1,'Test Sample Data'!G324&gt;0),'Test Sample Data'!G324,$B$1),"")</f>
        <v/>
      </c>
      <c r="H325" s="17" t="str">
        <f>IF(SUM('Test Sample Data'!H$3:H$98)&gt;10,IF(AND(ISNUMBER('Test Sample Data'!H324),'Test Sample Data'!H324&lt;$B$1,'Test Sample Data'!H324&gt;0),'Test Sample Data'!H324,$B$1),"")</f>
        <v/>
      </c>
      <c r="I325" s="17" t="str">
        <f>IF(SUM('Test Sample Data'!I$3:I$98)&gt;10,IF(AND(ISNUMBER('Test Sample Data'!I324),'Test Sample Data'!I324&lt;$B$1,'Test Sample Data'!I324&gt;0),'Test Sample Data'!I324,$B$1),"")</f>
        <v/>
      </c>
      <c r="J325" s="17" t="str">
        <f>IF(SUM('Test Sample Data'!J$3:J$98)&gt;10,IF(AND(ISNUMBER('Test Sample Data'!J324),'Test Sample Data'!J324&lt;$B$1,'Test Sample Data'!J324&gt;0),'Test Sample Data'!J324,$B$1),"")</f>
        <v/>
      </c>
      <c r="K325" s="17" t="str">
        <f>IF(SUM('Test Sample Data'!K$3:K$98)&gt;10,IF(AND(ISNUMBER('Test Sample Data'!K324),'Test Sample Data'!K324&lt;$B$1,'Test Sample Data'!K324&gt;0),'Test Sample Data'!K324,$B$1),"")</f>
        <v/>
      </c>
      <c r="L325" s="17" t="str">
        <f>IF(SUM('Test Sample Data'!L$3:L$98)&gt;10,IF(AND(ISNUMBER('Test Sample Data'!L324),'Test Sample Data'!L324&lt;$B$1,'Test Sample Data'!L324&gt;0),'Test Sample Data'!L324,$B$1),"")</f>
        <v/>
      </c>
      <c r="M325" s="17" t="str">
        <f>IF(SUM('Test Sample Data'!M$3:M$98)&gt;10,IF(AND(ISNUMBER('Test Sample Data'!M324),'Test Sample Data'!M324&lt;$B$1,'Test Sample Data'!M324&gt;0),'Test Sample Data'!M324,$B$1),"")</f>
        <v/>
      </c>
      <c r="N325" s="17" t="str">
        <f>'Gene Table'!D324</f>
        <v>NM_019009</v>
      </c>
      <c r="O325" s="16" t="s">
        <v>141</v>
      </c>
      <c r="P325" s="17" t="str">
        <f>IF(SUM('Control Sample Data'!D$3:D$98)&gt;10,IF(AND(ISNUMBER('Control Sample Data'!D324),'Control Sample Data'!D324&lt;$B$1,'Control Sample Data'!D324&gt;0),'Control Sample Data'!D324,$B$1),"")</f>
        <v/>
      </c>
      <c r="Q325" s="17" t="str">
        <f>IF(SUM('Control Sample Data'!E$3:E$98)&gt;10,IF(AND(ISNUMBER('Control Sample Data'!E324),'Control Sample Data'!E324&lt;$B$1,'Control Sample Data'!E324&gt;0),'Control Sample Data'!E324,$B$1),"")</f>
        <v/>
      </c>
      <c r="R325" s="17" t="str">
        <f>IF(SUM('Control Sample Data'!F$3:F$98)&gt;10,IF(AND(ISNUMBER('Control Sample Data'!F324),'Control Sample Data'!F324&lt;$B$1,'Control Sample Data'!F324&gt;0),'Control Sample Data'!F324,$B$1),"")</f>
        <v/>
      </c>
      <c r="S325" s="17" t="str">
        <f>IF(SUM('Control Sample Data'!G$3:G$98)&gt;10,IF(AND(ISNUMBER('Control Sample Data'!G324),'Control Sample Data'!G324&lt;$B$1,'Control Sample Data'!G324&gt;0),'Control Sample Data'!G324,$B$1),"")</f>
        <v/>
      </c>
      <c r="T325" s="17" t="str">
        <f>IF(SUM('Control Sample Data'!H$3:H$98)&gt;10,IF(AND(ISNUMBER('Control Sample Data'!H324),'Control Sample Data'!H324&lt;$B$1,'Control Sample Data'!H324&gt;0),'Control Sample Data'!H324,$B$1),"")</f>
        <v/>
      </c>
      <c r="U325" s="17" t="str">
        <f>IF(SUM('Control Sample Data'!I$3:I$98)&gt;10,IF(AND(ISNUMBER('Control Sample Data'!I324),'Control Sample Data'!I324&lt;$B$1,'Control Sample Data'!I324&gt;0),'Control Sample Data'!I324,$B$1),"")</f>
        <v/>
      </c>
      <c r="V325" s="17" t="str">
        <f>IF(SUM('Control Sample Data'!J$3:J$98)&gt;10,IF(AND(ISNUMBER('Control Sample Data'!J324),'Control Sample Data'!J324&lt;$B$1,'Control Sample Data'!J324&gt;0),'Control Sample Data'!J324,$B$1),"")</f>
        <v/>
      </c>
      <c r="W325" s="17" t="str">
        <f>IF(SUM('Control Sample Data'!K$3:K$98)&gt;10,IF(AND(ISNUMBER('Control Sample Data'!K324),'Control Sample Data'!K324&lt;$B$1,'Control Sample Data'!K324&gt;0),'Control Sample Data'!K324,$B$1),"")</f>
        <v/>
      </c>
      <c r="X325" s="17" t="str">
        <f>IF(SUM('Control Sample Data'!L$3:L$98)&gt;10,IF(AND(ISNUMBER('Control Sample Data'!L324),'Control Sample Data'!L324&lt;$B$1,'Control Sample Data'!L324&gt;0),'Control Sample Data'!L324,$B$1),"")</f>
        <v/>
      </c>
      <c r="Y325" s="17" t="str">
        <f>IF(SUM('Control Sample Data'!M$3:M$98)&gt;10,IF(AND(ISNUMBER('Control Sample Data'!M324),'Control Sample Data'!M324&lt;$B$1,'Control Sample Data'!M324&gt;0),'Control Sample Data'!M324,$B$1),"")</f>
        <v/>
      </c>
      <c r="AT325" s="36" t="str">
        <f t="shared" si="300"/>
        <v/>
      </c>
      <c r="AU325" s="36" t="str">
        <f t="shared" si="301"/>
        <v/>
      </c>
      <c r="AV325" s="36" t="str">
        <f t="shared" si="302"/>
        <v/>
      </c>
      <c r="AW325" s="36" t="str">
        <f t="shared" si="303"/>
        <v/>
      </c>
      <c r="AX325" s="36" t="str">
        <f t="shared" si="304"/>
        <v/>
      </c>
      <c r="AY325" s="36" t="str">
        <f t="shared" si="305"/>
        <v/>
      </c>
      <c r="AZ325" s="36" t="str">
        <f t="shared" si="306"/>
        <v/>
      </c>
      <c r="BA325" s="36" t="str">
        <f t="shared" si="307"/>
        <v/>
      </c>
      <c r="BB325" s="36" t="str">
        <f t="shared" si="308"/>
        <v/>
      </c>
      <c r="BC325" s="36" t="str">
        <f t="shared" si="309"/>
        <v/>
      </c>
      <c r="BD325" s="36" t="str">
        <f t="shared" si="289"/>
        <v/>
      </c>
      <c r="BE325" s="36" t="str">
        <f t="shared" si="290"/>
        <v/>
      </c>
      <c r="BF325" s="36" t="str">
        <f t="shared" si="291"/>
        <v/>
      </c>
      <c r="BG325" s="36" t="str">
        <f t="shared" si="292"/>
        <v/>
      </c>
      <c r="BH325" s="36" t="str">
        <f t="shared" si="293"/>
        <v/>
      </c>
      <c r="BI325" s="36" t="str">
        <f t="shared" si="294"/>
        <v/>
      </c>
      <c r="BJ325" s="36" t="str">
        <f t="shared" si="295"/>
        <v/>
      </c>
      <c r="BK325" s="36" t="str">
        <f t="shared" si="296"/>
        <v/>
      </c>
      <c r="BL325" s="36" t="str">
        <f t="shared" si="297"/>
        <v/>
      </c>
      <c r="BM325" s="36" t="str">
        <f t="shared" si="298"/>
        <v/>
      </c>
      <c r="BN325" s="38" t="e">
        <f t="shared" si="287"/>
        <v>#DIV/0!</v>
      </c>
      <c r="BO325" s="38" t="e">
        <f t="shared" si="288"/>
        <v>#DIV/0!</v>
      </c>
      <c r="BP325" s="39" t="str">
        <f aca="true" t="shared" si="310" ref="BP325:BP388">IF(ISNUMBER(AT325),POWER(2,-AT325),"")</f>
        <v/>
      </c>
      <c r="BQ325" s="39" t="str">
        <f aca="true" t="shared" si="311" ref="BQ325:BQ388">IF(ISNUMBER(AU325),POWER(2,-AU325),"")</f>
        <v/>
      </c>
      <c r="BR325" s="39" t="str">
        <f aca="true" t="shared" si="312" ref="BR325:BR388">IF(ISNUMBER(AV325),POWER(2,-AV325),"")</f>
        <v/>
      </c>
      <c r="BS325" s="39" t="str">
        <f aca="true" t="shared" si="313" ref="BS325:BS388">IF(ISNUMBER(AW325),POWER(2,-AW325),"")</f>
        <v/>
      </c>
      <c r="BT325" s="39" t="str">
        <f aca="true" t="shared" si="314" ref="BT325:BT388">IF(ISNUMBER(AX325),POWER(2,-AX325),"")</f>
        <v/>
      </c>
      <c r="BU325" s="39" t="str">
        <f aca="true" t="shared" si="315" ref="BU325:BU388">IF(ISNUMBER(AY325),POWER(2,-AY325),"")</f>
        <v/>
      </c>
      <c r="BV325" s="39" t="str">
        <f aca="true" t="shared" si="316" ref="BV325:BV388">IF(ISNUMBER(AZ325),POWER(2,-AZ325),"")</f>
        <v/>
      </c>
      <c r="BW325" s="39" t="str">
        <f aca="true" t="shared" si="317" ref="BW325:BW388">IF(ISNUMBER(BA325),POWER(2,-BA325),"")</f>
        <v/>
      </c>
      <c r="BX325" s="39" t="str">
        <f aca="true" t="shared" si="318" ref="BX325:BX388">IF(ISNUMBER(BB325),POWER(2,-BB325),"")</f>
        <v/>
      </c>
      <c r="BY325" s="39" t="str">
        <f aca="true" t="shared" si="319" ref="BY325:BY388">IF(ISNUMBER(BC325),POWER(2,-BC325),"")</f>
        <v/>
      </c>
      <c r="BZ325" s="39" t="str">
        <f aca="true" t="shared" si="320" ref="BZ325:BZ388">IF(ISNUMBER(BD325),POWER(2,-BD325),"")</f>
        <v/>
      </c>
      <c r="CA325" s="39" t="str">
        <f aca="true" t="shared" si="321" ref="CA325:CA388">IF(ISNUMBER(BE325),POWER(2,-BE325),"")</f>
        <v/>
      </c>
      <c r="CB325" s="39" t="str">
        <f aca="true" t="shared" si="322" ref="CB325:CB388">IF(ISNUMBER(BF325),POWER(2,-BF325),"")</f>
        <v/>
      </c>
      <c r="CC325" s="39" t="str">
        <f aca="true" t="shared" si="323" ref="CC325:CC388">IF(ISNUMBER(BG325),POWER(2,-BG325),"")</f>
        <v/>
      </c>
      <c r="CD325" s="39" t="str">
        <f aca="true" t="shared" si="324" ref="CD325:CD388">IF(ISNUMBER(BH325),POWER(2,-BH325),"")</f>
        <v/>
      </c>
      <c r="CE325" s="39" t="str">
        <f aca="true" t="shared" si="325" ref="CE325:CE388">IF(ISNUMBER(BI325),POWER(2,-BI325),"")</f>
        <v/>
      </c>
      <c r="CF325" s="39" t="str">
        <f aca="true" t="shared" si="326" ref="CF325:CF388">IF(ISNUMBER(BJ325),POWER(2,-BJ325),"")</f>
        <v/>
      </c>
      <c r="CG325" s="39" t="str">
        <f aca="true" t="shared" si="327" ref="CG325:CG388">IF(ISNUMBER(BK325),POWER(2,-BK325),"")</f>
        <v/>
      </c>
      <c r="CH325" s="39" t="str">
        <f aca="true" t="shared" si="328" ref="CH325:CH388">IF(ISNUMBER(BL325),POWER(2,-BL325),"")</f>
        <v/>
      </c>
      <c r="CI325" s="39" t="str">
        <f aca="true" t="shared" si="329" ref="CI325:CI388">IF(ISNUMBER(BM325),POWER(2,-BM325),"")</f>
        <v/>
      </c>
    </row>
    <row r="326" spans="1:87" ht="12.75">
      <c r="A326" s="18"/>
      <c r="B326" s="16" t="str">
        <f>'Gene Table'!D325</f>
        <v>NM_000939</v>
      </c>
      <c r="C326" s="16" t="s">
        <v>145</v>
      </c>
      <c r="D326" s="17" t="str">
        <f>IF(SUM('Test Sample Data'!D$3:D$98)&gt;10,IF(AND(ISNUMBER('Test Sample Data'!D325),'Test Sample Data'!D325&lt;$B$1,'Test Sample Data'!D325&gt;0),'Test Sample Data'!D325,$B$1),"")</f>
        <v/>
      </c>
      <c r="E326" s="17" t="str">
        <f>IF(SUM('Test Sample Data'!E$3:E$98)&gt;10,IF(AND(ISNUMBER('Test Sample Data'!E325),'Test Sample Data'!E325&lt;$B$1,'Test Sample Data'!E325&gt;0),'Test Sample Data'!E325,$B$1),"")</f>
        <v/>
      </c>
      <c r="F326" s="17" t="str">
        <f>IF(SUM('Test Sample Data'!F$3:F$98)&gt;10,IF(AND(ISNUMBER('Test Sample Data'!F325),'Test Sample Data'!F325&lt;$B$1,'Test Sample Data'!F325&gt;0),'Test Sample Data'!F325,$B$1),"")</f>
        <v/>
      </c>
      <c r="G326" s="17" t="str">
        <f>IF(SUM('Test Sample Data'!G$3:G$98)&gt;10,IF(AND(ISNUMBER('Test Sample Data'!G325),'Test Sample Data'!G325&lt;$B$1,'Test Sample Data'!G325&gt;0),'Test Sample Data'!G325,$B$1),"")</f>
        <v/>
      </c>
      <c r="H326" s="17" t="str">
        <f>IF(SUM('Test Sample Data'!H$3:H$98)&gt;10,IF(AND(ISNUMBER('Test Sample Data'!H325),'Test Sample Data'!H325&lt;$B$1,'Test Sample Data'!H325&gt;0),'Test Sample Data'!H325,$B$1),"")</f>
        <v/>
      </c>
      <c r="I326" s="17" t="str">
        <f>IF(SUM('Test Sample Data'!I$3:I$98)&gt;10,IF(AND(ISNUMBER('Test Sample Data'!I325),'Test Sample Data'!I325&lt;$B$1,'Test Sample Data'!I325&gt;0),'Test Sample Data'!I325,$B$1),"")</f>
        <v/>
      </c>
      <c r="J326" s="17" t="str">
        <f>IF(SUM('Test Sample Data'!J$3:J$98)&gt;10,IF(AND(ISNUMBER('Test Sample Data'!J325),'Test Sample Data'!J325&lt;$B$1,'Test Sample Data'!J325&gt;0),'Test Sample Data'!J325,$B$1),"")</f>
        <v/>
      </c>
      <c r="K326" s="17" t="str">
        <f>IF(SUM('Test Sample Data'!K$3:K$98)&gt;10,IF(AND(ISNUMBER('Test Sample Data'!K325),'Test Sample Data'!K325&lt;$B$1,'Test Sample Data'!K325&gt;0),'Test Sample Data'!K325,$B$1),"")</f>
        <v/>
      </c>
      <c r="L326" s="17" t="str">
        <f>IF(SUM('Test Sample Data'!L$3:L$98)&gt;10,IF(AND(ISNUMBER('Test Sample Data'!L325),'Test Sample Data'!L325&lt;$B$1,'Test Sample Data'!L325&gt;0),'Test Sample Data'!L325,$B$1),"")</f>
        <v/>
      </c>
      <c r="M326" s="17" t="str">
        <f>IF(SUM('Test Sample Data'!M$3:M$98)&gt;10,IF(AND(ISNUMBER('Test Sample Data'!M325),'Test Sample Data'!M325&lt;$B$1,'Test Sample Data'!M325&gt;0),'Test Sample Data'!M325,$B$1),"")</f>
        <v/>
      </c>
      <c r="N326" s="17" t="str">
        <f>'Gene Table'!D325</f>
        <v>NM_000939</v>
      </c>
      <c r="O326" s="16" t="s">
        <v>145</v>
      </c>
      <c r="P326" s="17" t="str">
        <f>IF(SUM('Control Sample Data'!D$3:D$98)&gt;10,IF(AND(ISNUMBER('Control Sample Data'!D325),'Control Sample Data'!D325&lt;$B$1,'Control Sample Data'!D325&gt;0),'Control Sample Data'!D325,$B$1),"")</f>
        <v/>
      </c>
      <c r="Q326" s="17" t="str">
        <f>IF(SUM('Control Sample Data'!E$3:E$98)&gt;10,IF(AND(ISNUMBER('Control Sample Data'!E325),'Control Sample Data'!E325&lt;$B$1,'Control Sample Data'!E325&gt;0),'Control Sample Data'!E325,$B$1),"")</f>
        <v/>
      </c>
      <c r="R326" s="17" t="str">
        <f>IF(SUM('Control Sample Data'!F$3:F$98)&gt;10,IF(AND(ISNUMBER('Control Sample Data'!F325),'Control Sample Data'!F325&lt;$B$1,'Control Sample Data'!F325&gt;0),'Control Sample Data'!F325,$B$1),"")</f>
        <v/>
      </c>
      <c r="S326" s="17" t="str">
        <f>IF(SUM('Control Sample Data'!G$3:G$98)&gt;10,IF(AND(ISNUMBER('Control Sample Data'!G325),'Control Sample Data'!G325&lt;$B$1,'Control Sample Data'!G325&gt;0),'Control Sample Data'!G325,$B$1),"")</f>
        <v/>
      </c>
      <c r="T326" s="17" t="str">
        <f>IF(SUM('Control Sample Data'!H$3:H$98)&gt;10,IF(AND(ISNUMBER('Control Sample Data'!H325),'Control Sample Data'!H325&lt;$B$1,'Control Sample Data'!H325&gt;0),'Control Sample Data'!H325,$B$1),"")</f>
        <v/>
      </c>
      <c r="U326" s="17" t="str">
        <f>IF(SUM('Control Sample Data'!I$3:I$98)&gt;10,IF(AND(ISNUMBER('Control Sample Data'!I325),'Control Sample Data'!I325&lt;$B$1,'Control Sample Data'!I325&gt;0),'Control Sample Data'!I325,$B$1),"")</f>
        <v/>
      </c>
      <c r="V326" s="17" t="str">
        <f>IF(SUM('Control Sample Data'!J$3:J$98)&gt;10,IF(AND(ISNUMBER('Control Sample Data'!J325),'Control Sample Data'!J325&lt;$B$1,'Control Sample Data'!J325&gt;0),'Control Sample Data'!J325,$B$1),"")</f>
        <v/>
      </c>
      <c r="W326" s="17" t="str">
        <f>IF(SUM('Control Sample Data'!K$3:K$98)&gt;10,IF(AND(ISNUMBER('Control Sample Data'!K325),'Control Sample Data'!K325&lt;$B$1,'Control Sample Data'!K325&gt;0),'Control Sample Data'!K325,$B$1),"")</f>
        <v/>
      </c>
      <c r="X326" s="17" t="str">
        <f>IF(SUM('Control Sample Data'!L$3:L$98)&gt;10,IF(AND(ISNUMBER('Control Sample Data'!L325),'Control Sample Data'!L325&lt;$B$1,'Control Sample Data'!L325&gt;0),'Control Sample Data'!L325,$B$1),"")</f>
        <v/>
      </c>
      <c r="Y326" s="17" t="str">
        <f>IF(SUM('Control Sample Data'!M$3:M$98)&gt;10,IF(AND(ISNUMBER('Control Sample Data'!M325),'Control Sample Data'!M325&lt;$B$1,'Control Sample Data'!M325&gt;0),'Control Sample Data'!M325,$B$1),"")</f>
        <v/>
      </c>
      <c r="AT326" s="36" t="str">
        <f t="shared" si="300"/>
        <v/>
      </c>
      <c r="AU326" s="36" t="str">
        <f t="shared" si="301"/>
        <v/>
      </c>
      <c r="AV326" s="36" t="str">
        <f t="shared" si="302"/>
        <v/>
      </c>
      <c r="AW326" s="36" t="str">
        <f t="shared" si="303"/>
        <v/>
      </c>
      <c r="AX326" s="36" t="str">
        <f t="shared" si="304"/>
        <v/>
      </c>
      <c r="AY326" s="36" t="str">
        <f t="shared" si="305"/>
        <v/>
      </c>
      <c r="AZ326" s="36" t="str">
        <f t="shared" si="306"/>
        <v/>
      </c>
      <c r="BA326" s="36" t="str">
        <f t="shared" si="307"/>
        <v/>
      </c>
      <c r="BB326" s="36" t="str">
        <f t="shared" si="308"/>
        <v/>
      </c>
      <c r="BC326" s="36" t="str">
        <f t="shared" si="309"/>
        <v/>
      </c>
      <c r="BD326" s="36" t="str">
        <f t="shared" si="289"/>
        <v/>
      </c>
      <c r="BE326" s="36" t="str">
        <f t="shared" si="290"/>
        <v/>
      </c>
      <c r="BF326" s="36" t="str">
        <f t="shared" si="291"/>
        <v/>
      </c>
      <c r="BG326" s="36" t="str">
        <f t="shared" si="292"/>
        <v/>
      </c>
      <c r="BH326" s="36" t="str">
        <f t="shared" si="293"/>
        <v/>
      </c>
      <c r="BI326" s="36" t="str">
        <f t="shared" si="294"/>
        <v/>
      </c>
      <c r="BJ326" s="36" t="str">
        <f t="shared" si="295"/>
        <v/>
      </c>
      <c r="BK326" s="36" t="str">
        <f t="shared" si="296"/>
        <v/>
      </c>
      <c r="BL326" s="36" t="str">
        <f t="shared" si="297"/>
        <v/>
      </c>
      <c r="BM326" s="36" t="str">
        <f t="shared" si="298"/>
        <v/>
      </c>
      <c r="BN326" s="38" t="e">
        <f t="shared" si="287"/>
        <v>#DIV/0!</v>
      </c>
      <c r="BO326" s="38" t="e">
        <f t="shared" si="288"/>
        <v>#DIV/0!</v>
      </c>
      <c r="BP326" s="39" t="str">
        <f t="shared" si="310"/>
        <v/>
      </c>
      <c r="BQ326" s="39" t="str">
        <f t="shared" si="311"/>
        <v/>
      </c>
      <c r="BR326" s="39" t="str">
        <f t="shared" si="312"/>
        <v/>
      </c>
      <c r="BS326" s="39" t="str">
        <f t="shared" si="313"/>
        <v/>
      </c>
      <c r="BT326" s="39" t="str">
        <f t="shared" si="314"/>
        <v/>
      </c>
      <c r="BU326" s="39" t="str">
        <f t="shared" si="315"/>
        <v/>
      </c>
      <c r="BV326" s="39" t="str">
        <f t="shared" si="316"/>
        <v/>
      </c>
      <c r="BW326" s="39" t="str">
        <f t="shared" si="317"/>
        <v/>
      </c>
      <c r="BX326" s="39" t="str">
        <f t="shared" si="318"/>
        <v/>
      </c>
      <c r="BY326" s="39" t="str">
        <f t="shared" si="319"/>
        <v/>
      </c>
      <c r="BZ326" s="39" t="str">
        <f t="shared" si="320"/>
        <v/>
      </c>
      <c r="CA326" s="39" t="str">
        <f t="shared" si="321"/>
        <v/>
      </c>
      <c r="CB326" s="39" t="str">
        <f t="shared" si="322"/>
        <v/>
      </c>
      <c r="CC326" s="39" t="str">
        <f t="shared" si="323"/>
        <v/>
      </c>
      <c r="CD326" s="39" t="str">
        <f t="shared" si="324"/>
        <v/>
      </c>
      <c r="CE326" s="39" t="str">
        <f t="shared" si="325"/>
        <v/>
      </c>
      <c r="CF326" s="39" t="str">
        <f t="shared" si="326"/>
        <v/>
      </c>
      <c r="CG326" s="39" t="str">
        <f t="shared" si="327"/>
        <v/>
      </c>
      <c r="CH326" s="39" t="str">
        <f t="shared" si="328"/>
        <v/>
      </c>
      <c r="CI326" s="39" t="str">
        <f t="shared" si="329"/>
        <v/>
      </c>
    </row>
    <row r="327" spans="1:87" ht="12.75">
      <c r="A327" s="18"/>
      <c r="B327" s="16" t="str">
        <f>'Gene Table'!D326</f>
        <v>NM_002690</v>
      </c>
      <c r="C327" s="16" t="s">
        <v>149</v>
      </c>
      <c r="D327" s="17" t="str">
        <f>IF(SUM('Test Sample Data'!D$3:D$98)&gt;10,IF(AND(ISNUMBER('Test Sample Data'!D326),'Test Sample Data'!D326&lt;$B$1,'Test Sample Data'!D326&gt;0),'Test Sample Data'!D326,$B$1),"")</f>
        <v/>
      </c>
      <c r="E327" s="17" t="str">
        <f>IF(SUM('Test Sample Data'!E$3:E$98)&gt;10,IF(AND(ISNUMBER('Test Sample Data'!E326),'Test Sample Data'!E326&lt;$B$1,'Test Sample Data'!E326&gt;0),'Test Sample Data'!E326,$B$1),"")</f>
        <v/>
      </c>
      <c r="F327" s="17" t="str">
        <f>IF(SUM('Test Sample Data'!F$3:F$98)&gt;10,IF(AND(ISNUMBER('Test Sample Data'!F326),'Test Sample Data'!F326&lt;$B$1,'Test Sample Data'!F326&gt;0),'Test Sample Data'!F326,$B$1),"")</f>
        <v/>
      </c>
      <c r="G327" s="17" t="str">
        <f>IF(SUM('Test Sample Data'!G$3:G$98)&gt;10,IF(AND(ISNUMBER('Test Sample Data'!G326),'Test Sample Data'!G326&lt;$B$1,'Test Sample Data'!G326&gt;0),'Test Sample Data'!G326,$B$1),"")</f>
        <v/>
      </c>
      <c r="H327" s="17" t="str">
        <f>IF(SUM('Test Sample Data'!H$3:H$98)&gt;10,IF(AND(ISNUMBER('Test Sample Data'!H326),'Test Sample Data'!H326&lt;$B$1,'Test Sample Data'!H326&gt;0),'Test Sample Data'!H326,$B$1),"")</f>
        <v/>
      </c>
      <c r="I327" s="17" t="str">
        <f>IF(SUM('Test Sample Data'!I$3:I$98)&gt;10,IF(AND(ISNUMBER('Test Sample Data'!I326),'Test Sample Data'!I326&lt;$B$1,'Test Sample Data'!I326&gt;0),'Test Sample Data'!I326,$B$1),"")</f>
        <v/>
      </c>
      <c r="J327" s="17" t="str">
        <f>IF(SUM('Test Sample Data'!J$3:J$98)&gt;10,IF(AND(ISNUMBER('Test Sample Data'!J326),'Test Sample Data'!J326&lt;$B$1,'Test Sample Data'!J326&gt;0),'Test Sample Data'!J326,$B$1),"")</f>
        <v/>
      </c>
      <c r="K327" s="17" t="str">
        <f>IF(SUM('Test Sample Data'!K$3:K$98)&gt;10,IF(AND(ISNUMBER('Test Sample Data'!K326),'Test Sample Data'!K326&lt;$B$1,'Test Sample Data'!K326&gt;0),'Test Sample Data'!K326,$B$1),"")</f>
        <v/>
      </c>
      <c r="L327" s="17" t="str">
        <f>IF(SUM('Test Sample Data'!L$3:L$98)&gt;10,IF(AND(ISNUMBER('Test Sample Data'!L326),'Test Sample Data'!L326&lt;$B$1,'Test Sample Data'!L326&gt;0),'Test Sample Data'!L326,$B$1),"")</f>
        <v/>
      </c>
      <c r="M327" s="17" t="str">
        <f>IF(SUM('Test Sample Data'!M$3:M$98)&gt;10,IF(AND(ISNUMBER('Test Sample Data'!M326),'Test Sample Data'!M326&lt;$B$1,'Test Sample Data'!M326&gt;0),'Test Sample Data'!M326,$B$1),"")</f>
        <v/>
      </c>
      <c r="N327" s="17" t="str">
        <f>'Gene Table'!D326</f>
        <v>NM_002690</v>
      </c>
      <c r="O327" s="16" t="s">
        <v>149</v>
      </c>
      <c r="P327" s="17" t="str">
        <f>IF(SUM('Control Sample Data'!D$3:D$98)&gt;10,IF(AND(ISNUMBER('Control Sample Data'!D326),'Control Sample Data'!D326&lt;$B$1,'Control Sample Data'!D326&gt;0),'Control Sample Data'!D326,$B$1),"")</f>
        <v/>
      </c>
      <c r="Q327" s="17" t="str">
        <f>IF(SUM('Control Sample Data'!E$3:E$98)&gt;10,IF(AND(ISNUMBER('Control Sample Data'!E326),'Control Sample Data'!E326&lt;$B$1,'Control Sample Data'!E326&gt;0),'Control Sample Data'!E326,$B$1),"")</f>
        <v/>
      </c>
      <c r="R327" s="17" t="str">
        <f>IF(SUM('Control Sample Data'!F$3:F$98)&gt;10,IF(AND(ISNUMBER('Control Sample Data'!F326),'Control Sample Data'!F326&lt;$B$1,'Control Sample Data'!F326&gt;0),'Control Sample Data'!F326,$B$1),"")</f>
        <v/>
      </c>
      <c r="S327" s="17" t="str">
        <f>IF(SUM('Control Sample Data'!G$3:G$98)&gt;10,IF(AND(ISNUMBER('Control Sample Data'!G326),'Control Sample Data'!G326&lt;$B$1,'Control Sample Data'!G326&gt;0),'Control Sample Data'!G326,$B$1),"")</f>
        <v/>
      </c>
      <c r="T327" s="17" t="str">
        <f>IF(SUM('Control Sample Data'!H$3:H$98)&gt;10,IF(AND(ISNUMBER('Control Sample Data'!H326),'Control Sample Data'!H326&lt;$B$1,'Control Sample Data'!H326&gt;0),'Control Sample Data'!H326,$B$1),"")</f>
        <v/>
      </c>
      <c r="U327" s="17" t="str">
        <f>IF(SUM('Control Sample Data'!I$3:I$98)&gt;10,IF(AND(ISNUMBER('Control Sample Data'!I326),'Control Sample Data'!I326&lt;$B$1,'Control Sample Data'!I326&gt;0),'Control Sample Data'!I326,$B$1),"")</f>
        <v/>
      </c>
      <c r="V327" s="17" t="str">
        <f>IF(SUM('Control Sample Data'!J$3:J$98)&gt;10,IF(AND(ISNUMBER('Control Sample Data'!J326),'Control Sample Data'!J326&lt;$B$1,'Control Sample Data'!J326&gt;0),'Control Sample Data'!J326,$B$1),"")</f>
        <v/>
      </c>
      <c r="W327" s="17" t="str">
        <f>IF(SUM('Control Sample Data'!K$3:K$98)&gt;10,IF(AND(ISNUMBER('Control Sample Data'!K326),'Control Sample Data'!K326&lt;$B$1,'Control Sample Data'!K326&gt;0),'Control Sample Data'!K326,$B$1),"")</f>
        <v/>
      </c>
      <c r="X327" s="17" t="str">
        <f>IF(SUM('Control Sample Data'!L$3:L$98)&gt;10,IF(AND(ISNUMBER('Control Sample Data'!L326),'Control Sample Data'!L326&lt;$B$1,'Control Sample Data'!L326&gt;0),'Control Sample Data'!L326,$B$1),"")</f>
        <v/>
      </c>
      <c r="Y327" s="17" t="str">
        <f>IF(SUM('Control Sample Data'!M$3:M$98)&gt;10,IF(AND(ISNUMBER('Control Sample Data'!M326),'Control Sample Data'!M326&lt;$B$1,'Control Sample Data'!M326&gt;0),'Control Sample Data'!M326,$B$1),"")</f>
        <v/>
      </c>
      <c r="AT327" s="36" t="str">
        <f t="shared" si="300"/>
        <v/>
      </c>
      <c r="AU327" s="36" t="str">
        <f t="shared" si="301"/>
        <v/>
      </c>
      <c r="AV327" s="36" t="str">
        <f t="shared" si="302"/>
        <v/>
      </c>
      <c r="AW327" s="36" t="str">
        <f t="shared" si="303"/>
        <v/>
      </c>
      <c r="AX327" s="36" t="str">
        <f t="shared" si="304"/>
        <v/>
      </c>
      <c r="AY327" s="36" t="str">
        <f t="shared" si="305"/>
        <v/>
      </c>
      <c r="AZ327" s="36" t="str">
        <f t="shared" si="306"/>
        <v/>
      </c>
      <c r="BA327" s="36" t="str">
        <f t="shared" si="307"/>
        <v/>
      </c>
      <c r="BB327" s="36" t="str">
        <f t="shared" si="308"/>
        <v/>
      </c>
      <c r="BC327" s="36" t="str">
        <f t="shared" si="309"/>
        <v/>
      </c>
      <c r="BD327" s="36" t="str">
        <f t="shared" si="289"/>
        <v/>
      </c>
      <c r="BE327" s="36" t="str">
        <f t="shared" si="290"/>
        <v/>
      </c>
      <c r="BF327" s="36" t="str">
        <f t="shared" si="291"/>
        <v/>
      </c>
      <c r="BG327" s="36" t="str">
        <f t="shared" si="292"/>
        <v/>
      </c>
      <c r="BH327" s="36" t="str">
        <f t="shared" si="293"/>
        <v/>
      </c>
      <c r="BI327" s="36" t="str">
        <f t="shared" si="294"/>
        <v/>
      </c>
      <c r="BJ327" s="36" t="str">
        <f t="shared" si="295"/>
        <v/>
      </c>
      <c r="BK327" s="36" t="str">
        <f t="shared" si="296"/>
        <v/>
      </c>
      <c r="BL327" s="36" t="str">
        <f t="shared" si="297"/>
        <v/>
      </c>
      <c r="BM327" s="36" t="str">
        <f t="shared" si="298"/>
        <v/>
      </c>
      <c r="BN327" s="38" t="e">
        <f t="shared" si="287"/>
        <v>#DIV/0!</v>
      </c>
      <c r="BO327" s="38" t="e">
        <f t="shared" si="288"/>
        <v>#DIV/0!</v>
      </c>
      <c r="BP327" s="39" t="str">
        <f t="shared" si="310"/>
        <v/>
      </c>
      <c r="BQ327" s="39" t="str">
        <f t="shared" si="311"/>
        <v/>
      </c>
      <c r="BR327" s="39" t="str">
        <f t="shared" si="312"/>
        <v/>
      </c>
      <c r="BS327" s="39" t="str">
        <f t="shared" si="313"/>
        <v/>
      </c>
      <c r="BT327" s="39" t="str">
        <f t="shared" si="314"/>
        <v/>
      </c>
      <c r="BU327" s="39" t="str">
        <f t="shared" si="315"/>
        <v/>
      </c>
      <c r="BV327" s="39" t="str">
        <f t="shared" si="316"/>
        <v/>
      </c>
      <c r="BW327" s="39" t="str">
        <f t="shared" si="317"/>
        <v/>
      </c>
      <c r="BX327" s="39" t="str">
        <f t="shared" si="318"/>
        <v/>
      </c>
      <c r="BY327" s="39" t="str">
        <f t="shared" si="319"/>
        <v/>
      </c>
      <c r="BZ327" s="39" t="str">
        <f t="shared" si="320"/>
        <v/>
      </c>
      <c r="CA327" s="39" t="str">
        <f t="shared" si="321"/>
        <v/>
      </c>
      <c r="CB327" s="39" t="str">
        <f t="shared" si="322"/>
        <v/>
      </c>
      <c r="CC327" s="39" t="str">
        <f t="shared" si="323"/>
        <v/>
      </c>
      <c r="CD327" s="39" t="str">
        <f t="shared" si="324"/>
        <v/>
      </c>
      <c r="CE327" s="39" t="str">
        <f t="shared" si="325"/>
        <v/>
      </c>
      <c r="CF327" s="39" t="str">
        <f t="shared" si="326"/>
        <v/>
      </c>
      <c r="CG327" s="39" t="str">
        <f t="shared" si="327"/>
        <v/>
      </c>
      <c r="CH327" s="39" t="str">
        <f t="shared" si="328"/>
        <v/>
      </c>
      <c r="CI327" s="39" t="str">
        <f t="shared" si="329"/>
        <v/>
      </c>
    </row>
    <row r="328" spans="1:87" ht="12.75">
      <c r="A328" s="18"/>
      <c r="B328" s="16" t="str">
        <f>'Gene Table'!D327</f>
        <v>NM_002648</v>
      </c>
      <c r="C328" s="16" t="s">
        <v>153</v>
      </c>
      <c r="D328" s="17" t="str">
        <f>IF(SUM('Test Sample Data'!D$3:D$98)&gt;10,IF(AND(ISNUMBER('Test Sample Data'!D327),'Test Sample Data'!D327&lt;$B$1,'Test Sample Data'!D327&gt;0),'Test Sample Data'!D327,$B$1),"")</f>
        <v/>
      </c>
      <c r="E328" s="17" t="str">
        <f>IF(SUM('Test Sample Data'!E$3:E$98)&gt;10,IF(AND(ISNUMBER('Test Sample Data'!E327),'Test Sample Data'!E327&lt;$B$1,'Test Sample Data'!E327&gt;0),'Test Sample Data'!E327,$B$1),"")</f>
        <v/>
      </c>
      <c r="F328" s="17" t="str">
        <f>IF(SUM('Test Sample Data'!F$3:F$98)&gt;10,IF(AND(ISNUMBER('Test Sample Data'!F327),'Test Sample Data'!F327&lt;$B$1,'Test Sample Data'!F327&gt;0),'Test Sample Data'!F327,$B$1),"")</f>
        <v/>
      </c>
      <c r="G328" s="17" t="str">
        <f>IF(SUM('Test Sample Data'!G$3:G$98)&gt;10,IF(AND(ISNUMBER('Test Sample Data'!G327),'Test Sample Data'!G327&lt;$B$1,'Test Sample Data'!G327&gt;0),'Test Sample Data'!G327,$B$1),"")</f>
        <v/>
      </c>
      <c r="H328" s="17" t="str">
        <f>IF(SUM('Test Sample Data'!H$3:H$98)&gt;10,IF(AND(ISNUMBER('Test Sample Data'!H327),'Test Sample Data'!H327&lt;$B$1,'Test Sample Data'!H327&gt;0),'Test Sample Data'!H327,$B$1),"")</f>
        <v/>
      </c>
      <c r="I328" s="17" t="str">
        <f>IF(SUM('Test Sample Data'!I$3:I$98)&gt;10,IF(AND(ISNUMBER('Test Sample Data'!I327),'Test Sample Data'!I327&lt;$B$1,'Test Sample Data'!I327&gt;0),'Test Sample Data'!I327,$B$1),"")</f>
        <v/>
      </c>
      <c r="J328" s="17" t="str">
        <f>IF(SUM('Test Sample Data'!J$3:J$98)&gt;10,IF(AND(ISNUMBER('Test Sample Data'!J327),'Test Sample Data'!J327&lt;$B$1,'Test Sample Data'!J327&gt;0),'Test Sample Data'!J327,$B$1),"")</f>
        <v/>
      </c>
      <c r="K328" s="17" t="str">
        <f>IF(SUM('Test Sample Data'!K$3:K$98)&gt;10,IF(AND(ISNUMBER('Test Sample Data'!K327),'Test Sample Data'!K327&lt;$B$1,'Test Sample Data'!K327&gt;0),'Test Sample Data'!K327,$B$1),"")</f>
        <v/>
      </c>
      <c r="L328" s="17" t="str">
        <f>IF(SUM('Test Sample Data'!L$3:L$98)&gt;10,IF(AND(ISNUMBER('Test Sample Data'!L327),'Test Sample Data'!L327&lt;$B$1,'Test Sample Data'!L327&gt;0),'Test Sample Data'!L327,$B$1),"")</f>
        <v/>
      </c>
      <c r="M328" s="17" t="str">
        <f>IF(SUM('Test Sample Data'!M$3:M$98)&gt;10,IF(AND(ISNUMBER('Test Sample Data'!M327),'Test Sample Data'!M327&lt;$B$1,'Test Sample Data'!M327&gt;0),'Test Sample Data'!M327,$B$1),"")</f>
        <v/>
      </c>
      <c r="N328" s="17" t="str">
        <f>'Gene Table'!D327</f>
        <v>NM_002648</v>
      </c>
      <c r="O328" s="16" t="s">
        <v>153</v>
      </c>
      <c r="P328" s="17" t="str">
        <f>IF(SUM('Control Sample Data'!D$3:D$98)&gt;10,IF(AND(ISNUMBER('Control Sample Data'!D327),'Control Sample Data'!D327&lt;$B$1,'Control Sample Data'!D327&gt;0),'Control Sample Data'!D327,$B$1),"")</f>
        <v/>
      </c>
      <c r="Q328" s="17" t="str">
        <f>IF(SUM('Control Sample Data'!E$3:E$98)&gt;10,IF(AND(ISNUMBER('Control Sample Data'!E327),'Control Sample Data'!E327&lt;$B$1,'Control Sample Data'!E327&gt;0),'Control Sample Data'!E327,$B$1),"")</f>
        <v/>
      </c>
      <c r="R328" s="17" t="str">
        <f>IF(SUM('Control Sample Data'!F$3:F$98)&gt;10,IF(AND(ISNUMBER('Control Sample Data'!F327),'Control Sample Data'!F327&lt;$B$1,'Control Sample Data'!F327&gt;0),'Control Sample Data'!F327,$B$1),"")</f>
        <v/>
      </c>
      <c r="S328" s="17" t="str">
        <f>IF(SUM('Control Sample Data'!G$3:G$98)&gt;10,IF(AND(ISNUMBER('Control Sample Data'!G327),'Control Sample Data'!G327&lt;$B$1,'Control Sample Data'!G327&gt;0),'Control Sample Data'!G327,$B$1),"")</f>
        <v/>
      </c>
      <c r="T328" s="17" t="str">
        <f>IF(SUM('Control Sample Data'!H$3:H$98)&gt;10,IF(AND(ISNUMBER('Control Sample Data'!H327),'Control Sample Data'!H327&lt;$B$1,'Control Sample Data'!H327&gt;0),'Control Sample Data'!H327,$B$1),"")</f>
        <v/>
      </c>
      <c r="U328" s="17" t="str">
        <f>IF(SUM('Control Sample Data'!I$3:I$98)&gt;10,IF(AND(ISNUMBER('Control Sample Data'!I327),'Control Sample Data'!I327&lt;$B$1,'Control Sample Data'!I327&gt;0),'Control Sample Data'!I327,$B$1),"")</f>
        <v/>
      </c>
      <c r="V328" s="17" t="str">
        <f>IF(SUM('Control Sample Data'!J$3:J$98)&gt;10,IF(AND(ISNUMBER('Control Sample Data'!J327),'Control Sample Data'!J327&lt;$B$1,'Control Sample Data'!J327&gt;0),'Control Sample Data'!J327,$B$1),"")</f>
        <v/>
      </c>
      <c r="W328" s="17" t="str">
        <f>IF(SUM('Control Sample Data'!K$3:K$98)&gt;10,IF(AND(ISNUMBER('Control Sample Data'!K327),'Control Sample Data'!K327&lt;$B$1,'Control Sample Data'!K327&gt;0),'Control Sample Data'!K327,$B$1),"")</f>
        <v/>
      </c>
      <c r="X328" s="17" t="str">
        <f>IF(SUM('Control Sample Data'!L$3:L$98)&gt;10,IF(AND(ISNUMBER('Control Sample Data'!L327),'Control Sample Data'!L327&lt;$B$1,'Control Sample Data'!L327&gt;0),'Control Sample Data'!L327,$B$1),"")</f>
        <v/>
      </c>
      <c r="Y328" s="17" t="str">
        <f>IF(SUM('Control Sample Data'!M$3:M$98)&gt;10,IF(AND(ISNUMBER('Control Sample Data'!M327),'Control Sample Data'!M327&lt;$B$1,'Control Sample Data'!M327&gt;0),'Control Sample Data'!M327,$B$1),"")</f>
        <v/>
      </c>
      <c r="AT328" s="36" t="str">
        <f t="shared" si="300"/>
        <v/>
      </c>
      <c r="AU328" s="36" t="str">
        <f t="shared" si="301"/>
        <v/>
      </c>
      <c r="AV328" s="36" t="str">
        <f t="shared" si="302"/>
        <v/>
      </c>
      <c r="AW328" s="36" t="str">
        <f t="shared" si="303"/>
        <v/>
      </c>
      <c r="AX328" s="36" t="str">
        <f t="shared" si="304"/>
        <v/>
      </c>
      <c r="AY328" s="36" t="str">
        <f t="shared" si="305"/>
        <v/>
      </c>
      <c r="AZ328" s="36" t="str">
        <f t="shared" si="306"/>
        <v/>
      </c>
      <c r="BA328" s="36" t="str">
        <f t="shared" si="307"/>
        <v/>
      </c>
      <c r="BB328" s="36" t="str">
        <f t="shared" si="308"/>
        <v/>
      </c>
      <c r="BC328" s="36" t="str">
        <f t="shared" si="309"/>
        <v/>
      </c>
      <c r="BD328" s="36" t="str">
        <f t="shared" si="289"/>
        <v/>
      </c>
      <c r="BE328" s="36" t="str">
        <f t="shared" si="290"/>
        <v/>
      </c>
      <c r="BF328" s="36" t="str">
        <f t="shared" si="291"/>
        <v/>
      </c>
      <c r="BG328" s="36" t="str">
        <f t="shared" si="292"/>
        <v/>
      </c>
      <c r="BH328" s="36" t="str">
        <f t="shared" si="293"/>
        <v/>
      </c>
      <c r="BI328" s="36" t="str">
        <f t="shared" si="294"/>
        <v/>
      </c>
      <c r="BJ328" s="36" t="str">
        <f t="shared" si="295"/>
        <v/>
      </c>
      <c r="BK328" s="36" t="str">
        <f t="shared" si="296"/>
        <v/>
      </c>
      <c r="BL328" s="36" t="str">
        <f t="shared" si="297"/>
        <v/>
      </c>
      <c r="BM328" s="36" t="str">
        <f t="shared" si="298"/>
        <v/>
      </c>
      <c r="BN328" s="38" t="e">
        <f t="shared" si="287"/>
        <v>#DIV/0!</v>
      </c>
      <c r="BO328" s="38" t="e">
        <f t="shared" si="288"/>
        <v>#DIV/0!</v>
      </c>
      <c r="BP328" s="39" t="str">
        <f t="shared" si="310"/>
        <v/>
      </c>
      <c r="BQ328" s="39" t="str">
        <f t="shared" si="311"/>
        <v/>
      </c>
      <c r="BR328" s="39" t="str">
        <f t="shared" si="312"/>
        <v/>
      </c>
      <c r="BS328" s="39" t="str">
        <f t="shared" si="313"/>
        <v/>
      </c>
      <c r="BT328" s="39" t="str">
        <f t="shared" si="314"/>
        <v/>
      </c>
      <c r="BU328" s="39" t="str">
        <f t="shared" si="315"/>
        <v/>
      </c>
      <c r="BV328" s="39" t="str">
        <f t="shared" si="316"/>
        <v/>
      </c>
      <c r="BW328" s="39" t="str">
        <f t="shared" si="317"/>
        <v/>
      </c>
      <c r="BX328" s="39" t="str">
        <f t="shared" si="318"/>
        <v/>
      </c>
      <c r="BY328" s="39" t="str">
        <f t="shared" si="319"/>
        <v/>
      </c>
      <c r="BZ328" s="39" t="str">
        <f t="shared" si="320"/>
        <v/>
      </c>
      <c r="CA328" s="39" t="str">
        <f t="shared" si="321"/>
        <v/>
      </c>
      <c r="CB328" s="39" t="str">
        <f t="shared" si="322"/>
        <v/>
      </c>
      <c r="CC328" s="39" t="str">
        <f t="shared" si="323"/>
        <v/>
      </c>
      <c r="CD328" s="39" t="str">
        <f t="shared" si="324"/>
        <v/>
      </c>
      <c r="CE328" s="39" t="str">
        <f t="shared" si="325"/>
        <v/>
      </c>
      <c r="CF328" s="39" t="str">
        <f t="shared" si="326"/>
        <v/>
      </c>
      <c r="CG328" s="39" t="str">
        <f t="shared" si="327"/>
        <v/>
      </c>
      <c r="CH328" s="39" t="str">
        <f t="shared" si="328"/>
        <v/>
      </c>
      <c r="CI328" s="39" t="str">
        <f t="shared" si="329"/>
        <v/>
      </c>
    </row>
    <row r="329" spans="1:87" ht="12.75">
      <c r="A329" s="18"/>
      <c r="B329" s="16" t="str">
        <f>'Gene Table'!D328</f>
        <v>NM_006218</v>
      </c>
      <c r="C329" s="16" t="s">
        <v>157</v>
      </c>
      <c r="D329" s="17" t="str">
        <f>IF(SUM('Test Sample Data'!D$3:D$98)&gt;10,IF(AND(ISNUMBER('Test Sample Data'!D328),'Test Sample Data'!D328&lt;$B$1,'Test Sample Data'!D328&gt;0),'Test Sample Data'!D328,$B$1),"")</f>
        <v/>
      </c>
      <c r="E329" s="17" t="str">
        <f>IF(SUM('Test Sample Data'!E$3:E$98)&gt;10,IF(AND(ISNUMBER('Test Sample Data'!E328),'Test Sample Data'!E328&lt;$B$1,'Test Sample Data'!E328&gt;0),'Test Sample Data'!E328,$B$1),"")</f>
        <v/>
      </c>
      <c r="F329" s="17" t="str">
        <f>IF(SUM('Test Sample Data'!F$3:F$98)&gt;10,IF(AND(ISNUMBER('Test Sample Data'!F328),'Test Sample Data'!F328&lt;$B$1,'Test Sample Data'!F328&gt;0),'Test Sample Data'!F328,$B$1),"")</f>
        <v/>
      </c>
      <c r="G329" s="17" t="str">
        <f>IF(SUM('Test Sample Data'!G$3:G$98)&gt;10,IF(AND(ISNUMBER('Test Sample Data'!G328),'Test Sample Data'!G328&lt;$B$1,'Test Sample Data'!G328&gt;0),'Test Sample Data'!G328,$B$1),"")</f>
        <v/>
      </c>
      <c r="H329" s="17" t="str">
        <f>IF(SUM('Test Sample Data'!H$3:H$98)&gt;10,IF(AND(ISNUMBER('Test Sample Data'!H328),'Test Sample Data'!H328&lt;$B$1,'Test Sample Data'!H328&gt;0),'Test Sample Data'!H328,$B$1),"")</f>
        <v/>
      </c>
      <c r="I329" s="17" t="str">
        <f>IF(SUM('Test Sample Data'!I$3:I$98)&gt;10,IF(AND(ISNUMBER('Test Sample Data'!I328),'Test Sample Data'!I328&lt;$B$1,'Test Sample Data'!I328&gt;0),'Test Sample Data'!I328,$B$1),"")</f>
        <v/>
      </c>
      <c r="J329" s="17" t="str">
        <f>IF(SUM('Test Sample Data'!J$3:J$98)&gt;10,IF(AND(ISNUMBER('Test Sample Data'!J328),'Test Sample Data'!J328&lt;$B$1,'Test Sample Data'!J328&gt;0),'Test Sample Data'!J328,$B$1),"")</f>
        <v/>
      </c>
      <c r="K329" s="17" t="str">
        <f>IF(SUM('Test Sample Data'!K$3:K$98)&gt;10,IF(AND(ISNUMBER('Test Sample Data'!K328),'Test Sample Data'!K328&lt;$B$1,'Test Sample Data'!K328&gt;0),'Test Sample Data'!K328,$B$1),"")</f>
        <v/>
      </c>
      <c r="L329" s="17" t="str">
        <f>IF(SUM('Test Sample Data'!L$3:L$98)&gt;10,IF(AND(ISNUMBER('Test Sample Data'!L328),'Test Sample Data'!L328&lt;$B$1,'Test Sample Data'!L328&gt;0),'Test Sample Data'!L328,$B$1),"")</f>
        <v/>
      </c>
      <c r="M329" s="17" t="str">
        <f>IF(SUM('Test Sample Data'!M$3:M$98)&gt;10,IF(AND(ISNUMBER('Test Sample Data'!M328),'Test Sample Data'!M328&lt;$B$1,'Test Sample Data'!M328&gt;0),'Test Sample Data'!M328,$B$1),"")</f>
        <v/>
      </c>
      <c r="N329" s="17" t="str">
        <f>'Gene Table'!D328</f>
        <v>NM_006218</v>
      </c>
      <c r="O329" s="16" t="s">
        <v>157</v>
      </c>
      <c r="P329" s="17" t="str">
        <f>IF(SUM('Control Sample Data'!D$3:D$98)&gt;10,IF(AND(ISNUMBER('Control Sample Data'!D328),'Control Sample Data'!D328&lt;$B$1,'Control Sample Data'!D328&gt;0),'Control Sample Data'!D328,$B$1),"")</f>
        <v/>
      </c>
      <c r="Q329" s="17" t="str">
        <f>IF(SUM('Control Sample Data'!E$3:E$98)&gt;10,IF(AND(ISNUMBER('Control Sample Data'!E328),'Control Sample Data'!E328&lt;$B$1,'Control Sample Data'!E328&gt;0),'Control Sample Data'!E328,$B$1),"")</f>
        <v/>
      </c>
      <c r="R329" s="17" t="str">
        <f>IF(SUM('Control Sample Data'!F$3:F$98)&gt;10,IF(AND(ISNUMBER('Control Sample Data'!F328),'Control Sample Data'!F328&lt;$B$1,'Control Sample Data'!F328&gt;0),'Control Sample Data'!F328,$B$1),"")</f>
        <v/>
      </c>
      <c r="S329" s="17" t="str">
        <f>IF(SUM('Control Sample Data'!G$3:G$98)&gt;10,IF(AND(ISNUMBER('Control Sample Data'!G328),'Control Sample Data'!G328&lt;$B$1,'Control Sample Data'!G328&gt;0),'Control Sample Data'!G328,$B$1),"")</f>
        <v/>
      </c>
      <c r="T329" s="17" t="str">
        <f>IF(SUM('Control Sample Data'!H$3:H$98)&gt;10,IF(AND(ISNUMBER('Control Sample Data'!H328),'Control Sample Data'!H328&lt;$B$1,'Control Sample Data'!H328&gt;0),'Control Sample Data'!H328,$B$1),"")</f>
        <v/>
      </c>
      <c r="U329" s="17" t="str">
        <f>IF(SUM('Control Sample Data'!I$3:I$98)&gt;10,IF(AND(ISNUMBER('Control Sample Data'!I328),'Control Sample Data'!I328&lt;$B$1,'Control Sample Data'!I328&gt;0),'Control Sample Data'!I328,$B$1),"")</f>
        <v/>
      </c>
      <c r="V329" s="17" t="str">
        <f>IF(SUM('Control Sample Data'!J$3:J$98)&gt;10,IF(AND(ISNUMBER('Control Sample Data'!J328),'Control Sample Data'!J328&lt;$B$1,'Control Sample Data'!J328&gt;0),'Control Sample Data'!J328,$B$1),"")</f>
        <v/>
      </c>
      <c r="W329" s="17" t="str">
        <f>IF(SUM('Control Sample Data'!K$3:K$98)&gt;10,IF(AND(ISNUMBER('Control Sample Data'!K328),'Control Sample Data'!K328&lt;$B$1,'Control Sample Data'!K328&gt;0),'Control Sample Data'!K328,$B$1),"")</f>
        <v/>
      </c>
      <c r="X329" s="17" t="str">
        <f>IF(SUM('Control Sample Data'!L$3:L$98)&gt;10,IF(AND(ISNUMBER('Control Sample Data'!L328),'Control Sample Data'!L328&lt;$B$1,'Control Sample Data'!L328&gt;0),'Control Sample Data'!L328,$B$1),"")</f>
        <v/>
      </c>
      <c r="Y329" s="17" t="str">
        <f>IF(SUM('Control Sample Data'!M$3:M$98)&gt;10,IF(AND(ISNUMBER('Control Sample Data'!M328),'Control Sample Data'!M328&lt;$B$1,'Control Sample Data'!M328&gt;0),'Control Sample Data'!M328,$B$1),"")</f>
        <v/>
      </c>
      <c r="AT329" s="36" t="str">
        <f t="shared" si="300"/>
        <v/>
      </c>
      <c r="AU329" s="36" t="str">
        <f t="shared" si="301"/>
        <v/>
      </c>
      <c r="AV329" s="36" t="str">
        <f t="shared" si="302"/>
        <v/>
      </c>
      <c r="AW329" s="36" t="str">
        <f t="shared" si="303"/>
        <v/>
      </c>
      <c r="AX329" s="36" t="str">
        <f t="shared" si="304"/>
        <v/>
      </c>
      <c r="AY329" s="36" t="str">
        <f t="shared" si="305"/>
        <v/>
      </c>
      <c r="AZ329" s="36" t="str">
        <f t="shared" si="306"/>
        <v/>
      </c>
      <c r="BA329" s="36" t="str">
        <f t="shared" si="307"/>
        <v/>
      </c>
      <c r="BB329" s="36" t="str">
        <f t="shared" si="308"/>
        <v/>
      </c>
      <c r="BC329" s="36" t="str">
        <f t="shared" si="309"/>
        <v/>
      </c>
      <c r="BD329" s="36" t="str">
        <f t="shared" si="289"/>
        <v/>
      </c>
      <c r="BE329" s="36" t="str">
        <f t="shared" si="290"/>
        <v/>
      </c>
      <c r="BF329" s="36" t="str">
        <f t="shared" si="291"/>
        <v/>
      </c>
      <c r="BG329" s="36" t="str">
        <f t="shared" si="292"/>
        <v/>
      </c>
      <c r="BH329" s="36" t="str">
        <f t="shared" si="293"/>
        <v/>
      </c>
      <c r="BI329" s="36" t="str">
        <f t="shared" si="294"/>
        <v/>
      </c>
      <c r="BJ329" s="36" t="str">
        <f t="shared" si="295"/>
        <v/>
      </c>
      <c r="BK329" s="36" t="str">
        <f t="shared" si="296"/>
        <v/>
      </c>
      <c r="BL329" s="36" t="str">
        <f t="shared" si="297"/>
        <v/>
      </c>
      <c r="BM329" s="36" t="str">
        <f t="shared" si="298"/>
        <v/>
      </c>
      <c r="BN329" s="38" t="e">
        <f t="shared" si="287"/>
        <v>#DIV/0!</v>
      </c>
      <c r="BO329" s="38" t="e">
        <f t="shared" si="288"/>
        <v>#DIV/0!</v>
      </c>
      <c r="BP329" s="39" t="str">
        <f t="shared" si="310"/>
        <v/>
      </c>
      <c r="BQ329" s="39" t="str">
        <f t="shared" si="311"/>
        <v/>
      </c>
      <c r="BR329" s="39" t="str">
        <f t="shared" si="312"/>
        <v/>
      </c>
      <c r="BS329" s="39" t="str">
        <f t="shared" si="313"/>
        <v/>
      </c>
      <c r="BT329" s="39" t="str">
        <f t="shared" si="314"/>
        <v/>
      </c>
      <c r="BU329" s="39" t="str">
        <f t="shared" si="315"/>
        <v/>
      </c>
      <c r="BV329" s="39" t="str">
        <f t="shared" si="316"/>
        <v/>
      </c>
      <c r="BW329" s="39" t="str">
        <f t="shared" si="317"/>
        <v/>
      </c>
      <c r="BX329" s="39" t="str">
        <f t="shared" si="318"/>
        <v/>
      </c>
      <c r="BY329" s="39" t="str">
        <f t="shared" si="319"/>
        <v/>
      </c>
      <c r="BZ329" s="39" t="str">
        <f t="shared" si="320"/>
        <v/>
      </c>
      <c r="CA329" s="39" t="str">
        <f t="shared" si="321"/>
        <v/>
      </c>
      <c r="CB329" s="39" t="str">
        <f t="shared" si="322"/>
        <v/>
      </c>
      <c r="CC329" s="39" t="str">
        <f t="shared" si="323"/>
        <v/>
      </c>
      <c r="CD329" s="39" t="str">
        <f t="shared" si="324"/>
        <v/>
      </c>
      <c r="CE329" s="39" t="str">
        <f t="shared" si="325"/>
        <v/>
      </c>
      <c r="CF329" s="39" t="str">
        <f t="shared" si="326"/>
        <v/>
      </c>
      <c r="CG329" s="39" t="str">
        <f t="shared" si="327"/>
        <v/>
      </c>
      <c r="CH329" s="39" t="str">
        <f t="shared" si="328"/>
        <v/>
      </c>
      <c r="CI329" s="39" t="str">
        <f t="shared" si="329"/>
        <v/>
      </c>
    </row>
    <row r="330" spans="1:87" ht="12.75">
      <c r="A330" s="18"/>
      <c r="B330" s="16" t="str">
        <f>'Gene Table'!D329</f>
        <v>NM_005025</v>
      </c>
      <c r="C330" s="16" t="s">
        <v>161</v>
      </c>
      <c r="D330" s="17" t="str">
        <f>IF(SUM('Test Sample Data'!D$3:D$98)&gt;10,IF(AND(ISNUMBER('Test Sample Data'!D329),'Test Sample Data'!D329&lt;$B$1,'Test Sample Data'!D329&gt;0),'Test Sample Data'!D329,$B$1),"")</f>
        <v/>
      </c>
      <c r="E330" s="17" t="str">
        <f>IF(SUM('Test Sample Data'!E$3:E$98)&gt;10,IF(AND(ISNUMBER('Test Sample Data'!E329),'Test Sample Data'!E329&lt;$B$1,'Test Sample Data'!E329&gt;0),'Test Sample Data'!E329,$B$1),"")</f>
        <v/>
      </c>
      <c r="F330" s="17" t="str">
        <f>IF(SUM('Test Sample Data'!F$3:F$98)&gt;10,IF(AND(ISNUMBER('Test Sample Data'!F329),'Test Sample Data'!F329&lt;$B$1,'Test Sample Data'!F329&gt;0),'Test Sample Data'!F329,$B$1),"")</f>
        <v/>
      </c>
      <c r="G330" s="17" t="str">
        <f>IF(SUM('Test Sample Data'!G$3:G$98)&gt;10,IF(AND(ISNUMBER('Test Sample Data'!G329),'Test Sample Data'!G329&lt;$B$1,'Test Sample Data'!G329&gt;0),'Test Sample Data'!G329,$B$1),"")</f>
        <v/>
      </c>
      <c r="H330" s="17" t="str">
        <f>IF(SUM('Test Sample Data'!H$3:H$98)&gt;10,IF(AND(ISNUMBER('Test Sample Data'!H329),'Test Sample Data'!H329&lt;$B$1,'Test Sample Data'!H329&gt;0),'Test Sample Data'!H329,$B$1),"")</f>
        <v/>
      </c>
      <c r="I330" s="17" t="str">
        <f>IF(SUM('Test Sample Data'!I$3:I$98)&gt;10,IF(AND(ISNUMBER('Test Sample Data'!I329),'Test Sample Data'!I329&lt;$B$1,'Test Sample Data'!I329&gt;0),'Test Sample Data'!I329,$B$1),"")</f>
        <v/>
      </c>
      <c r="J330" s="17" t="str">
        <f>IF(SUM('Test Sample Data'!J$3:J$98)&gt;10,IF(AND(ISNUMBER('Test Sample Data'!J329),'Test Sample Data'!J329&lt;$B$1,'Test Sample Data'!J329&gt;0),'Test Sample Data'!J329,$B$1),"")</f>
        <v/>
      </c>
      <c r="K330" s="17" t="str">
        <f>IF(SUM('Test Sample Data'!K$3:K$98)&gt;10,IF(AND(ISNUMBER('Test Sample Data'!K329),'Test Sample Data'!K329&lt;$B$1,'Test Sample Data'!K329&gt;0),'Test Sample Data'!K329,$B$1),"")</f>
        <v/>
      </c>
      <c r="L330" s="17" t="str">
        <f>IF(SUM('Test Sample Data'!L$3:L$98)&gt;10,IF(AND(ISNUMBER('Test Sample Data'!L329),'Test Sample Data'!L329&lt;$B$1,'Test Sample Data'!L329&gt;0),'Test Sample Data'!L329,$B$1),"")</f>
        <v/>
      </c>
      <c r="M330" s="17" t="str">
        <f>IF(SUM('Test Sample Data'!M$3:M$98)&gt;10,IF(AND(ISNUMBER('Test Sample Data'!M329),'Test Sample Data'!M329&lt;$B$1,'Test Sample Data'!M329&gt;0),'Test Sample Data'!M329,$B$1),"")</f>
        <v/>
      </c>
      <c r="N330" s="17" t="str">
        <f>'Gene Table'!D329</f>
        <v>NM_005025</v>
      </c>
      <c r="O330" s="16" t="s">
        <v>161</v>
      </c>
      <c r="P330" s="17" t="str">
        <f>IF(SUM('Control Sample Data'!D$3:D$98)&gt;10,IF(AND(ISNUMBER('Control Sample Data'!D329),'Control Sample Data'!D329&lt;$B$1,'Control Sample Data'!D329&gt;0),'Control Sample Data'!D329,$B$1),"")</f>
        <v/>
      </c>
      <c r="Q330" s="17" t="str">
        <f>IF(SUM('Control Sample Data'!E$3:E$98)&gt;10,IF(AND(ISNUMBER('Control Sample Data'!E329),'Control Sample Data'!E329&lt;$B$1,'Control Sample Data'!E329&gt;0),'Control Sample Data'!E329,$B$1),"")</f>
        <v/>
      </c>
      <c r="R330" s="17" t="str">
        <f>IF(SUM('Control Sample Data'!F$3:F$98)&gt;10,IF(AND(ISNUMBER('Control Sample Data'!F329),'Control Sample Data'!F329&lt;$B$1,'Control Sample Data'!F329&gt;0),'Control Sample Data'!F329,$B$1),"")</f>
        <v/>
      </c>
      <c r="S330" s="17" t="str">
        <f>IF(SUM('Control Sample Data'!G$3:G$98)&gt;10,IF(AND(ISNUMBER('Control Sample Data'!G329),'Control Sample Data'!G329&lt;$B$1,'Control Sample Data'!G329&gt;0),'Control Sample Data'!G329,$B$1),"")</f>
        <v/>
      </c>
      <c r="T330" s="17" t="str">
        <f>IF(SUM('Control Sample Data'!H$3:H$98)&gt;10,IF(AND(ISNUMBER('Control Sample Data'!H329),'Control Sample Data'!H329&lt;$B$1,'Control Sample Data'!H329&gt;0),'Control Sample Data'!H329,$B$1),"")</f>
        <v/>
      </c>
      <c r="U330" s="17" t="str">
        <f>IF(SUM('Control Sample Data'!I$3:I$98)&gt;10,IF(AND(ISNUMBER('Control Sample Data'!I329),'Control Sample Data'!I329&lt;$B$1,'Control Sample Data'!I329&gt;0),'Control Sample Data'!I329,$B$1),"")</f>
        <v/>
      </c>
      <c r="V330" s="17" t="str">
        <f>IF(SUM('Control Sample Data'!J$3:J$98)&gt;10,IF(AND(ISNUMBER('Control Sample Data'!J329),'Control Sample Data'!J329&lt;$B$1,'Control Sample Data'!J329&gt;0),'Control Sample Data'!J329,$B$1),"")</f>
        <v/>
      </c>
      <c r="W330" s="17" t="str">
        <f>IF(SUM('Control Sample Data'!K$3:K$98)&gt;10,IF(AND(ISNUMBER('Control Sample Data'!K329),'Control Sample Data'!K329&lt;$B$1,'Control Sample Data'!K329&gt;0),'Control Sample Data'!K329,$B$1),"")</f>
        <v/>
      </c>
      <c r="X330" s="17" t="str">
        <f>IF(SUM('Control Sample Data'!L$3:L$98)&gt;10,IF(AND(ISNUMBER('Control Sample Data'!L329),'Control Sample Data'!L329&lt;$B$1,'Control Sample Data'!L329&gt;0),'Control Sample Data'!L329,$B$1),"")</f>
        <v/>
      </c>
      <c r="Y330" s="17" t="str">
        <f>IF(SUM('Control Sample Data'!M$3:M$98)&gt;10,IF(AND(ISNUMBER('Control Sample Data'!M329),'Control Sample Data'!M329&lt;$B$1,'Control Sample Data'!M329&gt;0),'Control Sample Data'!M329,$B$1),"")</f>
        <v/>
      </c>
      <c r="AT330" s="36" t="str">
        <f t="shared" si="300"/>
        <v/>
      </c>
      <c r="AU330" s="36" t="str">
        <f t="shared" si="301"/>
        <v/>
      </c>
      <c r="AV330" s="36" t="str">
        <f t="shared" si="302"/>
        <v/>
      </c>
      <c r="AW330" s="36" t="str">
        <f t="shared" si="303"/>
        <v/>
      </c>
      <c r="AX330" s="36" t="str">
        <f t="shared" si="304"/>
        <v/>
      </c>
      <c r="AY330" s="36" t="str">
        <f t="shared" si="305"/>
        <v/>
      </c>
      <c r="AZ330" s="36" t="str">
        <f t="shared" si="306"/>
        <v/>
      </c>
      <c r="BA330" s="36" t="str">
        <f t="shared" si="307"/>
        <v/>
      </c>
      <c r="BB330" s="36" t="str">
        <f t="shared" si="308"/>
        <v/>
      </c>
      <c r="BC330" s="36" t="str">
        <f t="shared" si="309"/>
        <v/>
      </c>
      <c r="BD330" s="36" t="str">
        <f t="shared" si="289"/>
        <v/>
      </c>
      <c r="BE330" s="36" t="str">
        <f t="shared" si="290"/>
        <v/>
      </c>
      <c r="BF330" s="36" t="str">
        <f t="shared" si="291"/>
        <v/>
      </c>
      <c r="BG330" s="36" t="str">
        <f t="shared" si="292"/>
        <v/>
      </c>
      <c r="BH330" s="36" t="str">
        <f t="shared" si="293"/>
        <v/>
      </c>
      <c r="BI330" s="36" t="str">
        <f t="shared" si="294"/>
        <v/>
      </c>
      <c r="BJ330" s="36" t="str">
        <f t="shared" si="295"/>
        <v/>
      </c>
      <c r="BK330" s="36" t="str">
        <f t="shared" si="296"/>
        <v/>
      </c>
      <c r="BL330" s="36" t="str">
        <f t="shared" si="297"/>
        <v/>
      </c>
      <c r="BM330" s="36" t="str">
        <f t="shared" si="298"/>
        <v/>
      </c>
      <c r="BN330" s="38" t="e">
        <f t="shared" si="287"/>
        <v>#DIV/0!</v>
      </c>
      <c r="BO330" s="38" t="e">
        <f t="shared" si="288"/>
        <v>#DIV/0!</v>
      </c>
      <c r="BP330" s="39" t="str">
        <f t="shared" si="310"/>
        <v/>
      </c>
      <c r="BQ330" s="39" t="str">
        <f t="shared" si="311"/>
        <v/>
      </c>
      <c r="BR330" s="39" t="str">
        <f t="shared" si="312"/>
        <v/>
      </c>
      <c r="BS330" s="39" t="str">
        <f t="shared" si="313"/>
        <v/>
      </c>
      <c r="BT330" s="39" t="str">
        <f t="shared" si="314"/>
        <v/>
      </c>
      <c r="BU330" s="39" t="str">
        <f t="shared" si="315"/>
        <v/>
      </c>
      <c r="BV330" s="39" t="str">
        <f t="shared" si="316"/>
        <v/>
      </c>
      <c r="BW330" s="39" t="str">
        <f t="shared" si="317"/>
        <v/>
      </c>
      <c r="BX330" s="39" t="str">
        <f t="shared" si="318"/>
        <v/>
      </c>
      <c r="BY330" s="39" t="str">
        <f t="shared" si="319"/>
        <v/>
      </c>
      <c r="BZ330" s="39" t="str">
        <f t="shared" si="320"/>
        <v/>
      </c>
      <c r="CA330" s="39" t="str">
        <f t="shared" si="321"/>
        <v/>
      </c>
      <c r="CB330" s="39" t="str">
        <f t="shared" si="322"/>
        <v/>
      </c>
      <c r="CC330" s="39" t="str">
        <f t="shared" si="323"/>
        <v/>
      </c>
      <c r="CD330" s="39" t="str">
        <f t="shared" si="324"/>
        <v/>
      </c>
      <c r="CE330" s="39" t="str">
        <f t="shared" si="325"/>
        <v/>
      </c>
      <c r="CF330" s="39" t="str">
        <f t="shared" si="326"/>
        <v/>
      </c>
      <c r="CG330" s="39" t="str">
        <f t="shared" si="327"/>
        <v/>
      </c>
      <c r="CH330" s="39" t="str">
        <f t="shared" si="328"/>
        <v/>
      </c>
      <c r="CI330" s="39" t="str">
        <f t="shared" si="329"/>
        <v/>
      </c>
    </row>
    <row r="331" spans="1:87" ht="12.75">
      <c r="A331" s="18"/>
      <c r="B331" s="16" t="str">
        <f>'Gene Table'!D330</f>
        <v>NM_000926</v>
      </c>
      <c r="C331" s="16" t="s">
        <v>165</v>
      </c>
      <c r="D331" s="17" t="str">
        <f>IF(SUM('Test Sample Data'!D$3:D$98)&gt;10,IF(AND(ISNUMBER('Test Sample Data'!D330),'Test Sample Data'!D330&lt;$B$1,'Test Sample Data'!D330&gt;0),'Test Sample Data'!D330,$B$1),"")</f>
        <v/>
      </c>
      <c r="E331" s="17" t="str">
        <f>IF(SUM('Test Sample Data'!E$3:E$98)&gt;10,IF(AND(ISNUMBER('Test Sample Data'!E330),'Test Sample Data'!E330&lt;$B$1,'Test Sample Data'!E330&gt;0),'Test Sample Data'!E330,$B$1),"")</f>
        <v/>
      </c>
      <c r="F331" s="17" t="str">
        <f>IF(SUM('Test Sample Data'!F$3:F$98)&gt;10,IF(AND(ISNUMBER('Test Sample Data'!F330),'Test Sample Data'!F330&lt;$B$1,'Test Sample Data'!F330&gt;0),'Test Sample Data'!F330,$B$1),"")</f>
        <v/>
      </c>
      <c r="G331" s="17" t="str">
        <f>IF(SUM('Test Sample Data'!G$3:G$98)&gt;10,IF(AND(ISNUMBER('Test Sample Data'!G330),'Test Sample Data'!G330&lt;$B$1,'Test Sample Data'!G330&gt;0),'Test Sample Data'!G330,$B$1),"")</f>
        <v/>
      </c>
      <c r="H331" s="17" t="str">
        <f>IF(SUM('Test Sample Data'!H$3:H$98)&gt;10,IF(AND(ISNUMBER('Test Sample Data'!H330),'Test Sample Data'!H330&lt;$B$1,'Test Sample Data'!H330&gt;0),'Test Sample Data'!H330,$B$1),"")</f>
        <v/>
      </c>
      <c r="I331" s="17" t="str">
        <f>IF(SUM('Test Sample Data'!I$3:I$98)&gt;10,IF(AND(ISNUMBER('Test Sample Data'!I330),'Test Sample Data'!I330&lt;$B$1,'Test Sample Data'!I330&gt;0),'Test Sample Data'!I330,$B$1),"")</f>
        <v/>
      </c>
      <c r="J331" s="17" t="str">
        <f>IF(SUM('Test Sample Data'!J$3:J$98)&gt;10,IF(AND(ISNUMBER('Test Sample Data'!J330),'Test Sample Data'!J330&lt;$B$1,'Test Sample Data'!J330&gt;0),'Test Sample Data'!J330,$B$1),"")</f>
        <v/>
      </c>
      <c r="K331" s="17" t="str">
        <f>IF(SUM('Test Sample Data'!K$3:K$98)&gt;10,IF(AND(ISNUMBER('Test Sample Data'!K330),'Test Sample Data'!K330&lt;$B$1,'Test Sample Data'!K330&gt;0),'Test Sample Data'!K330,$B$1),"")</f>
        <v/>
      </c>
      <c r="L331" s="17" t="str">
        <f>IF(SUM('Test Sample Data'!L$3:L$98)&gt;10,IF(AND(ISNUMBER('Test Sample Data'!L330),'Test Sample Data'!L330&lt;$B$1,'Test Sample Data'!L330&gt;0),'Test Sample Data'!L330,$B$1),"")</f>
        <v/>
      </c>
      <c r="M331" s="17" t="str">
        <f>IF(SUM('Test Sample Data'!M$3:M$98)&gt;10,IF(AND(ISNUMBER('Test Sample Data'!M330),'Test Sample Data'!M330&lt;$B$1,'Test Sample Data'!M330&gt;0),'Test Sample Data'!M330,$B$1),"")</f>
        <v/>
      </c>
      <c r="N331" s="17" t="str">
        <f>'Gene Table'!D330</f>
        <v>NM_000926</v>
      </c>
      <c r="O331" s="16" t="s">
        <v>165</v>
      </c>
      <c r="P331" s="17" t="str">
        <f>IF(SUM('Control Sample Data'!D$3:D$98)&gt;10,IF(AND(ISNUMBER('Control Sample Data'!D330),'Control Sample Data'!D330&lt;$B$1,'Control Sample Data'!D330&gt;0),'Control Sample Data'!D330,$B$1),"")</f>
        <v/>
      </c>
      <c r="Q331" s="17" t="str">
        <f>IF(SUM('Control Sample Data'!E$3:E$98)&gt;10,IF(AND(ISNUMBER('Control Sample Data'!E330),'Control Sample Data'!E330&lt;$B$1,'Control Sample Data'!E330&gt;0),'Control Sample Data'!E330,$B$1),"")</f>
        <v/>
      </c>
      <c r="R331" s="17" t="str">
        <f>IF(SUM('Control Sample Data'!F$3:F$98)&gt;10,IF(AND(ISNUMBER('Control Sample Data'!F330),'Control Sample Data'!F330&lt;$B$1,'Control Sample Data'!F330&gt;0),'Control Sample Data'!F330,$B$1),"")</f>
        <v/>
      </c>
      <c r="S331" s="17" t="str">
        <f>IF(SUM('Control Sample Data'!G$3:G$98)&gt;10,IF(AND(ISNUMBER('Control Sample Data'!G330),'Control Sample Data'!G330&lt;$B$1,'Control Sample Data'!G330&gt;0),'Control Sample Data'!G330,$B$1),"")</f>
        <v/>
      </c>
      <c r="T331" s="17" t="str">
        <f>IF(SUM('Control Sample Data'!H$3:H$98)&gt;10,IF(AND(ISNUMBER('Control Sample Data'!H330),'Control Sample Data'!H330&lt;$B$1,'Control Sample Data'!H330&gt;0),'Control Sample Data'!H330,$B$1),"")</f>
        <v/>
      </c>
      <c r="U331" s="17" t="str">
        <f>IF(SUM('Control Sample Data'!I$3:I$98)&gt;10,IF(AND(ISNUMBER('Control Sample Data'!I330),'Control Sample Data'!I330&lt;$B$1,'Control Sample Data'!I330&gt;0),'Control Sample Data'!I330,$B$1),"")</f>
        <v/>
      </c>
      <c r="V331" s="17" t="str">
        <f>IF(SUM('Control Sample Data'!J$3:J$98)&gt;10,IF(AND(ISNUMBER('Control Sample Data'!J330),'Control Sample Data'!J330&lt;$B$1,'Control Sample Data'!J330&gt;0),'Control Sample Data'!J330,$B$1),"")</f>
        <v/>
      </c>
      <c r="W331" s="17" t="str">
        <f>IF(SUM('Control Sample Data'!K$3:K$98)&gt;10,IF(AND(ISNUMBER('Control Sample Data'!K330),'Control Sample Data'!K330&lt;$B$1,'Control Sample Data'!K330&gt;0),'Control Sample Data'!K330,$B$1),"")</f>
        <v/>
      </c>
      <c r="X331" s="17" t="str">
        <f>IF(SUM('Control Sample Data'!L$3:L$98)&gt;10,IF(AND(ISNUMBER('Control Sample Data'!L330),'Control Sample Data'!L330&lt;$B$1,'Control Sample Data'!L330&gt;0),'Control Sample Data'!L330,$B$1),"")</f>
        <v/>
      </c>
      <c r="Y331" s="17" t="str">
        <f>IF(SUM('Control Sample Data'!M$3:M$98)&gt;10,IF(AND(ISNUMBER('Control Sample Data'!M330),'Control Sample Data'!M330&lt;$B$1,'Control Sample Data'!M330&gt;0),'Control Sample Data'!M330,$B$1),"")</f>
        <v/>
      </c>
      <c r="AT331" s="36" t="str">
        <f t="shared" si="300"/>
        <v/>
      </c>
      <c r="AU331" s="36" t="str">
        <f t="shared" si="301"/>
        <v/>
      </c>
      <c r="AV331" s="36" t="str">
        <f t="shared" si="302"/>
        <v/>
      </c>
      <c r="AW331" s="36" t="str">
        <f t="shared" si="303"/>
        <v/>
      </c>
      <c r="AX331" s="36" t="str">
        <f t="shared" si="304"/>
        <v/>
      </c>
      <c r="AY331" s="36" t="str">
        <f t="shared" si="305"/>
        <v/>
      </c>
      <c r="AZ331" s="36" t="str">
        <f t="shared" si="306"/>
        <v/>
      </c>
      <c r="BA331" s="36" t="str">
        <f t="shared" si="307"/>
        <v/>
      </c>
      <c r="BB331" s="36" t="str">
        <f t="shared" si="308"/>
        <v/>
      </c>
      <c r="BC331" s="36" t="str">
        <f t="shared" si="309"/>
        <v/>
      </c>
      <c r="BD331" s="36" t="str">
        <f t="shared" si="289"/>
        <v/>
      </c>
      <c r="BE331" s="36" t="str">
        <f t="shared" si="290"/>
        <v/>
      </c>
      <c r="BF331" s="36" t="str">
        <f t="shared" si="291"/>
        <v/>
      </c>
      <c r="BG331" s="36" t="str">
        <f t="shared" si="292"/>
        <v/>
      </c>
      <c r="BH331" s="36" t="str">
        <f t="shared" si="293"/>
        <v/>
      </c>
      <c r="BI331" s="36" t="str">
        <f t="shared" si="294"/>
        <v/>
      </c>
      <c r="BJ331" s="36" t="str">
        <f t="shared" si="295"/>
        <v/>
      </c>
      <c r="BK331" s="36" t="str">
        <f t="shared" si="296"/>
        <v/>
      </c>
      <c r="BL331" s="36" t="str">
        <f t="shared" si="297"/>
        <v/>
      </c>
      <c r="BM331" s="36" t="str">
        <f t="shared" si="298"/>
        <v/>
      </c>
      <c r="BN331" s="38" t="e">
        <f t="shared" si="287"/>
        <v>#DIV/0!</v>
      </c>
      <c r="BO331" s="38" t="e">
        <f t="shared" si="288"/>
        <v>#DIV/0!</v>
      </c>
      <c r="BP331" s="39" t="str">
        <f t="shared" si="310"/>
        <v/>
      </c>
      <c r="BQ331" s="39" t="str">
        <f t="shared" si="311"/>
        <v/>
      </c>
      <c r="BR331" s="39" t="str">
        <f t="shared" si="312"/>
        <v/>
      </c>
      <c r="BS331" s="39" t="str">
        <f t="shared" si="313"/>
        <v/>
      </c>
      <c r="BT331" s="39" t="str">
        <f t="shared" si="314"/>
        <v/>
      </c>
      <c r="BU331" s="39" t="str">
        <f t="shared" si="315"/>
        <v/>
      </c>
      <c r="BV331" s="39" t="str">
        <f t="shared" si="316"/>
        <v/>
      </c>
      <c r="BW331" s="39" t="str">
        <f t="shared" si="317"/>
        <v/>
      </c>
      <c r="BX331" s="39" t="str">
        <f t="shared" si="318"/>
        <v/>
      </c>
      <c r="BY331" s="39" t="str">
        <f t="shared" si="319"/>
        <v/>
      </c>
      <c r="BZ331" s="39" t="str">
        <f t="shared" si="320"/>
        <v/>
      </c>
      <c r="CA331" s="39" t="str">
        <f t="shared" si="321"/>
        <v/>
      </c>
      <c r="CB331" s="39" t="str">
        <f t="shared" si="322"/>
        <v/>
      </c>
      <c r="CC331" s="39" t="str">
        <f t="shared" si="323"/>
        <v/>
      </c>
      <c r="CD331" s="39" t="str">
        <f t="shared" si="324"/>
        <v/>
      </c>
      <c r="CE331" s="39" t="str">
        <f t="shared" si="325"/>
        <v/>
      </c>
      <c r="CF331" s="39" t="str">
        <f t="shared" si="326"/>
        <v/>
      </c>
      <c r="CG331" s="39" t="str">
        <f t="shared" si="327"/>
        <v/>
      </c>
      <c r="CH331" s="39" t="str">
        <f t="shared" si="328"/>
        <v/>
      </c>
      <c r="CI331" s="39" t="str">
        <f t="shared" si="329"/>
        <v/>
      </c>
    </row>
    <row r="332" spans="1:87" ht="12.75">
      <c r="A332" s="18"/>
      <c r="B332" s="16" t="str">
        <f>'Gene Table'!D331</f>
        <v>NM_006212</v>
      </c>
      <c r="C332" s="16" t="s">
        <v>169</v>
      </c>
      <c r="D332" s="17" t="str">
        <f>IF(SUM('Test Sample Data'!D$3:D$98)&gt;10,IF(AND(ISNUMBER('Test Sample Data'!D331),'Test Sample Data'!D331&lt;$B$1,'Test Sample Data'!D331&gt;0),'Test Sample Data'!D331,$B$1),"")</f>
        <v/>
      </c>
      <c r="E332" s="17" t="str">
        <f>IF(SUM('Test Sample Data'!E$3:E$98)&gt;10,IF(AND(ISNUMBER('Test Sample Data'!E331),'Test Sample Data'!E331&lt;$B$1,'Test Sample Data'!E331&gt;0),'Test Sample Data'!E331,$B$1),"")</f>
        <v/>
      </c>
      <c r="F332" s="17" t="str">
        <f>IF(SUM('Test Sample Data'!F$3:F$98)&gt;10,IF(AND(ISNUMBER('Test Sample Data'!F331),'Test Sample Data'!F331&lt;$B$1,'Test Sample Data'!F331&gt;0),'Test Sample Data'!F331,$B$1),"")</f>
        <v/>
      </c>
      <c r="G332" s="17" t="str">
        <f>IF(SUM('Test Sample Data'!G$3:G$98)&gt;10,IF(AND(ISNUMBER('Test Sample Data'!G331),'Test Sample Data'!G331&lt;$B$1,'Test Sample Data'!G331&gt;0),'Test Sample Data'!G331,$B$1),"")</f>
        <v/>
      </c>
      <c r="H332" s="17" t="str">
        <f>IF(SUM('Test Sample Data'!H$3:H$98)&gt;10,IF(AND(ISNUMBER('Test Sample Data'!H331),'Test Sample Data'!H331&lt;$B$1,'Test Sample Data'!H331&gt;0),'Test Sample Data'!H331,$B$1),"")</f>
        <v/>
      </c>
      <c r="I332" s="17" t="str">
        <f>IF(SUM('Test Sample Data'!I$3:I$98)&gt;10,IF(AND(ISNUMBER('Test Sample Data'!I331),'Test Sample Data'!I331&lt;$B$1,'Test Sample Data'!I331&gt;0),'Test Sample Data'!I331,$B$1),"")</f>
        <v/>
      </c>
      <c r="J332" s="17" t="str">
        <f>IF(SUM('Test Sample Data'!J$3:J$98)&gt;10,IF(AND(ISNUMBER('Test Sample Data'!J331),'Test Sample Data'!J331&lt;$B$1,'Test Sample Data'!J331&gt;0),'Test Sample Data'!J331,$B$1),"")</f>
        <v/>
      </c>
      <c r="K332" s="17" t="str">
        <f>IF(SUM('Test Sample Data'!K$3:K$98)&gt;10,IF(AND(ISNUMBER('Test Sample Data'!K331),'Test Sample Data'!K331&lt;$B$1,'Test Sample Data'!K331&gt;0),'Test Sample Data'!K331,$B$1),"")</f>
        <v/>
      </c>
      <c r="L332" s="17" t="str">
        <f>IF(SUM('Test Sample Data'!L$3:L$98)&gt;10,IF(AND(ISNUMBER('Test Sample Data'!L331),'Test Sample Data'!L331&lt;$B$1,'Test Sample Data'!L331&gt;0),'Test Sample Data'!L331,$B$1),"")</f>
        <v/>
      </c>
      <c r="M332" s="17" t="str">
        <f>IF(SUM('Test Sample Data'!M$3:M$98)&gt;10,IF(AND(ISNUMBER('Test Sample Data'!M331),'Test Sample Data'!M331&lt;$B$1,'Test Sample Data'!M331&gt;0),'Test Sample Data'!M331,$B$1),"")</f>
        <v/>
      </c>
      <c r="N332" s="17" t="str">
        <f>'Gene Table'!D331</f>
        <v>NM_006212</v>
      </c>
      <c r="O332" s="16" t="s">
        <v>169</v>
      </c>
      <c r="P332" s="17" t="str">
        <f>IF(SUM('Control Sample Data'!D$3:D$98)&gt;10,IF(AND(ISNUMBER('Control Sample Data'!D331),'Control Sample Data'!D331&lt;$B$1,'Control Sample Data'!D331&gt;0),'Control Sample Data'!D331,$B$1),"")</f>
        <v/>
      </c>
      <c r="Q332" s="17" t="str">
        <f>IF(SUM('Control Sample Data'!E$3:E$98)&gt;10,IF(AND(ISNUMBER('Control Sample Data'!E331),'Control Sample Data'!E331&lt;$B$1,'Control Sample Data'!E331&gt;0),'Control Sample Data'!E331,$B$1),"")</f>
        <v/>
      </c>
      <c r="R332" s="17" t="str">
        <f>IF(SUM('Control Sample Data'!F$3:F$98)&gt;10,IF(AND(ISNUMBER('Control Sample Data'!F331),'Control Sample Data'!F331&lt;$B$1,'Control Sample Data'!F331&gt;0),'Control Sample Data'!F331,$B$1),"")</f>
        <v/>
      </c>
      <c r="S332" s="17" t="str">
        <f>IF(SUM('Control Sample Data'!G$3:G$98)&gt;10,IF(AND(ISNUMBER('Control Sample Data'!G331),'Control Sample Data'!G331&lt;$B$1,'Control Sample Data'!G331&gt;0),'Control Sample Data'!G331,$B$1),"")</f>
        <v/>
      </c>
      <c r="T332" s="17" t="str">
        <f>IF(SUM('Control Sample Data'!H$3:H$98)&gt;10,IF(AND(ISNUMBER('Control Sample Data'!H331),'Control Sample Data'!H331&lt;$B$1,'Control Sample Data'!H331&gt;0),'Control Sample Data'!H331,$B$1),"")</f>
        <v/>
      </c>
      <c r="U332" s="17" t="str">
        <f>IF(SUM('Control Sample Data'!I$3:I$98)&gt;10,IF(AND(ISNUMBER('Control Sample Data'!I331),'Control Sample Data'!I331&lt;$B$1,'Control Sample Data'!I331&gt;0),'Control Sample Data'!I331,$B$1),"")</f>
        <v/>
      </c>
      <c r="V332" s="17" t="str">
        <f>IF(SUM('Control Sample Data'!J$3:J$98)&gt;10,IF(AND(ISNUMBER('Control Sample Data'!J331),'Control Sample Data'!J331&lt;$B$1,'Control Sample Data'!J331&gt;0),'Control Sample Data'!J331,$B$1),"")</f>
        <v/>
      </c>
      <c r="W332" s="17" t="str">
        <f>IF(SUM('Control Sample Data'!K$3:K$98)&gt;10,IF(AND(ISNUMBER('Control Sample Data'!K331),'Control Sample Data'!K331&lt;$B$1,'Control Sample Data'!K331&gt;0),'Control Sample Data'!K331,$B$1),"")</f>
        <v/>
      </c>
      <c r="X332" s="17" t="str">
        <f>IF(SUM('Control Sample Data'!L$3:L$98)&gt;10,IF(AND(ISNUMBER('Control Sample Data'!L331),'Control Sample Data'!L331&lt;$B$1,'Control Sample Data'!L331&gt;0),'Control Sample Data'!L331,$B$1),"")</f>
        <v/>
      </c>
      <c r="Y332" s="17" t="str">
        <f>IF(SUM('Control Sample Data'!M$3:M$98)&gt;10,IF(AND(ISNUMBER('Control Sample Data'!M331),'Control Sample Data'!M331&lt;$B$1,'Control Sample Data'!M331&gt;0),'Control Sample Data'!M331,$B$1),"")</f>
        <v/>
      </c>
      <c r="AT332" s="36" t="str">
        <f t="shared" si="300"/>
        <v/>
      </c>
      <c r="AU332" s="36" t="str">
        <f t="shared" si="301"/>
        <v/>
      </c>
      <c r="AV332" s="36" t="str">
        <f t="shared" si="302"/>
        <v/>
      </c>
      <c r="AW332" s="36" t="str">
        <f t="shared" si="303"/>
        <v/>
      </c>
      <c r="AX332" s="36" t="str">
        <f t="shared" si="304"/>
        <v/>
      </c>
      <c r="AY332" s="36" t="str">
        <f t="shared" si="305"/>
        <v/>
      </c>
      <c r="AZ332" s="36" t="str">
        <f t="shared" si="306"/>
        <v/>
      </c>
      <c r="BA332" s="36" t="str">
        <f t="shared" si="307"/>
        <v/>
      </c>
      <c r="BB332" s="36" t="str">
        <f t="shared" si="308"/>
        <v/>
      </c>
      <c r="BC332" s="36" t="str">
        <f t="shared" si="309"/>
        <v/>
      </c>
      <c r="BD332" s="36" t="str">
        <f t="shared" si="289"/>
        <v/>
      </c>
      <c r="BE332" s="36" t="str">
        <f t="shared" si="290"/>
        <v/>
      </c>
      <c r="BF332" s="36" t="str">
        <f t="shared" si="291"/>
        <v/>
      </c>
      <c r="BG332" s="36" t="str">
        <f t="shared" si="292"/>
        <v/>
      </c>
      <c r="BH332" s="36" t="str">
        <f t="shared" si="293"/>
        <v/>
      </c>
      <c r="BI332" s="36" t="str">
        <f t="shared" si="294"/>
        <v/>
      </c>
      <c r="BJ332" s="36" t="str">
        <f t="shared" si="295"/>
        <v/>
      </c>
      <c r="BK332" s="36" t="str">
        <f t="shared" si="296"/>
        <v/>
      </c>
      <c r="BL332" s="36" t="str">
        <f t="shared" si="297"/>
        <v/>
      </c>
      <c r="BM332" s="36" t="str">
        <f t="shared" si="298"/>
        <v/>
      </c>
      <c r="BN332" s="38" t="e">
        <f t="shared" si="287"/>
        <v>#DIV/0!</v>
      </c>
      <c r="BO332" s="38" t="e">
        <f t="shared" si="288"/>
        <v>#DIV/0!</v>
      </c>
      <c r="BP332" s="39" t="str">
        <f t="shared" si="310"/>
        <v/>
      </c>
      <c r="BQ332" s="39" t="str">
        <f t="shared" si="311"/>
        <v/>
      </c>
      <c r="BR332" s="39" t="str">
        <f t="shared" si="312"/>
        <v/>
      </c>
      <c r="BS332" s="39" t="str">
        <f t="shared" si="313"/>
        <v/>
      </c>
      <c r="BT332" s="39" t="str">
        <f t="shared" si="314"/>
        <v/>
      </c>
      <c r="BU332" s="39" t="str">
        <f t="shared" si="315"/>
        <v/>
      </c>
      <c r="BV332" s="39" t="str">
        <f t="shared" si="316"/>
        <v/>
      </c>
      <c r="BW332" s="39" t="str">
        <f t="shared" si="317"/>
        <v/>
      </c>
      <c r="BX332" s="39" t="str">
        <f t="shared" si="318"/>
        <v/>
      </c>
      <c r="BY332" s="39" t="str">
        <f t="shared" si="319"/>
        <v/>
      </c>
      <c r="BZ332" s="39" t="str">
        <f t="shared" si="320"/>
        <v/>
      </c>
      <c r="CA332" s="39" t="str">
        <f t="shared" si="321"/>
        <v/>
      </c>
      <c r="CB332" s="39" t="str">
        <f t="shared" si="322"/>
        <v/>
      </c>
      <c r="CC332" s="39" t="str">
        <f t="shared" si="323"/>
        <v/>
      </c>
      <c r="CD332" s="39" t="str">
        <f t="shared" si="324"/>
        <v/>
      </c>
      <c r="CE332" s="39" t="str">
        <f t="shared" si="325"/>
        <v/>
      </c>
      <c r="CF332" s="39" t="str">
        <f t="shared" si="326"/>
        <v/>
      </c>
      <c r="CG332" s="39" t="str">
        <f t="shared" si="327"/>
        <v/>
      </c>
      <c r="CH332" s="39" t="str">
        <f t="shared" si="328"/>
        <v/>
      </c>
      <c r="CI332" s="39" t="str">
        <f t="shared" si="329"/>
        <v/>
      </c>
    </row>
    <row r="333" spans="1:87" ht="12.75">
      <c r="A333" s="18"/>
      <c r="B333" s="16" t="str">
        <f>'Gene Table'!D332</f>
        <v>NM_016123</v>
      </c>
      <c r="C333" s="16" t="s">
        <v>173</v>
      </c>
      <c r="D333" s="17" t="str">
        <f>IF(SUM('Test Sample Data'!D$3:D$98)&gt;10,IF(AND(ISNUMBER('Test Sample Data'!D332),'Test Sample Data'!D332&lt;$B$1,'Test Sample Data'!D332&gt;0),'Test Sample Data'!D332,$B$1),"")</f>
        <v/>
      </c>
      <c r="E333" s="17" t="str">
        <f>IF(SUM('Test Sample Data'!E$3:E$98)&gt;10,IF(AND(ISNUMBER('Test Sample Data'!E332),'Test Sample Data'!E332&lt;$B$1,'Test Sample Data'!E332&gt;0),'Test Sample Data'!E332,$B$1),"")</f>
        <v/>
      </c>
      <c r="F333" s="17" t="str">
        <f>IF(SUM('Test Sample Data'!F$3:F$98)&gt;10,IF(AND(ISNUMBER('Test Sample Data'!F332),'Test Sample Data'!F332&lt;$B$1,'Test Sample Data'!F332&gt;0),'Test Sample Data'!F332,$B$1),"")</f>
        <v/>
      </c>
      <c r="G333" s="17" t="str">
        <f>IF(SUM('Test Sample Data'!G$3:G$98)&gt;10,IF(AND(ISNUMBER('Test Sample Data'!G332),'Test Sample Data'!G332&lt;$B$1,'Test Sample Data'!G332&gt;0),'Test Sample Data'!G332,$B$1),"")</f>
        <v/>
      </c>
      <c r="H333" s="17" t="str">
        <f>IF(SUM('Test Sample Data'!H$3:H$98)&gt;10,IF(AND(ISNUMBER('Test Sample Data'!H332),'Test Sample Data'!H332&lt;$B$1,'Test Sample Data'!H332&gt;0),'Test Sample Data'!H332,$B$1),"")</f>
        <v/>
      </c>
      <c r="I333" s="17" t="str">
        <f>IF(SUM('Test Sample Data'!I$3:I$98)&gt;10,IF(AND(ISNUMBER('Test Sample Data'!I332),'Test Sample Data'!I332&lt;$B$1,'Test Sample Data'!I332&gt;0),'Test Sample Data'!I332,$B$1),"")</f>
        <v/>
      </c>
      <c r="J333" s="17" t="str">
        <f>IF(SUM('Test Sample Data'!J$3:J$98)&gt;10,IF(AND(ISNUMBER('Test Sample Data'!J332),'Test Sample Data'!J332&lt;$B$1,'Test Sample Data'!J332&gt;0),'Test Sample Data'!J332,$B$1),"")</f>
        <v/>
      </c>
      <c r="K333" s="17" t="str">
        <f>IF(SUM('Test Sample Data'!K$3:K$98)&gt;10,IF(AND(ISNUMBER('Test Sample Data'!K332),'Test Sample Data'!K332&lt;$B$1,'Test Sample Data'!K332&gt;0),'Test Sample Data'!K332,$B$1),"")</f>
        <v/>
      </c>
      <c r="L333" s="17" t="str">
        <f>IF(SUM('Test Sample Data'!L$3:L$98)&gt;10,IF(AND(ISNUMBER('Test Sample Data'!L332),'Test Sample Data'!L332&lt;$B$1,'Test Sample Data'!L332&gt;0),'Test Sample Data'!L332,$B$1),"")</f>
        <v/>
      </c>
      <c r="M333" s="17" t="str">
        <f>IF(SUM('Test Sample Data'!M$3:M$98)&gt;10,IF(AND(ISNUMBER('Test Sample Data'!M332),'Test Sample Data'!M332&lt;$B$1,'Test Sample Data'!M332&gt;0),'Test Sample Data'!M332,$B$1),"")</f>
        <v/>
      </c>
      <c r="N333" s="17" t="str">
        <f>'Gene Table'!D332</f>
        <v>NM_016123</v>
      </c>
      <c r="O333" s="16" t="s">
        <v>173</v>
      </c>
      <c r="P333" s="17" t="str">
        <f>IF(SUM('Control Sample Data'!D$3:D$98)&gt;10,IF(AND(ISNUMBER('Control Sample Data'!D332),'Control Sample Data'!D332&lt;$B$1,'Control Sample Data'!D332&gt;0),'Control Sample Data'!D332,$B$1),"")</f>
        <v/>
      </c>
      <c r="Q333" s="17" t="str">
        <f>IF(SUM('Control Sample Data'!E$3:E$98)&gt;10,IF(AND(ISNUMBER('Control Sample Data'!E332),'Control Sample Data'!E332&lt;$B$1,'Control Sample Data'!E332&gt;0),'Control Sample Data'!E332,$B$1),"")</f>
        <v/>
      </c>
      <c r="R333" s="17" t="str">
        <f>IF(SUM('Control Sample Data'!F$3:F$98)&gt;10,IF(AND(ISNUMBER('Control Sample Data'!F332),'Control Sample Data'!F332&lt;$B$1,'Control Sample Data'!F332&gt;0),'Control Sample Data'!F332,$B$1),"")</f>
        <v/>
      </c>
      <c r="S333" s="17" t="str">
        <f>IF(SUM('Control Sample Data'!G$3:G$98)&gt;10,IF(AND(ISNUMBER('Control Sample Data'!G332),'Control Sample Data'!G332&lt;$B$1,'Control Sample Data'!G332&gt;0),'Control Sample Data'!G332,$B$1),"")</f>
        <v/>
      </c>
      <c r="T333" s="17" t="str">
        <f>IF(SUM('Control Sample Data'!H$3:H$98)&gt;10,IF(AND(ISNUMBER('Control Sample Data'!H332),'Control Sample Data'!H332&lt;$B$1,'Control Sample Data'!H332&gt;0),'Control Sample Data'!H332,$B$1),"")</f>
        <v/>
      </c>
      <c r="U333" s="17" t="str">
        <f>IF(SUM('Control Sample Data'!I$3:I$98)&gt;10,IF(AND(ISNUMBER('Control Sample Data'!I332),'Control Sample Data'!I332&lt;$B$1,'Control Sample Data'!I332&gt;0),'Control Sample Data'!I332,$B$1),"")</f>
        <v/>
      </c>
      <c r="V333" s="17" t="str">
        <f>IF(SUM('Control Sample Data'!J$3:J$98)&gt;10,IF(AND(ISNUMBER('Control Sample Data'!J332),'Control Sample Data'!J332&lt;$B$1,'Control Sample Data'!J332&gt;0),'Control Sample Data'!J332,$B$1),"")</f>
        <v/>
      </c>
      <c r="W333" s="17" t="str">
        <f>IF(SUM('Control Sample Data'!K$3:K$98)&gt;10,IF(AND(ISNUMBER('Control Sample Data'!K332),'Control Sample Data'!K332&lt;$B$1,'Control Sample Data'!K332&gt;0),'Control Sample Data'!K332,$B$1),"")</f>
        <v/>
      </c>
      <c r="X333" s="17" t="str">
        <f>IF(SUM('Control Sample Data'!L$3:L$98)&gt;10,IF(AND(ISNUMBER('Control Sample Data'!L332),'Control Sample Data'!L332&lt;$B$1,'Control Sample Data'!L332&gt;0),'Control Sample Data'!L332,$B$1),"")</f>
        <v/>
      </c>
      <c r="Y333" s="17" t="str">
        <f>IF(SUM('Control Sample Data'!M$3:M$98)&gt;10,IF(AND(ISNUMBER('Control Sample Data'!M332),'Control Sample Data'!M332&lt;$B$1,'Control Sample Data'!M332&gt;0),'Control Sample Data'!M332,$B$1),"")</f>
        <v/>
      </c>
      <c r="AT333" s="36" t="str">
        <f t="shared" si="300"/>
        <v/>
      </c>
      <c r="AU333" s="36" t="str">
        <f t="shared" si="301"/>
        <v/>
      </c>
      <c r="AV333" s="36" t="str">
        <f t="shared" si="302"/>
        <v/>
      </c>
      <c r="AW333" s="36" t="str">
        <f t="shared" si="303"/>
        <v/>
      </c>
      <c r="AX333" s="36" t="str">
        <f t="shared" si="304"/>
        <v/>
      </c>
      <c r="AY333" s="36" t="str">
        <f t="shared" si="305"/>
        <v/>
      </c>
      <c r="AZ333" s="36" t="str">
        <f t="shared" si="306"/>
        <v/>
      </c>
      <c r="BA333" s="36" t="str">
        <f t="shared" si="307"/>
        <v/>
      </c>
      <c r="BB333" s="36" t="str">
        <f t="shared" si="308"/>
        <v/>
      </c>
      <c r="BC333" s="36" t="str">
        <f t="shared" si="309"/>
        <v/>
      </c>
      <c r="BD333" s="36" t="str">
        <f t="shared" si="289"/>
        <v/>
      </c>
      <c r="BE333" s="36" t="str">
        <f t="shared" si="290"/>
        <v/>
      </c>
      <c r="BF333" s="36" t="str">
        <f t="shared" si="291"/>
        <v/>
      </c>
      <c r="BG333" s="36" t="str">
        <f t="shared" si="292"/>
        <v/>
      </c>
      <c r="BH333" s="36" t="str">
        <f t="shared" si="293"/>
        <v/>
      </c>
      <c r="BI333" s="36" t="str">
        <f t="shared" si="294"/>
        <v/>
      </c>
      <c r="BJ333" s="36" t="str">
        <f t="shared" si="295"/>
        <v/>
      </c>
      <c r="BK333" s="36" t="str">
        <f t="shared" si="296"/>
        <v/>
      </c>
      <c r="BL333" s="36" t="str">
        <f t="shared" si="297"/>
        <v/>
      </c>
      <c r="BM333" s="36" t="str">
        <f t="shared" si="298"/>
        <v/>
      </c>
      <c r="BN333" s="38" t="e">
        <f t="shared" si="287"/>
        <v>#DIV/0!</v>
      </c>
      <c r="BO333" s="38" t="e">
        <f t="shared" si="288"/>
        <v>#DIV/0!</v>
      </c>
      <c r="BP333" s="39" t="str">
        <f t="shared" si="310"/>
        <v/>
      </c>
      <c r="BQ333" s="39" t="str">
        <f t="shared" si="311"/>
        <v/>
      </c>
      <c r="BR333" s="39" t="str">
        <f t="shared" si="312"/>
        <v/>
      </c>
      <c r="BS333" s="39" t="str">
        <f t="shared" si="313"/>
        <v/>
      </c>
      <c r="BT333" s="39" t="str">
        <f t="shared" si="314"/>
        <v/>
      </c>
      <c r="BU333" s="39" t="str">
        <f t="shared" si="315"/>
        <v/>
      </c>
      <c r="BV333" s="39" t="str">
        <f t="shared" si="316"/>
        <v/>
      </c>
      <c r="BW333" s="39" t="str">
        <f t="shared" si="317"/>
        <v/>
      </c>
      <c r="BX333" s="39" t="str">
        <f t="shared" si="318"/>
        <v/>
      </c>
      <c r="BY333" s="39" t="str">
        <f t="shared" si="319"/>
        <v/>
      </c>
      <c r="BZ333" s="39" t="str">
        <f t="shared" si="320"/>
        <v/>
      </c>
      <c r="CA333" s="39" t="str">
        <f t="shared" si="321"/>
        <v/>
      </c>
      <c r="CB333" s="39" t="str">
        <f t="shared" si="322"/>
        <v/>
      </c>
      <c r="CC333" s="39" t="str">
        <f t="shared" si="323"/>
        <v/>
      </c>
      <c r="CD333" s="39" t="str">
        <f t="shared" si="324"/>
        <v/>
      </c>
      <c r="CE333" s="39" t="str">
        <f t="shared" si="325"/>
        <v/>
      </c>
      <c r="CF333" s="39" t="str">
        <f t="shared" si="326"/>
        <v/>
      </c>
      <c r="CG333" s="39" t="str">
        <f t="shared" si="327"/>
        <v/>
      </c>
      <c r="CH333" s="39" t="str">
        <f t="shared" si="328"/>
        <v/>
      </c>
      <c r="CI333" s="39" t="str">
        <f t="shared" si="329"/>
        <v/>
      </c>
    </row>
    <row r="334" spans="1:87" ht="12.75">
      <c r="A334" s="18"/>
      <c r="B334" s="16" t="str">
        <f>'Gene Table'!D333</f>
        <v>NM_001040443</v>
      </c>
      <c r="C334" s="16" t="s">
        <v>177</v>
      </c>
      <c r="D334" s="17" t="str">
        <f>IF(SUM('Test Sample Data'!D$3:D$98)&gt;10,IF(AND(ISNUMBER('Test Sample Data'!D333),'Test Sample Data'!D333&lt;$B$1,'Test Sample Data'!D333&gt;0),'Test Sample Data'!D333,$B$1),"")</f>
        <v/>
      </c>
      <c r="E334" s="17" t="str">
        <f>IF(SUM('Test Sample Data'!E$3:E$98)&gt;10,IF(AND(ISNUMBER('Test Sample Data'!E333),'Test Sample Data'!E333&lt;$B$1,'Test Sample Data'!E333&gt;0),'Test Sample Data'!E333,$B$1),"")</f>
        <v/>
      </c>
      <c r="F334" s="17" t="str">
        <f>IF(SUM('Test Sample Data'!F$3:F$98)&gt;10,IF(AND(ISNUMBER('Test Sample Data'!F333),'Test Sample Data'!F333&lt;$B$1,'Test Sample Data'!F333&gt;0),'Test Sample Data'!F333,$B$1),"")</f>
        <v/>
      </c>
      <c r="G334" s="17" t="str">
        <f>IF(SUM('Test Sample Data'!G$3:G$98)&gt;10,IF(AND(ISNUMBER('Test Sample Data'!G333),'Test Sample Data'!G333&lt;$B$1,'Test Sample Data'!G333&gt;0),'Test Sample Data'!G333,$B$1),"")</f>
        <v/>
      </c>
      <c r="H334" s="17" t="str">
        <f>IF(SUM('Test Sample Data'!H$3:H$98)&gt;10,IF(AND(ISNUMBER('Test Sample Data'!H333),'Test Sample Data'!H333&lt;$B$1,'Test Sample Data'!H333&gt;0),'Test Sample Data'!H333,$B$1),"")</f>
        <v/>
      </c>
      <c r="I334" s="17" t="str">
        <f>IF(SUM('Test Sample Data'!I$3:I$98)&gt;10,IF(AND(ISNUMBER('Test Sample Data'!I333),'Test Sample Data'!I333&lt;$B$1,'Test Sample Data'!I333&gt;0),'Test Sample Data'!I333,$B$1),"")</f>
        <v/>
      </c>
      <c r="J334" s="17" t="str">
        <f>IF(SUM('Test Sample Data'!J$3:J$98)&gt;10,IF(AND(ISNUMBER('Test Sample Data'!J333),'Test Sample Data'!J333&lt;$B$1,'Test Sample Data'!J333&gt;0),'Test Sample Data'!J333,$B$1),"")</f>
        <v/>
      </c>
      <c r="K334" s="17" t="str">
        <f>IF(SUM('Test Sample Data'!K$3:K$98)&gt;10,IF(AND(ISNUMBER('Test Sample Data'!K333),'Test Sample Data'!K333&lt;$B$1,'Test Sample Data'!K333&gt;0),'Test Sample Data'!K333,$B$1),"")</f>
        <v/>
      </c>
      <c r="L334" s="17" t="str">
        <f>IF(SUM('Test Sample Data'!L$3:L$98)&gt;10,IF(AND(ISNUMBER('Test Sample Data'!L333),'Test Sample Data'!L333&lt;$B$1,'Test Sample Data'!L333&gt;0),'Test Sample Data'!L333,$B$1),"")</f>
        <v/>
      </c>
      <c r="M334" s="17" t="str">
        <f>IF(SUM('Test Sample Data'!M$3:M$98)&gt;10,IF(AND(ISNUMBER('Test Sample Data'!M333),'Test Sample Data'!M333&lt;$B$1,'Test Sample Data'!M333&gt;0),'Test Sample Data'!M333,$B$1),"")</f>
        <v/>
      </c>
      <c r="N334" s="17" t="str">
        <f>'Gene Table'!D333</f>
        <v>NM_001040443</v>
      </c>
      <c r="O334" s="16" t="s">
        <v>177</v>
      </c>
      <c r="P334" s="17" t="str">
        <f>IF(SUM('Control Sample Data'!D$3:D$98)&gt;10,IF(AND(ISNUMBER('Control Sample Data'!D333),'Control Sample Data'!D333&lt;$B$1,'Control Sample Data'!D333&gt;0),'Control Sample Data'!D333,$B$1),"")</f>
        <v/>
      </c>
      <c r="Q334" s="17" t="str">
        <f>IF(SUM('Control Sample Data'!E$3:E$98)&gt;10,IF(AND(ISNUMBER('Control Sample Data'!E333),'Control Sample Data'!E333&lt;$B$1,'Control Sample Data'!E333&gt;0),'Control Sample Data'!E333,$B$1),"")</f>
        <v/>
      </c>
      <c r="R334" s="17" t="str">
        <f>IF(SUM('Control Sample Data'!F$3:F$98)&gt;10,IF(AND(ISNUMBER('Control Sample Data'!F333),'Control Sample Data'!F333&lt;$B$1,'Control Sample Data'!F333&gt;0),'Control Sample Data'!F333,$B$1),"")</f>
        <v/>
      </c>
      <c r="S334" s="17" t="str">
        <f>IF(SUM('Control Sample Data'!G$3:G$98)&gt;10,IF(AND(ISNUMBER('Control Sample Data'!G333),'Control Sample Data'!G333&lt;$B$1,'Control Sample Data'!G333&gt;0),'Control Sample Data'!G333,$B$1),"")</f>
        <v/>
      </c>
      <c r="T334" s="17" t="str">
        <f>IF(SUM('Control Sample Data'!H$3:H$98)&gt;10,IF(AND(ISNUMBER('Control Sample Data'!H333),'Control Sample Data'!H333&lt;$B$1,'Control Sample Data'!H333&gt;0),'Control Sample Data'!H333,$B$1),"")</f>
        <v/>
      </c>
      <c r="U334" s="17" t="str">
        <f>IF(SUM('Control Sample Data'!I$3:I$98)&gt;10,IF(AND(ISNUMBER('Control Sample Data'!I333),'Control Sample Data'!I333&lt;$B$1,'Control Sample Data'!I333&gt;0),'Control Sample Data'!I333,$B$1),"")</f>
        <v/>
      </c>
      <c r="V334" s="17" t="str">
        <f>IF(SUM('Control Sample Data'!J$3:J$98)&gt;10,IF(AND(ISNUMBER('Control Sample Data'!J333),'Control Sample Data'!J333&lt;$B$1,'Control Sample Data'!J333&gt;0),'Control Sample Data'!J333,$B$1),"")</f>
        <v/>
      </c>
      <c r="W334" s="17" t="str">
        <f>IF(SUM('Control Sample Data'!K$3:K$98)&gt;10,IF(AND(ISNUMBER('Control Sample Data'!K333),'Control Sample Data'!K333&lt;$B$1,'Control Sample Data'!K333&gt;0),'Control Sample Data'!K333,$B$1),"")</f>
        <v/>
      </c>
      <c r="X334" s="17" t="str">
        <f>IF(SUM('Control Sample Data'!L$3:L$98)&gt;10,IF(AND(ISNUMBER('Control Sample Data'!L333),'Control Sample Data'!L333&lt;$B$1,'Control Sample Data'!L333&gt;0),'Control Sample Data'!L333,$B$1),"")</f>
        <v/>
      </c>
      <c r="Y334" s="17" t="str">
        <f>IF(SUM('Control Sample Data'!M$3:M$98)&gt;10,IF(AND(ISNUMBER('Control Sample Data'!M333),'Control Sample Data'!M333&lt;$B$1,'Control Sample Data'!M333&gt;0),'Control Sample Data'!M333,$B$1),"")</f>
        <v/>
      </c>
      <c r="AT334" s="36" t="str">
        <f t="shared" si="300"/>
        <v/>
      </c>
      <c r="AU334" s="36" t="str">
        <f t="shared" si="301"/>
        <v/>
      </c>
      <c r="AV334" s="36" t="str">
        <f t="shared" si="302"/>
        <v/>
      </c>
      <c r="AW334" s="36" t="str">
        <f t="shared" si="303"/>
        <v/>
      </c>
      <c r="AX334" s="36" t="str">
        <f t="shared" si="304"/>
        <v/>
      </c>
      <c r="AY334" s="36" t="str">
        <f t="shared" si="305"/>
        <v/>
      </c>
      <c r="AZ334" s="36" t="str">
        <f t="shared" si="306"/>
        <v/>
      </c>
      <c r="BA334" s="36" t="str">
        <f t="shared" si="307"/>
        <v/>
      </c>
      <c r="BB334" s="36" t="str">
        <f t="shared" si="308"/>
        <v/>
      </c>
      <c r="BC334" s="36" t="str">
        <f t="shared" si="309"/>
        <v/>
      </c>
      <c r="BD334" s="36" t="str">
        <f t="shared" si="289"/>
        <v/>
      </c>
      <c r="BE334" s="36" t="str">
        <f t="shared" si="290"/>
        <v/>
      </c>
      <c r="BF334" s="36" t="str">
        <f t="shared" si="291"/>
        <v/>
      </c>
      <c r="BG334" s="36" t="str">
        <f t="shared" si="292"/>
        <v/>
      </c>
      <c r="BH334" s="36" t="str">
        <f t="shared" si="293"/>
        <v/>
      </c>
      <c r="BI334" s="36" t="str">
        <f t="shared" si="294"/>
        <v/>
      </c>
      <c r="BJ334" s="36" t="str">
        <f t="shared" si="295"/>
        <v/>
      </c>
      <c r="BK334" s="36" t="str">
        <f t="shared" si="296"/>
        <v/>
      </c>
      <c r="BL334" s="36" t="str">
        <f t="shared" si="297"/>
        <v/>
      </c>
      <c r="BM334" s="36" t="str">
        <f t="shared" si="298"/>
        <v/>
      </c>
      <c r="BN334" s="38" t="e">
        <f t="shared" si="287"/>
        <v>#DIV/0!</v>
      </c>
      <c r="BO334" s="38" t="e">
        <f t="shared" si="288"/>
        <v>#DIV/0!</v>
      </c>
      <c r="BP334" s="39" t="str">
        <f t="shared" si="310"/>
        <v/>
      </c>
      <c r="BQ334" s="39" t="str">
        <f t="shared" si="311"/>
        <v/>
      </c>
      <c r="BR334" s="39" t="str">
        <f t="shared" si="312"/>
        <v/>
      </c>
      <c r="BS334" s="39" t="str">
        <f t="shared" si="313"/>
        <v/>
      </c>
      <c r="BT334" s="39" t="str">
        <f t="shared" si="314"/>
        <v/>
      </c>
      <c r="BU334" s="39" t="str">
        <f t="shared" si="315"/>
        <v/>
      </c>
      <c r="BV334" s="39" t="str">
        <f t="shared" si="316"/>
        <v/>
      </c>
      <c r="BW334" s="39" t="str">
        <f t="shared" si="317"/>
        <v/>
      </c>
      <c r="BX334" s="39" t="str">
        <f t="shared" si="318"/>
        <v/>
      </c>
      <c r="BY334" s="39" t="str">
        <f t="shared" si="319"/>
        <v/>
      </c>
      <c r="BZ334" s="39" t="str">
        <f t="shared" si="320"/>
        <v/>
      </c>
      <c r="CA334" s="39" t="str">
        <f t="shared" si="321"/>
        <v/>
      </c>
      <c r="CB334" s="39" t="str">
        <f t="shared" si="322"/>
        <v/>
      </c>
      <c r="CC334" s="39" t="str">
        <f t="shared" si="323"/>
        <v/>
      </c>
      <c r="CD334" s="39" t="str">
        <f t="shared" si="324"/>
        <v/>
      </c>
      <c r="CE334" s="39" t="str">
        <f t="shared" si="325"/>
        <v/>
      </c>
      <c r="CF334" s="39" t="str">
        <f t="shared" si="326"/>
        <v/>
      </c>
      <c r="CG334" s="39" t="str">
        <f t="shared" si="327"/>
        <v/>
      </c>
      <c r="CH334" s="39" t="str">
        <f t="shared" si="328"/>
        <v/>
      </c>
      <c r="CI334" s="39" t="str">
        <f t="shared" si="329"/>
        <v/>
      </c>
    </row>
    <row r="335" spans="1:87" ht="12.75">
      <c r="A335" s="18"/>
      <c r="B335" s="16" t="str">
        <f>'Gene Table'!D334</f>
        <v>NM_016734</v>
      </c>
      <c r="C335" s="16" t="s">
        <v>181</v>
      </c>
      <c r="D335" s="17" t="str">
        <f>IF(SUM('Test Sample Data'!D$3:D$98)&gt;10,IF(AND(ISNUMBER('Test Sample Data'!D334),'Test Sample Data'!D334&lt;$B$1,'Test Sample Data'!D334&gt;0),'Test Sample Data'!D334,$B$1),"")</f>
        <v/>
      </c>
      <c r="E335" s="17" t="str">
        <f>IF(SUM('Test Sample Data'!E$3:E$98)&gt;10,IF(AND(ISNUMBER('Test Sample Data'!E334),'Test Sample Data'!E334&lt;$B$1,'Test Sample Data'!E334&gt;0),'Test Sample Data'!E334,$B$1),"")</f>
        <v/>
      </c>
      <c r="F335" s="17" t="str">
        <f>IF(SUM('Test Sample Data'!F$3:F$98)&gt;10,IF(AND(ISNUMBER('Test Sample Data'!F334),'Test Sample Data'!F334&lt;$B$1,'Test Sample Data'!F334&gt;0),'Test Sample Data'!F334,$B$1),"")</f>
        <v/>
      </c>
      <c r="G335" s="17" t="str">
        <f>IF(SUM('Test Sample Data'!G$3:G$98)&gt;10,IF(AND(ISNUMBER('Test Sample Data'!G334),'Test Sample Data'!G334&lt;$B$1,'Test Sample Data'!G334&gt;0),'Test Sample Data'!G334,$B$1),"")</f>
        <v/>
      </c>
      <c r="H335" s="17" t="str">
        <f>IF(SUM('Test Sample Data'!H$3:H$98)&gt;10,IF(AND(ISNUMBER('Test Sample Data'!H334),'Test Sample Data'!H334&lt;$B$1,'Test Sample Data'!H334&gt;0),'Test Sample Data'!H334,$B$1),"")</f>
        <v/>
      </c>
      <c r="I335" s="17" t="str">
        <f>IF(SUM('Test Sample Data'!I$3:I$98)&gt;10,IF(AND(ISNUMBER('Test Sample Data'!I334),'Test Sample Data'!I334&lt;$B$1,'Test Sample Data'!I334&gt;0),'Test Sample Data'!I334,$B$1),"")</f>
        <v/>
      </c>
      <c r="J335" s="17" t="str">
        <f>IF(SUM('Test Sample Data'!J$3:J$98)&gt;10,IF(AND(ISNUMBER('Test Sample Data'!J334),'Test Sample Data'!J334&lt;$B$1,'Test Sample Data'!J334&gt;0),'Test Sample Data'!J334,$B$1),"")</f>
        <v/>
      </c>
      <c r="K335" s="17" t="str">
        <f>IF(SUM('Test Sample Data'!K$3:K$98)&gt;10,IF(AND(ISNUMBER('Test Sample Data'!K334),'Test Sample Data'!K334&lt;$B$1,'Test Sample Data'!K334&gt;0),'Test Sample Data'!K334,$B$1),"")</f>
        <v/>
      </c>
      <c r="L335" s="17" t="str">
        <f>IF(SUM('Test Sample Data'!L$3:L$98)&gt;10,IF(AND(ISNUMBER('Test Sample Data'!L334),'Test Sample Data'!L334&lt;$B$1,'Test Sample Data'!L334&gt;0),'Test Sample Data'!L334,$B$1),"")</f>
        <v/>
      </c>
      <c r="M335" s="17" t="str">
        <f>IF(SUM('Test Sample Data'!M$3:M$98)&gt;10,IF(AND(ISNUMBER('Test Sample Data'!M334),'Test Sample Data'!M334&lt;$B$1,'Test Sample Data'!M334&gt;0),'Test Sample Data'!M334,$B$1),"")</f>
        <v/>
      </c>
      <c r="N335" s="17" t="str">
        <f>'Gene Table'!D334</f>
        <v>NM_016734</v>
      </c>
      <c r="O335" s="16" t="s">
        <v>181</v>
      </c>
      <c r="P335" s="17" t="str">
        <f>IF(SUM('Control Sample Data'!D$3:D$98)&gt;10,IF(AND(ISNUMBER('Control Sample Data'!D334),'Control Sample Data'!D334&lt;$B$1,'Control Sample Data'!D334&gt;0),'Control Sample Data'!D334,$B$1),"")</f>
        <v/>
      </c>
      <c r="Q335" s="17" t="str">
        <f>IF(SUM('Control Sample Data'!E$3:E$98)&gt;10,IF(AND(ISNUMBER('Control Sample Data'!E334),'Control Sample Data'!E334&lt;$B$1,'Control Sample Data'!E334&gt;0),'Control Sample Data'!E334,$B$1),"")</f>
        <v/>
      </c>
      <c r="R335" s="17" t="str">
        <f>IF(SUM('Control Sample Data'!F$3:F$98)&gt;10,IF(AND(ISNUMBER('Control Sample Data'!F334),'Control Sample Data'!F334&lt;$B$1,'Control Sample Data'!F334&gt;0),'Control Sample Data'!F334,$B$1),"")</f>
        <v/>
      </c>
      <c r="S335" s="17" t="str">
        <f>IF(SUM('Control Sample Data'!G$3:G$98)&gt;10,IF(AND(ISNUMBER('Control Sample Data'!G334),'Control Sample Data'!G334&lt;$B$1,'Control Sample Data'!G334&gt;0),'Control Sample Data'!G334,$B$1),"")</f>
        <v/>
      </c>
      <c r="T335" s="17" t="str">
        <f>IF(SUM('Control Sample Data'!H$3:H$98)&gt;10,IF(AND(ISNUMBER('Control Sample Data'!H334),'Control Sample Data'!H334&lt;$B$1,'Control Sample Data'!H334&gt;0),'Control Sample Data'!H334,$B$1),"")</f>
        <v/>
      </c>
      <c r="U335" s="17" t="str">
        <f>IF(SUM('Control Sample Data'!I$3:I$98)&gt;10,IF(AND(ISNUMBER('Control Sample Data'!I334),'Control Sample Data'!I334&lt;$B$1,'Control Sample Data'!I334&gt;0),'Control Sample Data'!I334,$B$1),"")</f>
        <v/>
      </c>
      <c r="V335" s="17" t="str">
        <f>IF(SUM('Control Sample Data'!J$3:J$98)&gt;10,IF(AND(ISNUMBER('Control Sample Data'!J334),'Control Sample Data'!J334&lt;$B$1,'Control Sample Data'!J334&gt;0),'Control Sample Data'!J334,$B$1),"")</f>
        <v/>
      </c>
      <c r="W335" s="17" t="str">
        <f>IF(SUM('Control Sample Data'!K$3:K$98)&gt;10,IF(AND(ISNUMBER('Control Sample Data'!K334),'Control Sample Data'!K334&lt;$B$1,'Control Sample Data'!K334&gt;0),'Control Sample Data'!K334,$B$1),"")</f>
        <v/>
      </c>
      <c r="X335" s="17" t="str">
        <f>IF(SUM('Control Sample Data'!L$3:L$98)&gt;10,IF(AND(ISNUMBER('Control Sample Data'!L334),'Control Sample Data'!L334&lt;$B$1,'Control Sample Data'!L334&gt;0),'Control Sample Data'!L334,$B$1),"")</f>
        <v/>
      </c>
      <c r="Y335" s="17" t="str">
        <f>IF(SUM('Control Sample Data'!M$3:M$98)&gt;10,IF(AND(ISNUMBER('Control Sample Data'!M334),'Control Sample Data'!M334&lt;$B$1,'Control Sample Data'!M334&gt;0),'Control Sample Data'!M334,$B$1),"")</f>
        <v/>
      </c>
      <c r="AT335" s="36" t="str">
        <f t="shared" si="300"/>
        <v/>
      </c>
      <c r="AU335" s="36" t="str">
        <f t="shared" si="301"/>
        <v/>
      </c>
      <c r="AV335" s="36" t="str">
        <f t="shared" si="302"/>
        <v/>
      </c>
      <c r="AW335" s="36" t="str">
        <f t="shared" si="303"/>
        <v/>
      </c>
      <c r="AX335" s="36" t="str">
        <f t="shared" si="304"/>
        <v/>
      </c>
      <c r="AY335" s="36" t="str">
        <f t="shared" si="305"/>
        <v/>
      </c>
      <c r="AZ335" s="36" t="str">
        <f t="shared" si="306"/>
        <v/>
      </c>
      <c r="BA335" s="36" t="str">
        <f t="shared" si="307"/>
        <v/>
      </c>
      <c r="BB335" s="36" t="str">
        <f t="shared" si="308"/>
        <v/>
      </c>
      <c r="BC335" s="36" t="str">
        <f t="shared" si="309"/>
        <v/>
      </c>
      <c r="BD335" s="36" t="str">
        <f t="shared" si="289"/>
        <v/>
      </c>
      <c r="BE335" s="36" t="str">
        <f t="shared" si="290"/>
        <v/>
      </c>
      <c r="BF335" s="36" t="str">
        <f t="shared" si="291"/>
        <v/>
      </c>
      <c r="BG335" s="36" t="str">
        <f t="shared" si="292"/>
        <v/>
      </c>
      <c r="BH335" s="36" t="str">
        <f t="shared" si="293"/>
        <v/>
      </c>
      <c r="BI335" s="36" t="str">
        <f t="shared" si="294"/>
        <v/>
      </c>
      <c r="BJ335" s="36" t="str">
        <f t="shared" si="295"/>
        <v/>
      </c>
      <c r="BK335" s="36" t="str">
        <f t="shared" si="296"/>
        <v/>
      </c>
      <c r="BL335" s="36" t="str">
        <f t="shared" si="297"/>
        <v/>
      </c>
      <c r="BM335" s="36" t="str">
        <f t="shared" si="298"/>
        <v/>
      </c>
      <c r="BN335" s="38" t="e">
        <f t="shared" si="287"/>
        <v>#DIV/0!</v>
      </c>
      <c r="BO335" s="38" t="e">
        <f t="shared" si="288"/>
        <v>#DIV/0!</v>
      </c>
      <c r="BP335" s="39" t="str">
        <f t="shared" si="310"/>
        <v/>
      </c>
      <c r="BQ335" s="39" t="str">
        <f t="shared" si="311"/>
        <v/>
      </c>
      <c r="BR335" s="39" t="str">
        <f t="shared" si="312"/>
        <v/>
      </c>
      <c r="BS335" s="39" t="str">
        <f t="shared" si="313"/>
        <v/>
      </c>
      <c r="BT335" s="39" t="str">
        <f t="shared" si="314"/>
        <v/>
      </c>
      <c r="BU335" s="39" t="str">
        <f t="shared" si="315"/>
        <v/>
      </c>
      <c r="BV335" s="39" t="str">
        <f t="shared" si="316"/>
        <v/>
      </c>
      <c r="BW335" s="39" t="str">
        <f t="shared" si="317"/>
        <v/>
      </c>
      <c r="BX335" s="39" t="str">
        <f t="shared" si="318"/>
        <v/>
      </c>
      <c r="BY335" s="39" t="str">
        <f t="shared" si="319"/>
        <v/>
      </c>
      <c r="BZ335" s="39" t="str">
        <f t="shared" si="320"/>
        <v/>
      </c>
      <c r="CA335" s="39" t="str">
        <f t="shared" si="321"/>
        <v/>
      </c>
      <c r="CB335" s="39" t="str">
        <f t="shared" si="322"/>
        <v/>
      </c>
      <c r="CC335" s="39" t="str">
        <f t="shared" si="323"/>
        <v/>
      </c>
      <c r="CD335" s="39" t="str">
        <f t="shared" si="324"/>
        <v/>
      </c>
      <c r="CE335" s="39" t="str">
        <f t="shared" si="325"/>
        <v/>
      </c>
      <c r="CF335" s="39" t="str">
        <f t="shared" si="326"/>
        <v/>
      </c>
      <c r="CG335" s="39" t="str">
        <f t="shared" si="327"/>
        <v/>
      </c>
      <c r="CH335" s="39" t="str">
        <f t="shared" si="328"/>
        <v/>
      </c>
      <c r="CI335" s="39" t="str">
        <f t="shared" si="329"/>
        <v/>
      </c>
    </row>
    <row r="336" spans="1:87" ht="12.75">
      <c r="A336" s="18"/>
      <c r="B336" s="16" t="str">
        <f>'Gene Table'!D335</f>
        <v>NM_006193</v>
      </c>
      <c r="C336" s="16" t="s">
        <v>185</v>
      </c>
      <c r="D336" s="17" t="str">
        <f>IF(SUM('Test Sample Data'!D$3:D$98)&gt;10,IF(AND(ISNUMBER('Test Sample Data'!D335),'Test Sample Data'!D335&lt;$B$1,'Test Sample Data'!D335&gt;0),'Test Sample Data'!D335,$B$1),"")</f>
        <v/>
      </c>
      <c r="E336" s="17" t="str">
        <f>IF(SUM('Test Sample Data'!E$3:E$98)&gt;10,IF(AND(ISNUMBER('Test Sample Data'!E335),'Test Sample Data'!E335&lt;$B$1,'Test Sample Data'!E335&gt;0),'Test Sample Data'!E335,$B$1),"")</f>
        <v/>
      </c>
      <c r="F336" s="17" t="str">
        <f>IF(SUM('Test Sample Data'!F$3:F$98)&gt;10,IF(AND(ISNUMBER('Test Sample Data'!F335),'Test Sample Data'!F335&lt;$B$1,'Test Sample Data'!F335&gt;0),'Test Sample Data'!F335,$B$1),"")</f>
        <v/>
      </c>
      <c r="G336" s="17" t="str">
        <f>IF(SUM('Test Sample Data'!G$3:G$98)&gt;10,IF(AND(ISNUMBER('Test Sample Data'!G335),'Test Sample Data'!G335&lt;$B$1,'Test Sample Data'!G335&gt;0),'Test Sample Data'!G335,$B$1),"")</f>
        <v/>
      </c>
      <c r="H336" s="17" t="str">
        <f>IF(SUM('Test Sample Data'!H$3:H$98)&gt;10,IF(AND(ISNUMBER('Test Sample Data'!H335),'Test Sample Data'!H335&lt;$B$1,'Test Sample Data'!H335&gt;0),'Test Sample Data'!H335,$B$1),"")</f>
        <v/>
      </c>
      <c r="I336" s="17" t="str">
        <f>IF(SUM('Test Sample Data'!I$3:I$98)&gt;10,IF(AND(ISNUMBER('Test Sample Data'!I335),'Test Sample Data'!I335&lt;$B$1,'Test Sample Data'!I335&gt;0),'Test Sample Data'!I335,$B$1),"")</f>
        <v/>
      </c>
      <c r="J336" s="17" t="str">
        <f>IF(SUM('Test Sample Data'!J$3:J$98)&gt;10,IF(AND(ISNUMBER('Test Sample Data'!J335),'Test Sample Data'!J335&lt;$B$1,'Test Sample Data'!J335&gt;0),'Test Sample Data'!J335,$B$1),"")</f>
        <v/>
      </c>
      <c r="K336" s="17" t="str">
        <f>IF(SUM('Test Sample Data'!K$3:K$98)&gt;10,IF(AND(ISNUMBER('Test Sample Data'!K335),'Test Sample Data'!K335&lt;$B$1,'Test Sample Data'!K335&gt;0),'Test Sample Data'!K335,$B$1),"")</f>
        <v/>
      </c>
      <c r="L336" s="17" t="str">
        <f>IF(SUM('Test Sample Data'!L$3:L$98)&gt;10,IF(AND(ISNUMBER('Test Sample Data'!L335),'Test Sample Data'!L335&lt;$B$1,'Test Sample Data'!L335&gt;0),'Test Sample Data'!L335,$B$1),"")</f>
        <v/>
      </c>
      <c r="M336" s="17" t="str">
        <f>IF(SUM('Test Sample Data'!M$3:M$98)&gt;10,IF(AND(ISNUMBER('Test Sample Data'!M335),'Test Sample Data'!M335&lt;$B$1,'Test Sample Data'!M335&gt;0),'Test Sample Data'!M335,$B$1),"")</f>
        <v/>
      </c>
      <c r="N336" s="17" t="str">
        <f>'Gene Table'!D335</f>
        <v>NM_006193</v>
      </c>
      <c r="O336" s="16" t="s">
        <v>185</v>
      </c>
      <c r="P336" s="17" t="str">
        <f>IF(SUM('Control Sample Data'!D$3:D$98)&gt;10,IF(AND(ISNUMBER('Control Sample Data'!D335),'Control Sample Data'!D335&lt;$B$1,'Control Sample Data'!D335&gt;0),'Control Sample Data'!D335,$B$1),"")</f>
        <v/>
      </c>
      <c r="Q336" s="17" t="str">
        <f>IF(SUM('Control Sample Data'!E$3:E$98)&gt;10,IF(AND(ISNUMBER('Control Sample Data'!E335),'Control Sample Data'!E335&lt;$B$1,'Control Sample Data'!E335&gt;0),'Control Sample Data'!E335,$B$1),"")</f>
        <v/>
      </c>
      <c r="R336" s="17" t="str">
        <f>IF(SUM('Control Sample Data'!F$3:F$98)&gt;10,IF(AND(ISNUMBER('Control Sample Data'!F335),'Control Sample Data'!F335&lt;$B$1,'Control Sample Data'!F335&gt;0),'Control Sample Data'!F335,$B$1),"")</f>
        <v/>
      </c>
      <c r="S336" s="17" t="str">
        <f>IF(SUM('Control Sample Data'!G$3:G$98)&gt;10,IF(AND(ISNUMBER('Control Sample Data'!G335),'Control Sample Data'!G335&lt;$B$1,'Control Sample Data'!G335&gt;0),'Control Sample Data'!G335,$B$1),"")</f>
        <v/>
      </c>
      <c r="T336" s="17" t="str">
        <f>IF(SUM('Control Sample Data'!H$3:H$98)&gt;10,IF(AND(ISNUMBER('Control Sample Data'!H335),'Control Sample Data'!H335&lt;$B$1,'Control Sample Data'!H335&gt;0),'Control Sample Data'!H335,$B$1),"")</f>
        <v/>
      </c>
      <c r="U336" s="17" t="str">
        <f>IF(SUM('Control Sample Data'!I$3:I$98)&gt;10,IF(AND(ISNUMBER('Control Sample Data'!I335),'Control Sample Data'!I335&lt;$B$1,'Control Sample Data'!I335&gt;0),'Control Sample Data'!I335,$B$1),"")</f>
        <v/>
      </c>
      <c r="V336" s="17" t="str">
        <f>IF(SUM('Control Sample Data'!J$3:J$98)&gt;10,IF(AND(ISNUMBER('Control Sample Data'!J335),'Control Sample Data'!J335&lt;$B$1,'Control Sample Data'!J335&gt;0),'Control Sample Data'!J335,$B$1),"")</f>
        <v/>
      </c>
      <c r="W336" s="17" t="str">
        <f>IF(SUM('Control Sample Data'!K$3:K$98)&gt;10,IF(AND(ISNUMBER('Control Sample Data'!K335),'Control Sample Data'!K335&lt;$B$1,'Control Sample Data'!K335&gt;0),'Control Sample Data'!K335,$B$1),"")</f>
        <v/>
      </c>
      <c r="X336" s="17" t="str">
        <f>IF(SUM('Control Sample Data'!L$3:L$98)&gt;10,IF(AND(ISNUMBER('Control Sample Data'!L335),'Control Sample Data'!L335&lt;$B$1,'Control Sample Data'!L335&gt;0),'Control Sample Data'!L335,$B$1),"")</f>
        <v/>
      </c>
      <c r="Y336" s="17" t="str">
        <f>IF(SUM('Control Sample Data'!M$3:M$98)&gt;10,IF(AND(ISNUMBER('Control Sample Data'!M335),'Control Sample Data'!M335&lt;$B$1,'Control Sample Data'!M335&gt;0),'Control Sample Data'!M335,$B$1),"")</f>
        <v/>
      </c>
      <c r="AT336" s="36" t="str">
        <f t="shared" si="300"/>
        <v/>
      </c>
      <c r="AU336" s="36" t="str">
        <f t="shared" si="301"/>
        <v/>
      </c>
      <c r="AV336" s="36" t="str">
        <f t="shared" si="302"/>
        <v/>
      </c>
      <c r="AW336" s="36" t="str">
        <f t="shared" si="303"/>
        <v/>
      </c>
      <c r="AX336" s="36" t="str">
        <f t="shared" si="304"/>
        <v/>
      </c>
      <c r="AY336" s="36" t="str">
        <f t="shared" si="305"/>
        <v/>
      </c>
      <c r="AZ336" s="36" t="str">
        <f t="shared" si="306"/>
        <v/>
      </c>
      <c r="BA336" s="36" t="str">
        <f t="shared" si="307"/>
        <v/>
      </c>
      <c r="BB336" s="36" t="str">
        <f t="shared" si="308"/>
        <v/>
      </c>
      <c r="BC336" s="36" t="str">
        <f t="shared" si="309"/>
        <v/>
      </c>
      <c r="BD336" s="36" t="str">
        <f t="shared" si="289"/>
        <v/>
      </c>
      <c r="BE336" s="36" t="str">
        <f t="shared" si="290"/>
        <v/>
      </c>
      <c r="BF336" s="36" t="str">
        <f t="shared" si="291"/>
        <v/>
      </c>
      <c r="BG336" s="36" t="str">
        <f t="shared" si="292"/>
        <v/>
      </c>
      <c r="BH336" s="36" t="str">
        <f t="shared" si="293"/>
        <v/>
      </c>
      <c r="BI336" s="36" t="str">
        <f t="shared" si="294"/>
        <v/>
      </c>
      <c r="BJ336" s="36" t="str">
        <f t="shared" si="295"/>
        <v/>
      </c>
      <c r="BK336" s="36" t="str">
        <f t="shared" si="296"/>
        <v/>
      </c>
      <c r="BL336" s="36" t="str">
        <f t="shared" si="297"/>
        <v/>
      </c>
      <c r="BM336" s="36" t="str">
        <f t="shared" si="298"/>
        <v/>
      </c>
      <c r="BN336" s="38" t="e">
        <f t="shared" si="287"/>
        <v>#DIV/0!</v>
      </c>
      <c r="BO336" s="38" t="e">
        <f t="shared" si="288"/>
        <v>#DIV/0!</v>
      </c>
      <c r="BP336" s="39" t="str">
        <f t="shared" si="310"/>
        <v/>
      </c>
      <c r="BQ336" s="39" t="str">
        <f t="shared" si="311"/>
        <v/>
      </c>
      <c r="BR336" s="39" t="str">
        <f t="shared" si="312"/>
        <v/>
      </c>
      <c r="BS336" s="39" t="str">
        <f t="shared" si="313"/>
        <v/>
      </c>
      <c r="BT336" s="39" t="str">
        <f t="shared" si="314"/>
        <v/>
      </c>
      <c r="BU336" s="39" t="str">
        <f t="shared" si="315"/>
        <v/>
      </c>
      <c r="BV336" s="39" t="str">
        <f t="shared" si="316"/>
        <v/>
      </c>
      <c r="BW336" s="39" t="str">
        <f t="shared" si="317"/>
        <v/>
      </c>
      <c r="BX336" s="39" t="str">
        <f t="shared" si="318"/>
        <v/>
      </c>
      <c r="BY336" s="39" t="str">
        <f t="shared" si="319"/>
        <v/>
      </c>
      <c r="BZ336" s="39" t="str">
        <f t="shared" si="320"/>
        <v/>
      </c>
      <c r="CA336" s="39" t="str">
        <f t="shared" si="321"/>
        <v/>
      </c>
      <c r="CB336" s="39" t="str">
        <f t="shared" si="322"/>
        <v/>
      </c>
      <c r="CC336" s="39" t="str">
        <f t="shared" si="323"/>
        <v/>
      </c>
      <c r="CD336" s="39" t="str">
        <f t="shared" si="324"/>
        <v/>
      </c>
      <c r="CE336" s="39" t="str">
        <f t="shared" si="325"/>
        <v/>
      </c>
      <c r="CF336" s="39" t="str">
        <f t="shared" si="326"/>
        <v/>
      </c>
      <c r="CG336" s="39" t="str">
        <f t="shared" si="327"/>
        <v/>
      </c>
      <c r="CH336" s="39" t="str">
        <f t="shared" si="328"/>
        <v/>
      </c>
      <c r="CI336" s="39" t="str">
        <f t="shared" si="329"/>
        <v/>
      </c>
    </row>
    <row r="337" spans="1:87" ht="12.75">
      <c r="A337" s="18"/>
      <c r="B337" s="16" t="str">
        <f>'Gene Table'!D336</f>
        <v>NM_022047</v>
      </c>
      <c r="C337" s="16" t="s">
        <v>189</v>
      </c>
      <c r="D337" s="17" t="str">
        <f>IF(SUM('Test Sample Data'!D$3:D$98)&gt;10,IF(AND(ISNUMBER('Test Sample Data'!D336),'Test Sample Data'!D336&lt;$B$1,'Test Sample Data'!D336&gt;0),'Test Sample Data'!D336,$B$1),"")</f>
        <v/>
      </c>
      <c r="E337" s="17" t="str">
        <f>IF(SUM('Test Sample Data'!E$3:E$98)&gt;10,IF(AND(ISNUMBER('Test Sample Data'!E336),'Test Sample Data'!E336&lt;$B$1,'Test Sample Data'!E336&gt;0),'Test Sample Data'!E336,$B$1),"")</f>
        <v/>
      </c>
      <c r="F337" s="17" t="str">
        <f>IF(SUM('Test Sample Data'!F$3:F$98)&gt;10,IF(AND(ISNUMBER('Test Sample Data'!F336),'Test Sample Data'!F336&lt;$B$1,'Test Sample Data'!F336&gt;0),'Test Sample Data'!F336,$B$1),"")</f>
        <v/>
      </c>
      <c r="G337" s="17" t="str">
        <f>IF(SUM('Test Sample Data'!G$3:G$98)&gt;10,IF(AND(ISNUMBER('Test Sample Data'!G336),'Test Sample Data'!G336&lt;$B$1,'Test Sample Data'!G336&gt;0),'Test Sample Data'!G336,$B$1),"")</f>
        <v/>
      </c>
      <c r="H337" s="17" t="str">
        <f>IF(SUM('Test Sample Data'!H$3:H$98)&gt;10,IF(AND(ISNUMBER('Test Sample Data'!H336),'Test Sample Data'!H336&lt;$B$1,'Test Sample Data'!H336&gt;0),'Test Sample Data'!H336,$B$1),"")</f>
        <v/>
      </c>
      <c r="I337" s="17" t="str">
        <f>IF(SUM('Test Sample Data'!I$3:I$98)&gt;10,IF(AND(ISNUMBER('Test Sample Data'!I336),'Test Sample Data'!I336&lt;$B$1,'Test Sample Data'!I336&gt;0),'Test Sample Data'!I336,$B$1),"")</f>
        <v/>
      </c>
      <c r="J337" s="17" t="str">
        <f>IF(SUM('Test Sample Data'!J$3:J$98)&gt;10,IF(AND(ISNUMBER('Test Sample Data'!J336),'Test Sample Data'!J336&lt;$B$1,'Test Sample Data'!J336&gt;0),'Test Sample Data'!J336,$B$1),"")</f>
        <v/>
      </c>
      <c r="K337" s="17" t="str">
        <f>IF(SUM('Test Sample Data'!K$3:K$98)&gt;10,IF(AND(ISNUMBER('Test Sample Data'!K336),'Test Sample Data'!K336&lt;$B$1,'Test Sample Data'!K336&gt;0),'Test Sample Data'!K336,$B$1),"")</f>
        <v/>
      </c>
      <c r="L337" s="17" t="str">
        <f>IF(SUM('Test Sample Data'!L$3:L$98)&gt;10,IF(AND(ISNUMBER('Test Sample Data'!L336),'Test Sample Data'!L336&lt;$B$1,'Test Sample Data'!L336&gt;0),'Test Sample Data'!L336,$B$1),"")</f>
        <v/>
      </c>
      <c r="M337" s="17" t="str">
        <f>IF(SUM('Test Sample Data'!M$3:M$98)&gt;10,IF(AND(ISNUMBER('Test Sample Data'!M336),'Test Sample Data'!M336&lt;$B$1,'Test Sample Data'!M336&gt;0),'Test Sample Data'!M336,$B$1),"")</f>
        <v/>
      </c>
      <c r="N337" s="17" t="str">
        <f>'Gene Table'!D336</f>
        <v>NM_022047</v>
      </c>
      <c r="O337" s="16" t="s">
        <v>189</v>
      </c>
      <c r="P337" s="17" t="str">
        <f>IF(SUM('Control Sample Data'!D$3:D$98)&gt;10,IF(AND(ISNUMBER('Control Sample Data'!D336),'Control Sample Data'!D336&lt;$B$1,'Control Sample Data'!D336&gt;0),'Control Sample Data'!D336,$B$1),"")</f>
        <v/>
      </c>
      <c r="Q337" s="17" t="str">
        <f>IF(SUM('Control Sample Data'!E$3:E$98)&gt;10,IF(AND(ISNUMBER('Control Sample Data'!E336),'Control Sample Data'!E336&lt;$B$1,'Control Sample Data'!E336&gt;0),'Control Sample Data'!E336,$B$1),"")</f>
        <v/>
      </c>
      <c r="R337" s="17" t="str">
        <f>IF(SUM('Control Sample Data'!F$3:F$98)&gt;10,IF(AND(ISNUMBER('Control Sample Data'!F336),'Control Sample Data'!F336&lt;$B$1,'Control Sample Data'!F336&gt;0),'Control Sample Data'!F336,$B$1),"")</f>
        <v/>
      </c>
      <c r="S337" s="17" t="str">
        <f>IF(SUM('Control Sample Data'!G$3:G$98)&gt;10,IF(AND(ISNUMBER('Control Sample Data'!G336),'Control Sample Data'!G336&lt;$B$1,'Control Sample Data'!G336&gt;0),'Control Sample Data'!G336,$B$1),"")</f>
        <v/>
      </c>
      <c r="T337" s="17" t="str">
        <f>IF(SUM('Control Sample Data'!H$3:H$98)&gt;10,IF(AND(ISNUMBER('Control Sample Data'!H336),'Control Sample Data'!H336&lt;$B$1,'Control Sample Data'!H336&gt;0),'Control Sample Data'!H336,$B$1),"")</f>
        <v/>
      </c>
      <c r="U337" s="17" t="str">
        <f>IF(SUM('Control Sample Data'!I$3:I$98)&gt;10,IF(AND(ISNUMBER('Control Sample Data'!I336),'Control Sample Data'!I336&lt;$B$1,'Control Sample Data'!I336&gt;0),'Control Sample Data'!I336,$B$1),"")</f>
        <v/>
      </c>
      <c r="V337" s="17" t="str">
        <f>IF(SUM('Control Sample Data'!J$3:J$98)&gt;10,IF(AND(ISNUMBER('Control Sample Data'!J336),'Control Sample Data'!J336&lt;$B$1,'Control Sample Data'!J336&gt;0),'Control Sample Data'!J336,$B$1),"")</f>
        <v/>
      </c>
      <c r="W337" s="17" t="str">
        <f>IF(SUM('Control Sample Data'!K$3:K$98)&gt;10,IF(AND(ISNUMBER('Control Sample Data'!K336),'Control Sample Data'!K336&lt;$B$1,'Control Sample Data'!K336&gt;0),'Control Sample Data'!K336,$B$1),"")</f>
        <v/>
      </c>
      <c r="X337" s="17" t="str">
        <f>IF(SUM('Control Sample Data'!L$3:L$98)&gt;10,IF(AND(ISNUMBER('Control Sample Data'!L336),'Control Sample Data'!L336&lt;$B$1,'Control Sample Data'!L336&gt;0),'Control Sample Data'!L336,$B$1),"")</f>
        <v/>
      </c>
      <c r="Y337" s="17" t="str">
        <f>IF(SUM('Control Sample Data'!M$3:M$98)&gt;10,IF(AND(ISNUMBER('Control Sample Data'!M336),'Control Sample Data'!M336&lt;$B$1,'Control Sample Data'!M336&gt;0),'Control Sample Data'!M336,$B$1),"")</f>
        <v/>
      </c>
      <c r="AT337" s="36" t="str">
        <f t="shared" si="300"/>
        <v/>
      </c>
      <c r="AU337" s="36" t="str">
        <f t="shared" si="301"/>
        <v/>
      </c>
      <c r="AV337" s="36" t="str">
        <f t="shared" si="302"/>
        <v/>
      </c>
      <c r="AW337" s="36" t="str">
        <f t="shared" si="303"/>
        <v/>
      </c>
      <c r="AX337" s="36" t="str">
        <f t="shared" si="304"/>
        <v/>
      </c>
      <c r="AY337" s="36" t="str">
        <f t="shared" si="305"/>
        <v/>
      </c>
      <c r="AZ337" s="36" t="str">
        <f t="shared" si="306"/>
        <v/>
      </c>
      <c r="BA337" s="36" t="str">
        <f t="shared" si="307"/>
        <v/>
      </c>
      <c r="BB337" s="36" t="str">
        <f t="shared" si="308"/>
        <v/>
      </c>
      <c r="BC337" s="36" t="str">
        <f t="shared" si="309"/>
        <v/>
      </c>
      <c r="BD337" s="36" t="str">
        <f t="shared" si="289"/>
        <v/>
      </c>
      <c r="BE337" s="36" t="str">
        <f t="shared" si="290"/>
        <v/>
      </c>
      <c r="BF337" s="36" t="str">
        <f t="shared" si="291"/>
        <v/>
      </c>
      <c r="BG337" s="36" t="str">
        <f t="shared" si="292"/>
        <v/>
      </c>
      <c r="BH337" s="36" t="str">
        <f t="shared" si="293"/>
        <v/>
      </c>
      <c r="BI337" s="36" t="str">
        <f t="shared" si="294"/>
        <v/>
      </c>
      <c r="BJ337" s="36" t="str">
        <f t="shared" si="295"/>
        <v/>
      </c>
      <c r="BK337" s="36" t="str">
        <f t="shared" si="296"/>
        <v/>
      </c>
      <c r="BL337" s="36" t="str">
        <f t="shared" si="297"/>
        <v/>
      </c>
      <c r="BM337" s="36" t="str">
        <f t="shared" si="298"/>
        <v/>
      </c>
      <c r="BN337" s="38" t="e">
        <f t="shared" si="287"/>
        <v>#DIV/0!</v>
      </c>
      <c r="BO337" s="38" t="e">
        <f t="shared" si="288"/>
        <v>#DIV/0!</v>
      </c>
      <c r="BP337" s="39" t="str">
        <f t="shared" si="310"/>
        <v/>
      </c>
      <c r="BQ337" s="39" t="str">
        <f t="shared" si="311"/>
        <v/>
      </c>
      <c r="BR337" s="39" t="str">
        <f t="shared" si="312"/>
        <v/>
      </c>
      <c r="BS337" s="39" t="str">
        <f t="shared" si="313"/>
        <v/>
      </c>
      <c r="BT337" s="39" t="str">
        <f t="shared" si="314"/>
        <v/>
      </c>
      <c r="BU337" s="39" t="str">
        <f t="shared" si="315"/>
        <v/>
      </c>
      <c r="BV337" s="39" t="str">
        <f t="shared" si="316"/>
        <v/>
      </c>
      <c r="BW337" s="39" t="str">
        <f t="shared" si="317"/>
        <v/>
      </c>
      <c r="BX337" s="39" t="str">
        <f t="shared" si="318"/>
        <v/>
      </c>
      <c r="BY337" s="39" t="str">
        <f t="shared" si="319"/>
        <v/>
      </c>
      <c r="BZ337" s="39" t="str">
        <f t="shared" si="320"/>
        <v/>
      </c>
      <c r="CA337" s="39" t="str">
        <f t="shared" si="321"/>
        <v/>
      </c>
      <c r="CB337" s="39" t="str">
        <f t="shared" si="322"/>
        <v/>
      </c>
      <c r="CC337" s="39" t="str">
        <f t="shared" si="323"/>
        <v/>
      </c>
      <c r="CD337" s="39" t="str">
        <f t="shared" si="324"/>
        <v/>
      </c>
      <c r="CE337" s="39" t="str">
        <f t="shared" si="325"/>
        <v/>
      </c>
      <c r="CF337" s="39" t="str">
        <f t="shared" si="326"/>
        <v/>
      </c>
      <c r="CG337" s="39" t="str">
        <f t="shared" si="327"/>
        <v/>
      </c>
      <c r="CH337" s="39" t="str">
        <f t="shared" si="328"/>
        <v/>
      </c>
      <c r="CI337" s="39" t="str">
        <f t="shared" si="329"/>
        <v/>
      </c>
    </row>
    <row r="338" spans="1:87" ht="12.75">
      <c r="A338" s="18"/>
      <c r="B338" s="16" t="str">
        <f>'Gene Table'!D337</f>
        <v>NM_002575</v>
      </c>
      <c r="C338" s="16" t="s">
        <v>193</v>
      </c>
      <c r="D338" s="17" t="str">
        <f>IF(SUM('Test Sample Data'!D$3:D$98)&gt;10,IF(AND(ISNUMBER('Test Sample Data'!D337),'Test Sample Data'!D337&lt;$B$1,'Test Sample Data'!D337&gt;0),'Test Sample Data'!D337,$B$1),"")</f>
        <v/>
      </c>
      <c r="E338" s="17" t="str">
        <f>IF(SUM('Test Sample Data'!E$3:E$98)&gt;10,IF(AND(ISNUMBER('Test Sample Data'!E337),'Test Sample Data'!E337&lt;$B$1,'Test Sample Data'!E337&gt;0),'Test Sample Data'!E337,$B$1),"")</f>
        <v/>
      </c>
      <c r="F338" s="17" t="str">
        <f>IF(SUM('Test Sample Data'!F$3:F$98)&gt;10,IF(AND(ISNUMBER('Test Sample Data'!F337),'Test Sample Data'!F337&lt;$B$1,'Test Sample Data'!F337&gt;0),'Test Sample Data'!F337,$B$1),"")</f>
        <v/>
      </c>
      <c r="G338" s="17" t="str">
        <f>IF(SUM('Test Sample Data'!G$3:G$98)&gt;10,IF(AND(ISNUMBER('Test Sample Data'!G337),'Test Sample Data'!G337&lt;$B$1,'Test Sample Data'!G337&gt;0),'Test Sample Data'!G337,$B$1),"")</f>
        <v/>
      </c>
      <c r="H338" s="17" t="str">
        <f>IF(SUM('Test Sample Data'!H$3:H$98)&gt;10,IF(AND(ISNUMBER('Test Sample Data'!H337),'Test Sample Data'!H337&lt;$B$1,'Test Sample Data'!H337&gt;0),'Test Sample Data'!H337,$B$1),"")</f>
        <v/>
      </c>
      <c r="I338" s="17" t="str">
        <f>IF(SUM('Test Sample Data'!I$3:I$98)&gt;10,IF(AND(ISNUMBER('Test Sample Data'!I337),'Test Sample Data'!I337&lt;$B$1,'Test Sample Data'!I337&gt;0),'Test Sample Data'!I337,$B$1),"")</f>
        <v/>
      </c>
      <c r="J338" s="17" t="str">
        <f>IF(SUM('Test Sample Data'!J$3:J$98)&gt;10,IF(AND(ISNUMBER('Test Sample Data'!J337),'Test Sample Data'!J337&lt;$B$1,'Test Sample Data'!J337&gt;0),'Test Sample Data'!J337,$B$1),"")</f>
        <v/>
      </c>
      <c r="K338" s="17" t="str">
        <f>IF(SUM('Test Sample Data'!K$3:K$98)&gt;10,IF(AND(ISNUMBER('Test Sample Data'!K337),'Test Sample Data'!K337&lt;$B$1,'Test Sample Data'!K337&gt;0),'Test Sample Data'!K337,$B$1),"")</f>
        <v/>
      </c>
      <c r="L338" s="17" t="str">
        <f>IF(SUM('Test Sample Data'!L$3:L$98)&gt;10,IF(AND(ISNUMBER('Test Sample Data'!L337),'Test Sample Data'!L337&lt;$B$1,'Test Sample Data'!L337&gt;0),'Test Sample Data'!L337,$B$1),"")</f>
        <v/>
      </c>
      <c r="M338" s="17" t="str">
        <f>IF(SUM('Test Sample Data'!M$3:M$98)&gt;10,IF(AND(ISNUMBER('Test Sample Data'!M337),'Test Sample Data'!M337&lt;$B$1,'Test Sample Data'!M337&gt;0),'Test Sample Data'!M337,$B$1),"")</f>
        <v/>
      </c>
      <c r="N338" s="17" t="str">
        <f>'Gene Table'!D337</f>
        <v>NM_002575</v>
      </c>
      <c r="O338" s="16" t="s">
        <v>193</v>
      </c>
      <c r="P338" s="17" t="str">
        <f>IF(SUM('Control Sample Data'!D$3:D$98)&gt;10,IF(AND(ISNUMBER('Control Sample Data'!D337),'Control Sample Data'!D337&lt;$B$1,'Control Sample Data'!D337&gt;0),'Control Sample Data'!D337,$B$1),"")</f>
        <v/>
      </c>
      <c r="Q338" s="17" t="str">
        <f>IF(SUM('Control Sample Data'!E$3:E$98)&gt;10,IF(AND(ISNUMBER('Control Sample Data'!E337),'Control Sample Data'!E337&lt;$B$1,'Control Sample Data'!E337&gt;0),'Control Sample Data'!E337,$B$1),"")</f>
        <v/>
      </c>
      <c r="R338" s="17" t="str">
        <f>IF(SUM('Control Sample Data'!F$3:F$98)&gt;10,IF(AND(ISNUMBER('Control Sample Data'!F337),'Control Sample Data'!F337&lt;$B$1,'Control Sample Data'!F337&gt;0),'Control Sample Data'!F337,$B$1),"")</f>
        <v/>
      </c>
      <c r="S338" s="17" t="str">
        <f>IF(SUM('Control Sample Data'!G$3:G$98)&gt;10,IF(AND(ISNUMBER('Control Sample Data'!G337),'Control Sample Data'!G337&lt;$B$1,'Control Sample Data'!G337&gt;0),'Control Sample Data'!G337,$B$1),"")</f>
        <v/>
      </c>
      <c r="T338" s="17" t="str">
        <f>IF(SUM('Control Sample Data'!H$3:H$98)&gt;10,IF(AND(ISNUMBER('Control Sample Data'!H337),'Control Sample Data'!H337&lt;$B$1,'Control Sample Data'!H337&gt;0),'Control Sample Data'!H337,$B$1),"")</f>
        <v/>
      </c>
      <c r="U338" s="17" t="str">
        <f>IF(SUM('Control Sample Data'!I$3:I$98)&gt;10,IF(AND(ISNUMBER('Control Sample Data'!I337),'Control Sample Data'!I337&lt;$B$1,'Control Sample Data'!I337&gt;0),'Control Sample Data'!I337,$B$1),"")</f>
        <v/>
      </c>
      <c r="V338" s="17" t="str">
        <f>IF(SUM('Control Sample Data'!J$3:J$98)&gt;10,IF(AND(ISNUMBER('Control Sample Data'!J337),'Control Sample Data'!J337&lt;$B$1,'Control Sample Data'!J337&gt;0),'Control Sample Data'!J337,$B$1),"")</f>
        <v/>
      </c>
      <c r="W338" s="17" t="str">
        <f>IF(SUM('Control Sample Data'!K$3:K$98)&gt;10,IF(AND(ISNUMBER('Control Sample Data'!K337),'Control Sample Data'!K337&lt;$B$1,'Control Sample Data'!K337&gt;0),'Control Sample Data'!K337,$B$1),"")</f>
        <v/>
      </c>
      <c r="X338" s="17" t="str">
        <f>IF(SUM('Control Sample Data'!L$3:L$98)&gt;10,IF(AND(ISNUMBER('Control Sample Data'!L337),'Control Sample Data'!L337&lt;$B$1,'Control Sample Data'!L337&gt;0),'Control Sample Data'!L337,$B$1),"")</f>
        <v/>
      </c>
      <c r="Y338" s="17" t="str">
        <f>IF(SUM('Control Sample Data'!M$3:M$98)&gt;10,IF(AND(ISNUMBER('Control Sample Data'!M337),'Control Sample Data'!M337&lt;$B$1,'Control Sample Data'!M337&gt;0),'Control Sample Data'!M337,$B$1),"")</f>
        <v/>
      </c>
      <c r="AT338" s="36" t="str">
        <f t="shared" si="300"/>
        <v/>
      </c>
      <c r="AU338" s="36" t="str">
        <f t="shared" si="301"/>
        <v/>
      </c>
      <c r="AV338" s="36" t="str">
        <f t="shared" si="302"/>
        <v/>
      </c>
      <c r="AW338" s="36" t="str">
        <f t="shared" si="303"/>
        <v/>
      </c>
      <c r="AX338" s="36" t="str">
        <f t="shared" si="304"/>
        <v/>
      </c>
      <c r="AY338" s="36" t="str">
        <f t="shared" si="305"/>
        <v/>
      </c>
      <c r="AZ338" s="36" t="str">
        <f t="shared" si="306"/>
        <v/>
      </c>
      <c r="BA338" s="36" t="str">
        <f t="shared" si="307"/>
        <v/>
      </c>
      <c r="BB338" s="36" t="str">
        <f t="shared" si="308"/>
        <v/>
      </c>
      <c r="BC338" s="36" t="str">
        <f t="shared" si="309"/>
        <v/>
      </c>
      <c r="BD338" s="36" t="str">
        <f t="shared" si="289"/>
        <v/>
      </c>
      <c r="BE338" s="36" t="str">
        <f t="shared" si="290"/>
        <v/>
      </c>
      <c r="BF338" s="36" t="str">
        <f t="shared" si="291"/>
        <v/>
      </c>
      <c r="BG338" s="36" t="str">
        <f t="shared" si="292"/>
        <v/>
      </c>
      <c r="BH338" s="36" t="str">
        <f t="shared" si="293"/>
        <v/>
      </c>
      <c r="BI338" s="36" t="str">
        <f t="shared" si="294"/>
        <v/>
      </c>
      <c r="BJ338" s="36" t="str">
        <f t="shared" si="295"/>
        <v/>
      </c>
      <c r="BK338" s="36" t="str">
        <f t="shared" si="296"/>
        <v/>
      </c>
      <c r="BL338" s="36" t="str">
        <f t="shared" si="297"/>
        <v/>
      </c>
      <c r="BM338" s="36" t="str">
        <f t="shared" si="298"/>
        <v/>
      </c>
      <c r="BN338" s="38" t="e">
        <f t="shared" si="287"/>
        <v>#DIV/0!</v>
      </c>
      <c r="BO338" s="38" t="e">
        <f t="shared" si="288"/>
        <v>#DIV/0!</v>
      </c>
      <c r="BP338" s="39" t="str">
        <f t="shared" si="310"/>
        <v/>
      </c>
      <c r="BQ338" s="39" t="str">
        <f t="shared" si="311"/>
        <v/>
      </c>
      <c r="BR338" s="39" t="str">
        <f t="shared" si="312"/>
        <v/>
      </c>
      <c r="BS338" s="39" t="str">
        <f t="shared" si="313"/>
        <v/>
      </c>
      <c r="BT338" s="39" t="str">
        <f t="shared" si="314"/>
        <v/>
      </c>
      <c r="BU338" s="39" t="str">
        <f t="shared" si="315"/>
        <v/>
      </c>
      <c r="BV338" s="39" t="str">
        <f t="shared" si="316"/>
        <v/>
      </c>
      <c r="BW338" s="39" t="str">
        <f t="shared" si="317"/>
        <v/>
      </c>
      <c r="BX338" s="39" t="str">
        <f t="shared" si="318"/>
        <v/>
      </c>
      <c r="BY338" s="39" t="str">
        <f t="shared" si="319"/>
        <v/>
      </c>
      <c r="BZ338" s="39" t="str">
        <f t="shared" si="320"/>
        <v/>
      </c>
      <c r="CA338" s="39" t="str">
        <f t="shared" si="321"/>
        <v/>
      </c>
      <c r="CB338" s="39" t="str">
        <f t="shared" si="322"/>
        <v/>
      </c>
      <c r="CC338" s="39" t="str">
        <f t="shared" si="323"/>
        <v/>
      </c>
      <c r="CD338" s="39" t="str">
        <f t="shared" si="324"/>
        <v/>
      </c>
      <c r="CE338" s="39" t="str">
        <f t="shared" si="325"/>
        <v/>
      </c>
      <c r="CF338" s="39" t="str">
        <f t="shared" si="326"/>
        <v/>
      </c>
      <c r="CG338" s="39" t="str">
        <f t="shared" si="327"/>
        <v/>
      </c>
      <c r="CH338" s="39" t="str">
        <f t="shared" si="328"/>
        <v/>
      </c>
      <c r="CI338" s="39" t="str">
        <f t="shared" si="329"/>
        <v/>
      </c>
    </row>
    <row r="339" spans="1:87" ht="12.75">
      <c r="A339" s="18"/>
      <c r="B339" s="16" t="str">
        <f>'Gene Table'!D338</f>
        <v>NM_000275</v>
      </c>
      <c r="C339" s="16" t="s">
        <v>197</v>
      </c>
      <c r="D339" s="17" t="str">
        <f>IF(SUM('Test Sample Data'!D$3:D$98)&gt;10,IF(AND(ISNUMBER('Test Sample Data'!D338),'Test Sample Data'!D338&lt;$B$1,'Test Sample Data'!D338&gt;0),'Test Sample Data'!D338,$B$1),"")</f>
        <v/>
      </c>
      <c r="E339" s="17" t="str">
        <f>IF(SUM('Test Sample Data'!E$3:E$98)&gt;10,IF(AND(ISNUMBER('Test Sample Data'!E338),'Test Sample Data'!E338&lt;$B$1,'Test Sample Data'!E338&gt;0),'Test Sample Data'!E338,$B$1),"")</f>
        <v/>
      </c>
      <c r="F339" s="17" t="str">
        <f>IF(SUM('Test Sample Data'!F$3:F$98)&gt;10,IF(AND(ISNUMBER('Test Sample Data'!F338),'Test Sample Data'!F338&lt;$B$1,'Test Sample Data'!F338&gt;0),'Test Sample Data'!F338,$B$1),"")</f>
        <v/>
      </c>
      <c r="G339" s="17" t="str">
        <f>IF(SUM('Test Sample Data'!G$3:G$98)&gt;10,IF(AND(ISNUMBER('Test Sample Data'!G338),'Test Sample Data'!G338&lt;$B$1,'Test Sample Data'!G338&gt;0),'Test Sample Data'!G338,$B$1),"")</f>
        <v/>
      </c>
      <c r="H339" s="17" t="str">
        <f>IF(SUM('Test Sample Data'!H$3:H$98)&gt;10,IF(AND(ISNUMBER('Test Sample Data'!H338),'Test Sample Data'!H338&lt;$B$1,'Test Sample Data'!H338&gt;0),'Test Sample Data'!H338,$B$1),"")</f>
        <v/>
      </c>
      <c r="I339" s="17" t="str">
        <f>IF(SUM('Test Sample Data'!I$3:I$98)&gt;10,IF(AND(ISNUMBER('Test Sample Data'!I338),'Test Sample Data'!I338&lt;$B$1,'Test Sample Data'!I338&gt;0),'Test Sample Data'!I338,$B$1),"")</f>
        <v/>
      </c>
      <c r="J339" s="17" t="str">
        <f>IF(SUM('Test Sample Data'!J$3:J$98)&gt;10,IF(AND(ISNUMBER('Test Sample Data'!J338),'Test Sample Data'!J338&lt;$B$1,'Test Sample Data'!J338&gt;0),'Test Sample Data'!J338,$B$1),"")</f>
        <v/>
      </c>
      <c r="K339" s="17" t="str">
        <f>IF(SUM('Test Sample Data'!K$3:K$98)&gt;10,IF(AND(ISNUMBER('Test Sample Data'!K338),'Test Sample Data'!K338&lt;$B$1,'Test Sample Data'!K338&gt;0),'Test Sample Data'!K338,$B$1),"")</f>
        <v/>
      </c>
      <c r="L339" s="17" t="str">
        <f>IF(SUM('Test Sample Data'!L$3:L$98)&gt;10,IF(AND(ISNUMBER('Test Sample Data'!L338),'Test Sample Data'!L338&lt;$B$1,'Test Sample Data'!L338&gt;0),'Test Sample Data'!L338,$B$1),"")</f>
        <v/>
      </c>
      <c r="M339" s="17" t="str">
        <f>IF(SUM('Test Sample Data'!M$3:M$98)&gt;10,IF(AND(ISNUMBER('Test Sample Data'!M338),'Test Sample Data'!M338&lt;$B$1,'Test Sample Data'!M338&gt;0),'Test Sample Data'!M338,$B$1),"")</f>
        <v/>
      </c>
      <c r="N339" s="17" t="str">
        <f>'Gene Table'!D338</f>
        <v>NM_000275</v>
      </c>
      <c r="O339" s="16" t="s">
        <v>197</v>
      </c>
      <c r="P339" s="17" t="str">
        <f>IF(SUM('Control Sample Data'!D$3:D$98)&gt;10,IF(AND(ISNUMBER('Control Sample Data'!D338),'Control Sample Data'!D338&lt;$B$1,'Control Sample Data'!D338&gt;0),'Control Sample Data'!D338,$B$1),"")</f>
        <v/>
      </c>
      <c r="Q339" s="17" t="str">
        <f>IF(SUM('Control Sample Data'!E$3:E$98)&gt;10,IF(AND(ISNUMBER('Control Sample Data'!E338),'Control Sample Data'!E338&lt;$B$1,'Control Sample Data'!E338&gt;0),'Control Sample Data'!E338,$B$1),"")</f>
        <v/>
      </c>
      <c r="R339" s="17" t="str">
        <f>IF(SUM('Control Sample Data'!F$3:F$98)&gt;10,IF(AND(ISNUMBER('Control Sample Data'!F338),'Control Sample Data'!F338&lt;$B$1,'Control Sample Data'!F338&gt;0),'Control Sample Data'!F338,$B$1),"")</f>
        <v/>
      </c>
      <c r="S339" s="17" t="str">
        <f>IF(SUM('Control Sample Data'!G$3:G$98)&gt;10,IF(AND(ISNUMBER('Control Sample Data'!G338),'Control Sample Data'!G338&lt;$B$1,'Control Sample Data'!G338&gt;0),'Control Sample Data'!G338,$B$1),"")</f>
        <v/>
      </c>
      <c r="T339" s="17" t="str">
        <f>IF(SUM('Control Sample Data'!H$3:H$98)&gt;10,IF(AND(ISNUMBER('Control Sample Data'!H338),'Control Sample Data'!H338&lt;$B$1,'Control Sample Data'!H338&gt;0),'Control Sample Data'!H338,$B$1),"")</f>
        <v/>
      </c>
      <c r="U339" s="17" t="str">
        <f>IF(SUM('Control Sample Data'!I$3:I$98)&gt;10,IF(AND(ISNUMBER('Control Sample Data'!I338),'Control Sample Data'!I338&lt;$B$1,'Control Sample Data'!I338&gt;0),'Control Sample Data'!I338,$B$1),"")</f>
        <v/>
      </c>
      <c r="V339" s="17" t="str">
        <f>IF(SUM('Control Sample Data'!J$3:J$98)&gt;10,IF(AND(ISNUMBER('Control Sample Data'!J338),'Control Sample Data'!J338&lt;$B$1,'Control Sample Data'!J338&gt;0),'Control Sample Data'!J338,$B$1),"")</f>
        <v/>
      </c>
      <c r="W339" s="17" t="str">
        <f>IF(SUM('Control Sample Data'!K$3:K$98)&gt;10,IF(AND(ISNUMBER('Control Sample Data'!K338),'Control Sample Data'!K338&lt;$B$1,'Control Sample Data'!K338&gt;0),'Control Sample Data'!K338,$B$1),"")</f>
        <v/>
      </c>
      <c r="X339" s="17" t="str">
        <f>IF(SUM('Control Sample Data'!L$3:L$98)&gt;10,IF(AND(ISNUMBER('Control Sample Data'!L338),'Control Sample Data'!L338&lt;$B$1,'Control Sample Data'!L338&gt;0),'Control Sample Data'!L338,$B$1),"")</f>
        <v/>
      </c>
      <c r="Y339" s="17" t="str">
        <f>IF(SUM('Control Sample Data'!M$3:M$98)&gt;10,IF(AND(ISNUMBER('Control Sample Data'!M338),'Control Sample Data'!M338&lt;$B$1,'Control Sample Data'!M338&gt;0),'Control Sample Data'!M338,$B$1),"")</f>
        <v/>
      </c>
      <c r="AT339" s="36" t="str">
        <f t="shared" si="300"/>
        <v/>
      </c>
      <c r="AU339" s="36" t="str">
        <f t="shared" si="301"/>
        <v/>
      </c>
      <c r="AV339" s="36" t="str">
        <f t="shared" si="302"/>
        <v/>
      </c>
      <c r="AW339" s="36" t="str">
        <f t="shared" si="303"/>
        <v/>
      </c>
      <c r="AX339" s="36" t="str">
        <f t="shared" si="304"/>
        <v/>
      </c>
      <c r="AY339" s="36" t="str">
        <f t="shared" si="305"/>
        <v/>
      </c>
      <c r="AZ339" s="36" t="str">
        <f t="shared" si="306"/>
        <v/>
      </c>
      <c r="BA339" s="36" t="str">
        <f t="shared" si="307"/>
        <v/>
      </c>
      <c r="BB339" s="36" t="str">
        <f t="shared" si="308"/>
        <v/>
      </c>
      <c r="BC339" s="36" t="str">
        <f t="shared" si="309"/>
        <v/>
      </c>
      <c r="BD339" s="36" t="str">
        <f t="shared" si="289"/>
        <v/>
      </c>
      <c r="BE339" s="36" t="str">
        <f t="shared" si="290"/>
        <v/>
      </c>
      <c r="BF339" s="36" t="str">
        <f t="shared" si="291"/>
        <v/>
      </c>
      <c r="BG339" s="36" t="str">
        <f t="shared" si="292"/>
        <v/>
      </c>
      <c r="BH339" s="36" t="str">
        <f t="shared" si="293"/>
        <v/>
      </c>
      <c r="BI339" s="36" t="str">
        <f t="shared" si="294"/>
        <v/>
      </c>
      <c r="BJ339" s="36" t="str">
        <f t="shared" si="295"/>
        <v/>
      </c>
      <c r="BK339" s="36" t="str">
        <f t="shared" si="296"/>
        <v/>
      </c>
      <c r="BL339" s="36" t="str">
        <f t="shared" si="297"/>
        <v/>
      </c>
      <c r="BM339" s="36" t="str">
        <f t="shared" si="298"/>
        <v/>
      </c>
      <c r="BN339" s="38" t="e">
        <f t="shared" si="287"/>
        <v>#DIV/0!</v>
      </c>
      <c r="BO339" s="38" t="e">
        <f t="shared" si="288"/>
        <v>#DIV/0!</v>
      </c>
      <c r="BP339" s="39" t="str">
        <f t="shared" si="310"/>
        <v/>
      </c>
      <c r="BQ339" s="39" t="str">
        <f t="shared" si="311"/>
        <v/>
      </c>
      <c r="BR339" s="39" t="str">
        <f t="shared" si="312"/>
        <v/>
      </c>
      <c r="BS339" s="39" t="str">
        <f t="shared" si="313"/>
        <v/>
      </c>
      <c r="BT339" s="39" t="str">
        <f t="shared" si="314"/>
        <v/>
      </c>
      <c r="BU339" s="39" t="str">
        <f t="shared" si="315"/>
        <v/>
      </c>
      <c r="BV339" s="39" t="str">
        <f t="shared" si="316"/>
        <v/>
      </c>
      <c r="BW339" s="39" t="str">
        <f t="shared" si="317"/>
        <v/>
      </c>
      <c r="BX339" s="39" t="str">
        <f t="shared" si="318"/>
        <v/>
      </c>
      <c r="BY339" s="39" t="str">
        <f t="shared" si="319"/>
        <v/>
      </c>
      <c r="BZ339" s="39" t="str">
        <f t="shared" si="320"/>
        <v/>
      </c>
      <c r="CA339" s="39" t="str">
        <f t="shared" si="321"/>
        <v/>
      </c>
      <c r="CB339" s="39" t="str">
        <f t="shared" si="322"/>
        <v/>
      </c>
      <c r="CC339" s="39" t="str">
        <f t="shared" si="323"/>
        <v/>
      </c>
      <c r="CD339" s="39" t="str">
        <f t="shared" si="324"/>
        <v/>
      </c>
      <c r="CE339" s="39" t="str">
        <f t="shared" si="325"/>
        <v/>
      </c>
      <c r="CF339" s="39" t="str">
        <f t="shared" si="326"/>
        <v/>
      </c>
      <c r="CG339" s="39" t="str">
        <f t="shared" si="327"/>
        <v/>
      </c>
      <c r="CH339" s="39" t="str">
        <f t="shared" si="328"/>
        <v/>
      </c>
      <c r="CI339" s="39" t="str">
        <f t="shared" si="329"/>
        <v/>
      </c>
    </row>
    <row r="340" spans="1:87" ht="12.75">
      <c r="A340" s="18"/>
      <c r="B340" s="16" t="str">
        <f>'Gene Table'!D339</f>
        <v>NM_002524</v>
      </c>
      <c r="C340" s="16" t="s">
        <v>201</v>
      </c>
      <c r="D340" s="17" t="str">
        <f>IF(SUM('Test Sample Data'!D$3:D$98)&gt;10,IF(AND(ISNUMBER('Test Sample Data'!D339),'Test Sample Data'!D339&lt;$B$1,'Test Sample Data'!D339&gt;0),'Test Sample Data'!D339,$B$1),"")</f>
        <v/>
      </c>
      <c r="E340" s="17" t="str">
        <f>IF(SUM('Test Sample Data'!E$3:E$98)&gt;10,IF(AND(ISNUMBER('Test Sample Data'!E339),'Test Sample Data'!E339&lt;$B$1,'Test Sample Data'!E339&gt;0),'Test Sample Data'!E339,$B$1),"")</f>
        <v/>
      </c>
      <c r="F340" s="17" t="str">
        <f>IF(SUM('Test Sample Data'!F$3:F$98)&gt;10,IF(AND(ISNUMBER('Test Sample Data'!F339),'Test Sample Data'!F339&lt;$B$1,'Test Sample Data'!F339&gt;0),'Test Sample Data'!F339,$B$1),"")</f>
        <v/>
      </c>
      <c r="G340" s="17" t="str">
        <f>IF(SUM('Test Sample Data'!G$3:G$98)&gt;10,IF(AND(ISNUMBER('Test Sample Data'!G339),'Test Sample Data'!G339&lt;$B$1,'Test Sample Data'!G339&gt;0),'Test Sample Data'!G339,$B$1),"")</f>
        <v/>
      </c>
      <c r="H340" s="17" t="str">
        <f>IF(SUM('Test Sample Data'!H$3:H$98)&gt;10,IF(AND(ISNUMBER('Test Sample Data'!H339),'Test Sample Data'!H339&lt;$B$1,'Test Sample Data'!H339&gt;0),'Test Sample Data'!H339,$B$1),"")</f>
        <v/>
      </c>
      <c r="I340" s="17" t="str">
        <f>IF(SUM('Test Sample Data'!I$3:I$98)&gt;10,IF(AND(ISNUMBER('Test Sample Data'!I339),'Test Sample Data'!I339&lt;$B$1,'Test Sample Data'!I339&gt;0),'Test Sample Data'!I339,$B$1),"")</f>
        <v/>
      </c>
      <c r="J340" s="17" t="str">
        <f>IF(SUM('Test Sample Data'!J$3:J$98)&gt;10,IF(AND(ISNUMBER('Test Sample Data'!J339),'Test Sample Data'!J339&lt;$B$1,'Test Sample Data'!J339&gt;0),'Test Sample Data'!J339,$B$1),"")</f>
        <v/>
      </c>
      <c r="K340" s="17" t="str">
        <f>IF(SUM('Test Sample Data'!K$3:K$98)&gt;10,IF(AND(ISNUMBER('Test Sample Data'!K339),'Test Sample Data'!K339&lt;$B$1,'Test Sample Data'!K339&gt;0),'Test Sample Data'!K339,$B$1),"")</f>
        <v/>
      </c>
      <c r="L340" s="17" t="str">
        <f>IF(SUM('Test Sample Data'!L$3:L$98)&gt;10,IF(AND(ISNUMBER('Test Sample Data'!L339),'Test Sample Data'!L339&lt;$B$1,'Test Sample Data'!L339&gt;0),'Test Sample Data'!L339,$B$1),"")</f>
        <v/>
      </c>
      <c r="M340" s="17" t="str">
        <f>IF(SUM('Test Sample Data'!M$3:M$98)&gt;10,IF(AND(ISNUMBER('Test Sample Data'!M339),'Test Sample Data'!M339&lt;$B$1,'Test Sample Data'!M339&gt;0),'Test Sample Data'!M339,$B$1),"")</f>
        <v/>
      </c>
      <c r="N340" s="17" t="str">
        <f>'Gene Table'!D339</f>
        <v>NM_002524</v>
      </c>
      <c r="O340" s="16" t="s">
        <v>201</v>
      </c>
      <c r="P340" s="17" t="str">
        <f>IF(SUM('Control Sample Data'!D$3:D$98)&gt;10,IF(AND(ISNUMBER('Control Sample Data'!D339),'Control Sample Data'!D339&lt;$B$1,'Control Sample Data'!D339&gt;0),'Control Sample Data'!D339,$B$1),"")</f>
        <v/>
      </c>
      <c r="Q340" s="17" t="str">
        <f>IF(SUM('Control Sample Data'!E$3:E$98)&gt;10,IF(AND(ISNUMBER('Control Sample Data'!E339),'Control Sample Data'!E339&lt;$B$1,'Control Sample Data'!E339&gt;0),'Control Sample Data'!E339,$B$1),"")</f>
        <v/>
      </c>
      <c r="R340" s="17" t="str">
        <f>IF(SUM('Control Sample Data'!F$3:F$98)&gt;10,IF(AND(ISNUMBER('Control Sample Data'!F339),'Control Sample Data'!F339&lt;$B$1,'Control Sample Data'!F339&gt;0),'Control Sample Data'!F339,$B$1),"")</f>
        <v/>
      </c>
      <c r="S340" s="17" t="str">
        <f>IF(SUM('Control Sample Data'!G$3:G$98)&gt;10,IF(AND(ISNUMBER('Control Sample Data'!G339),'Control Sample Data'!G339&lt;$B$1,'Control Sample Data'!G339&gt;0),'Control Sample Data'!G339,$B$1),"")</f>
        <v/>
      </c>
      <c r="T340" s="17" t="str">
        <f>IF(SUM('Control Sample Data'!H$3:H$98)&gt;10,IF(AND(ISNUMBER('Control Sample Data'!H339),'Control Sample Data'!H339&lt;$B$1,'Control Sample Data'!H339&gt;0),'Control Sample Data'!H339,$B$1),"")</f>
        <v/>
      </c>
      <c r="U340" s="17" t="str">
        <f>IF(SUM('Control Sample Data'!I$3:I$98)&gt;10,IF(AND(ISNUMBER('Control Sample Data'!I339),'Control Sample Data'!I339&lt;$B$1,'Control Sample Data'!I339&gt;0),'Control Sample Data'!I339,$B$1),"")</f>
        <v/>
      </c>
      <c r="V340" s="17" t="str">
        <f>IF(SUM('Control Sample Data'!J$3:J$98)&gt;10,IF(AND(ISNUMBER('Control Sample Data'!J339),'Control Sample Data'!J339&lt;$B$1,'Control Sample Data'!J339&gt;0),'Control Sample Data'!J339,$B$1),"")</f>
        <v/>
      </c>
      <c r="W340" s="17" t="str">
        <f>IF(SUM('Control Sample Data'!K$3:K$98)&gt;10,IF(AND(ISNUMBER('Control Sample Data'!K339),'Control Sample Data'!K339&lt;$B$1,'Control Sample Data'!K339&gt;0),'Control Sample Data'!K339,$B$1),"")</f>
        <v/>
      </c>
      <c r="X340" s="17" t="str">
        <f>IF(SUM('Control Sample Data'!L$3:L$98)&gt;10,IF(AND(ISNUMBER('Control Sample Data'!L339),'Control Sample Data'!L339&lt;$B$1,'Control Sample Data'!L339&gt;0),'Control Sample Data'!L339,$B$1),"")</f>
        <v/>
      </c>
      <c r="Y340" s="17" t="str">
        <f>IF(SUM('Control Sample Data'!M$3:M$98)&gt;10,IF(AND(ISNUMBER('Control Sample Data'!M339),'Control Sample Data'!M339&lt;$B$1,'Control Sample Data'!M339&gt;0),'Control Sample Data'!M339,$B$1),"")</f>
        <v/>
      </c>
      <c r="AT340" s="36" t="str">
        <f t="shared" si="300"/>
        <v/>
      </c>
      <c r="AU340" s="36" t="str">
        <f t="shared" si="301"/>
        <v/>
      </c>
      <c r="AV340" s="36" t="str">
        <f t="shared" si="302"/>
        <v/>
      </c>
      <c r="AW340" s="36" t="str">
        <f t="shared" si="303"/>
        <v/>
      </c>
      <c r="AX340" s="36" t="str">
        <f t="shared" si="304"/>
        <v/>
      </c>
      <c r="AY340" s="36" t="str">
        <f t="shared" si="305"/>
        <v/>
      </c>
      <c r="AZ340" s="36" t="str">
        <f t="shared" si="306"/>
        <v/>
      </c>
      <c r="BA340" s="36" t="str">
        <f t="shared" si="307"/>
        <v/>
      </c>
      <c r="BB340" s="36" t="str">
        <f t="shared" si="308"/>
        <v/>
      </c>
      <c r="BC340" s="36" t="str">
        <f t="shared" si="309"/>
        <v/>
      </c>
      <c r="BD340" s="36" t="str">
        <f t="shared" si="289"/>
        <v/>
      </c>
      <c r="BE340" s="36" t="str">
        <f t="shared" si="290"/>
        <v/>
      </c>
      <c r="BF340" s="36" t="str">
        <f t="shared" si="291"/>
        <v/>
      </c>
      <c r="BG340" s="36" t="str">
        <f t="shared" si="292"/>
        <v/>
      </c>
      <c r="BH340" s="36" t="str">
        <f t="shared" si="293"/>
        <v/>
      </c>
      <c r="BI340" s="36" t="str">
        <f t="shared" si="294"/>
        <v/>
      </c>
      <c r="BJ340" s="36" t="str">
        <f t="shared" si="295"/>
        <v/>
      </c>
      <c r="BK340" s="36" t="str">
        <f t="shared" si="296"/>
        <v/>
      </c>
      <c r="BL340" s="36" t="str">
        <f t="shared" si="297"/>
        <v/>
      </c>
      <c r="BM340" s="36" t="str">
        <f t="shared" si="298"/>
        <v/>
      </c>
      <c r="BN340" s="38" t="e">
        <f t="shared" si="287"/>
        <v>#DIV/0!</v>
      </c>
      <c r="BO340" s="38" t="e">
        <f t="shared" si="288"/>
        <v>#DIV/0!</v>
      </c>
      <c r="BP340" s="39" t="str">
        <f t="shared" si="310"/>
        <v/>
      </c>
      <c r="BQ340" s="39" t="str">
        <f t="shared" si="311"/>
        <v/>
      </c>
      <c r="BR340" s="39" t="str">
        <f t="shared" si="312"/>
        <v/>
      </c>
      <c r="BS340" s="39" t="str">
        <f t="shared" si="313"/>
        <v/>
      </c>
      <c r="BT340" s="39" t="str">
        <f t="shared" si="314"/>
        <v/>
      </c>
      <c r="BU340" s="39" t="str">
        <f t="shared" si="315"/>
        <v/>
      </c>
      <c r="BV340" s="39" t="str">
        <f t="shared" si="316"/>
        <v/>
      </c>
      <c r="BW340" s="39" t="str">
        <f t="shared" si="317"/>
        <v/>
      </c>
      <c r="BX340" s="39" t="str">
        <f t="shared" si="318"/>
        <v/>
      </c>
      <c r="BY340" s="39" t="str">
        <f t="shared" si="319"/>
        <v/>
      </c>
      <c r="BZ340" s="39" t="str">
        <f t="shared" si="320"/>
        <v/>
      </c>
      <c r="CA340" s="39" t="str">
        <f t="shared" si="321"/>
        <v/>
      </c>
      <c r="CB340" s="39" t="str">
        <f t="shared" si="322"/>
        <v/>
      </c>
      <c r="CC340" s="39" t="str">
        <f t="shared" si="323"/>
        <v/>
      </c>
      <c r="CD340" s="39" t="str">
        <f t="shared" si="324"/>
        <v/>
      </c>
      <c r="CE340" s="39" t="str">
        <f t="shared" si="325"/>
        <v/>
      </c>
      <c r="CF340" s="39" t="str">
        <f t="shared" si="326"/>
        <v/>
      </c>
      <c r="CG340" s="39" t="str">
        <f t="shared" si="327"/>
        <v/>
      </c>
      <c r="CH340" s="39" t="str">
        <f t="shared" si="328"/>
        <v/>
      </c>
      <c r="CI340" s="39" t="str">
        <f t="shared" si="329"/>
        <v/>
      </c>
    </row>
    <row r="341" spans="1:87" ht="12.75">
      <c r="A341" s="18"/>
      <c r="B341" s="16" t="str">
        <f>'Gene Table'!D340</f>
        <v>NM_002518</v>
      </c>
      <c r="C341" s="16" t="s">
        <v>205</v>
      </c>
      <c r="D341" s="17" t="str">
        <f>IF(SUM('Test Sample Data'!D$3:D$98)&gt;10,IF(AND(ISNUMBER('Test Sample Data'!D340),'Test Sample Data'!D340&lt;$B$1,'Test Sample Data'!D340&gt;0),'Test Sample Data'!D340,$B$1),"")</f>
        <v/>
      </c>
      <c r="E341" s="17" t="str">
        <f>IF(SUM('Test Sample Data'!E$3:E$98)&gt;10,IF(AND(ISNUMBER('Test Sample Data'!E340),'Test Sample Data'!E340&lt;$B$1,'Test Sample Data'!E340&gt;0),'Test Sample Data'!E340,$B$1),"")</f>
        <v/>
      </c>
      <c r="F341" s="17" t="str">
        <f>IF(SUM('Test Sample Data'!F$3:F$98)&gt;10,IF(AND(ISNUMBER('Test Sample Data'!F340),'Test Sample Data'!F340&lt;$B$1,'Test Sample Data'!F340&gt;0),'Test Sample Data'!F340,$B$1),"")</f>
        <v/>
      </c>
      <c r="G341" s="17" t="str">
        <f>IF(SUM('Test Sample Data'!G$3:G$98)&gt;10,IF(AND(ISNUMBER('Test Sample Data'!G340),'Test Sample Data'!G340&lt;$B$1,'Test Sample Data'!G340&gt;0),'Test Sample Data'!G340,$B$1),"")</f>
        <v/>
      </c>
      <c r="H341" s="17" t="str">
        <f>IF(SUM('Test Sample Data'!H$3:H$98)&gt;10,IF(AND(ISNUMBER('Test Sample Data'!H340),'Test Sample Data'!H340&lt;$B$1,'Test Sample Data'!H340&gt;0),'Test Sample Data'!H340,$B$1),"")</f>
        <v/>
      </c>
      <c r="I341" s="17" t="str">
        <f>IF(SUM('Test Sample Data'!I$3:I$98)&gt;10,IF(AND(ISNUMBER('Test Sample Data'!I340),'Test Sample Data'!I340&lt;$B$1,'Test Sample Data'!I340&gt;0),'Test Sample Data'!I340,$B$1),"")</f>
        <v/>
      </c>
      <c r="J341" s="17" t="str">
        <f>IF(SUM('Test Sample Data'!J$3:J$98)&gt;10,IF(AND(ISNUMBER('Test Sample Data'!J340),'Test Sample Data'!J340&lt;$B$1,'Test Sample Data'!J340&gt;0),'Test Sample Data'!J340,$B$1),"")</f>
        <v/>
      </c>
      <c r="K341" s="17" t="str">
        <f>IF(SUM('Test Sample Data'!K$3:K$98)&gt;10,IF(AND(ISNUMBER('Test Sample Data'!K340),'Test Sample Data'!K340&lt;$B$1,'Test Sample Data'!K340&gt;0),'Test Sample Data'!K340,$B$1),"")</f>
        <v/>
      </c>
      <c r="L341" s="17" t="str">
        <f>IF(SUM('Test Sample Data'!L$3:L$98)&gt;10,IF(AND(ISNUMBER('Test Sample Data'!L340),'Test Sample Data'!L340&lt;$B$1,'Test Sample Data'!L340&gt;0),'Test Sample Data'!L340,$B$1),"")</f>
        <v/>
      </c>
      <c r="M341" s="17" t="str">
        <f>IF(SUM('Test Sample Data'!M$3:M$98)&gt;10,IF(AND(ISNUMBER('Test Sample Data'!M340),'Test Sample Data'!M340&lt;$B$1,'Test Sample Data'!M340&gt;0),'Test Sample Data'!M340,$B$1),"")</f>
        <v/>
      </c>
      <c r="N341" s="17" t="str">
        <f>'Gene Table'!D340</f>
        <v>NM_002518</v>
      </c>
      <c r="O341" s="16" t="s">
        <v>205</v>
      </c>
      <c r="P341" s="17" t="str">
        <f>IF(SUM('Control Sample Data'!D$3:D$98)&gt;10,IF(AND(ISNUMBER('Control Sample Data'!D340),'Control Sample Data'!D340&lt;$B$1,'Control Sample Data'!D340&gt;0),'Control Sample Data'!D340,$B$1),"")</f>
        <v/>
      </c>
      <c r="Q341" s="17" t="str">
        <f>IF(SUM('Control Sample Data'!E$3:E$98)&gt;10,IF(AND(ISNUMBER('Control Sample Data'!E340),'Control Sample Data'!E340&lt;$B$1,'Control Sample Data'!E340&gt;0),'Control Sample Data'!E340,$B$1),"")</f>
        <v/>
      </c>
      <c r="R341" s="17" t="str">
        <f>IF(SUM('Control Sample Data'!F$3:F$98)&gt;10,IF(AND(ISNUMBER('Control Sample Data'!F340),'Control Sample Data'!F340&lt;$B$1,'Control Sample Data'!F340&gt;0),'Control Sample Data'!F340,$B$1),"")</f>
        <v/>
      </c>
      <c r="S341" s="17" t="str">
        <f>IF(SUM('Control Sample Data'!G$3:G$98)&gt;10,IF(AND(ISNUMBER('Control Sample Data'!G340),'Control Sample Data'!G340&lt;$B$1,'Control Sample Data'!G340&gt;0),'Control Sample Data'!G340,$B$1),"")</f>
        <v/>
      </c>
      <c r="T341" s="17" t="str">
        <f>IF(SUM('Control Sample Data'!H$3:H$98)&gt;10,IF(AND(ISNUMBER('Control Sample Data'!H340),'Control Sample Data'!H340&lt;$B$1,'Control Sample Data'!H340&gt;0),'Control Sample Data'!H340,$B$1),"")</f>
        <v/>
      </c>
      <c r="U341" s="17" t="str">
        <f>IF(SUM('Control Sample Data'!I$3:I$98)&gt;10,IF(AND(ISNUMBER('Control Sample Data'!I340),'Control Sample Data'!I340&lt;$B$1,'Control Sample Data'!I340&gt;0),'Control Sample Data'!I340,$B$1),"")</f>
        <v/>
      </c>
      <c r="V341" s="17" t="str">
        <f>IF(SUM('Control Sample Data'!J$3:J$98)&gt;10,IF(AND(ISNUMBER('Control Sample Data'!J340),'Control Sample Data'!J340&lt;$B$1,'Control Sample Data'!J340&gt;0),'Control Sample Data'!J340,$B$1),"")</f>
        <v/>
      </c>
      <c r="W341" s="17" t="str">
        <f>IF(SUM('Control Sample Data'!K$3:K$98)&gt;10,IF(AND(ISNUMBER('Control Sample Data'!K340),'Control Sample Data'!K340&lt;$B$1,'Control Sample Data'!K340&gt;0),'Control Sample Data'!K340,$B$1),"")</f>
        <v/>
      </c>
      <c r="X341" s="17" t="str">
        <f>IF(SUM('Control Sample Data'!L$3:L$98)&gt;10,IF(AND(ISNUMBER('Control Sample Data'!L340),'Control Sample Data'!L340&lt;$B$1,'Control Sample Data'!L340&gt;0),'Control Sample Data'!L340,$B$1),"")</f>
        <v/>
      </c>
      <c r="Y341" s="17" t="str">
        <f>IF(SUM('Control Sample Data'!M$3:M$98)&gt;10,IF(AND(ISNUMBER('Control Sample Data'!M340),'Control Sample Data'!M340&lt;$B$1,'Control Sample Data'!M340&gt;0),'Control Sample Data'!M340,$B$1),"")</f>
        <v/>
      </c>
      <c r="AT341" s="36" t="str">
        <f t="shared" si="300"/>
        <v/>
      </c>
      <c r="AU341" s="36" t="str">
        <f t="shared" si="301"/>
        <v/>
      </c>
      <c r="AV341" s="36" t="str">
        <f t="shared" si="302"/>
        <v/>
      </c>
      <c r="AW341" s="36" t="str">
        <f t="shared" si="303"/>
        <v/>
      </c>
      <c r="AX341" s="36" t="str">
        <f t="shared" si="304"/>
        <v/>
      </c>
      <c r="AY341" s="36" t="str">
        <f t="shared" si="305"/>
        <v/>
      </c>
      <c r="AZ341" s="36" t="str">
        <f t="shared" si="306"/>
        <v/>
      </c>
      <c r="BA341" s="36" t="str">
        <f t="shared" si="307"/>
        <v/>
      </c>
      <c r="BB341" s="36" t="str">
        <f t="shared" si="308"/>
        <v/>
      </c>
      <c r="BC341" s="36" t="str">
        <f t="shared" si="309"/>
        <v/>
      </c>
      <c r="BD341" s="36" t="str">
        <f t="shared" si="289"/>
        <v/>
      </c>
      <c r="BE341" s="36" t="str">
        <f t="shared" si="290"/>
        <v/>
      </c>
      <c r="BF341" s="36" t="str">
        <f t="shared" si="291"/>
        <v/>
      </c>
      <c r="BG341" s="36" t="str">
        <f t="shared" si="292"/>
        <v/>
      </c>
      <c r="BH341" s="36" t="str">
        <f t="shared" si="293"/>
        <v/>
      </c>
      <c r="BI341" s="36" t="str">
        <f t="shared" si="294"/>
        <v/>
      </c>
      <c r="BJ341" s="36" t="str">
        <f t="shared" si="295"/>
        <v/>
      </c>
      <c r="BK341" s="36" t="str">
        <f t="shared" si="296"/>
        <v/>
      </c>
      <c r="BL341" s="36" t="str">
        <f t="shared" si="297"/>
        <v/>
      </c>
      <c r="BM341" s="36" t="str">
        <f t="shared" si="298"/>
        <v/>
      </c>
      <c r="BN341" s="38" t="e">
        <f t="shared" si="287"/>
        <v>#DIV/0!</v>
      </c>
      <c r="BO341" s="38" t="e">
        <f t="shared" si="288"/>
        <v>#DIV/0!</v>
      </c>
      <c r="BP341" s="39" t="str">
        <f t="shared" si="310"/>
        <v/>
      </c>
      <c r="BQ341" s="39" t="str">
        <f t="shared" si="311"/>
        <v/>
      </c>
      <c r="BR341" s="39" t="str">
        <f t="shared" si="312"/>
        <v/>
      </c>
      <c r="BS341" s="39" t="str">
        <f t="shared" si="313"/>
        <v/>
      </c>
      <c r="BT341" s="39" t="str">
        <f t="shared" si="314"/>
        <v/>
      </c>
      <c r="BU341" s="39" t="str">
        <f t="shared" si="315"/>
        <v/>
      </c>
      <c r="BV341" s="39" t="str">
        <f t="shared" si="316"/>
        <v/>
      </c>
      <c r="BW341" s="39" t="str">
        <f t="shared" si="317"/>
        <v/>
      </c>
      <c r="BX341" s="39" t="str">
        <f t="shared" si="318"/>
        <v/>
      </c>
      <c r="BY341" s="39" t="str">
        <f t="shared" si="319"/>
        <v/>
      </c>
      <c r="BZ341" s="39" t="str">
        <f t="shared" si="320"/>
        <v/>
      </c>
      <c r="CA341" s="39" t="str">
        <f t="shared" si="321"/>
        <v/>
      </c>
      <c r="CB341" s="39" t="str">
        <f t="shared" si="322"/>
        <v/>
      </c>
      <c r="CC341" s="39" t="str">
        <f t="shared" si="323"/>
        <v/>
      </c>
      <c r="CD341" s="39" t="str">
        <f t="shared" si="324"/>
        <v/>
      </c>
      <c r="CE341" s="39" t="str">
        <f t="shared" si="325"/>
        <v/>
      </c>
      <c r="CF341" s="39" t="str">
        <f t="shared" si="326"/>
        <v/>
      </c>
      <c r="CG341" s="39" t="str">
        <f t="shared" si="327"/>
        <v/>
      </c>
      <c r="CH341" s="39" t="str">
        <f t="shared" si="328"/>
        <v/>
      </c>
      <c r="CI341" s="39" t="str">
        <f t="shared" si="329"/>
        <v/>
      </c>
    </row>
    <row r="342" spans="1:87" ht="12.75">
      <c r="A342" s="18"/>
      <c r="B342" s="16" t="str">
        <f>'Gene Table'!D341</f>
        <v>NM_006169</v>
      </c>
      <c r="C342" s="16" t="s">
        <v>209</v>
      </c>
      <c r="D342" s="17" t="str">
        <f>IF(SUM('Test Sample Data'!D$3:D$98)&gt;10,IF(AND(ISNUMBER('Test Sample Data'!D341),'Test Sample Data'!D341&lt;$B$1,'Test Sample Data'!D341&gt;0),'Test Sample Data'!D341,$B$1),"")</f>
        <v/>
      </c>
      <c r="E342" s="17" t="str">
        <f>IF(SUM('Test Sample Data'!E$3:E$98)&gt;10,IF(AND(ISNUMBER('Test Sample Data'!E341),'Test Sample Data'!E341&lt;$B$1,'Test Sample Data'!E341&gt;0),'Test Sample Data'!E341,$B$1),"")</f>
        <v/>
      </c>
      <c r="F342" s="17" t="str">
        <f>IF(SUM('Test Sample Data'!F$3:F$98)&gt;10,IF(AND(ISNUMBER('Test Sample Data'!F341),'Test Sample Data'!F341&lt;$B$1,'Test Sample Data'!F341&gt;0),'Test Sample Data'!F341,$B$1),"")</f>
        <v/>
      </c>
      <c r="G342" s="17" t="str">
        <f>IF(SUM('Test Sample Data'!G$3:G$98)&gt;10,IF(AND(ISNUMBER('Test Sample Data'!G341),'Test Sample Data'!G341&lt;$B$1,'Test Sample Data'!G341&gt;0),'Test Sample Data'!G341,$B$1),"")</f>
        <v/>
      </c>
      <c r="H342" s="17" t="str">
        <f>IF(SUM('Test Sample Data'!H$3:H$98)&gt;10,IF(AND(ISNUMBER('Test Sample Data'!H341),'Test Sample Data'!H341&lt;$B$1,'Test Sample Data'!H341&gt;0),'Test Sample Data'!H341,$B$1),"")</f>
        <v/>
      </c>
      <c r="I342" s="17" t="str">
        <f>IF(SUM('Test Sample Data'!I$3:I$98)&gt;10,IF(AND(ISNUMBER('Test Sample Data'!I341),'Test Sample Data'!I341&lt;$B$1,'Test Sample Data'!I341&gt;0),'Test Sample Data'!I341,$B$1),"")</f>
        <v/>
      </c>
      <c r="J342" s="17" t="str">
        <f>IF(SUM('Test Sample Data'!J$3:J$98)&gt;10,IF(AND(ISNUMBER('Test Sample Data'!J341),'Test Sample Data'!J341&lt;$B$1,'Test Sample Data'!J341&gt;0),'Test Sample Data'!J341,$B$1),"")</f>
        <v/>
      </c>
      <c r="K342" s="17" t="str">
        <f>IF(SUM('Test Sample Data'!K$3:K$98)&gt;10,IF(AND(ISNUMBER('Test Sample Data'!K341),'Test Sample Data'!K341&lt;$B$1,'Test Sample Data'!K341&gt;0),'Test Sample Data'!K341,$B$1),"")</f>
        <v/>
      </c>
      <c r="L342" s="17" t="str">
        <f>IF(SUM('Test Sample Data'!L$3:L$98)&gt;10,IF(AND(ISNUMBER('Test Sample Data'!L341),'Test Sample Data'!L341&lt;$B$1,'Test Sample Data'!L341&gt;0),'Test Sample Data'!L341,$B$1),"")</f>
        <v/>
      </c>
      <c r="M342" s="17" t="str">
        <f>IF(SUM('Test Sample Data'!M$3:M$98)&gt;10,IF(AND(ISNUMBER('Test Sample Data'!M341),'Test Sample Data'!M341&lt;$B$1,'Test Sample Data'!M341&gt;0),'Test Sample Data'!M341,$B$1),"")</f>
        <v/>
      </c>
      <c r="N342" s="17" t="str">
        <f>'Gene Table'!D341</f>
        <v>NM_006169</v>
      </c>
      <c r="O342" s="16" t="s">
        <v>209</v>
      </c>
      <c r="P342" s="17" t="str">
        <f>IF(SUM('Control Sample Data'!D$3:D$98)&gt;10,IF(AND(ISNUMBER('Control Sample Data'!D341),'Control Sample Data'!D341&lt;$B$1,'Control Sample Data'!D341&gt;0),'Control Sample Data'!D341,$B$1),"")</f>
        <v/>
      </c>
      <c r="Q342" s="17" t="str">
        <f>IF(SUM('Control Sample Data'!E$3:E$98)&gt;10,IF(AND(ISNUMBER('Control Sample Data'!E341),'Control Sample Data'!E341&lt;$B$1,'Control Sample Data'!E341&gt;0),'Control Sample Data'!E341,$B$1),"")</f>
        <v/>
      </c>
      <c r="R342" s="17" t="str">
        <f>IF(SUM('Control Sample Data'!F$3:F$98)&gt;10,IF(AND(ISNUMBER('Control Sample Data'!F341),'Control Sample Data'!F341&lt;$B$1,'Control Sample Data'!F341&gt;0),'Control Sample Data'!F341,$B$1),"")</f>
        <v/>
      </c>
      <c r="S342" s="17" t="str">
        <f>IF(SUM('Control Sample Data'!G$3:G$98)&gt;10,IF(AND(ISNUMBER('Control Sample Data'!G341),'Control Sample Data'!G341&lt;$B$1,'Control Sample Data'!G341&gt;0),'Control Sample Data'!G341,$B$1),"")</f>
        <v/>
      </c>
      <c r="T342" s="17" t="str">
        <f>IF(SUM('Control Sample Data'!H$3:H$98)&gt;10,IF(AND(ISNUMBER('Control Sample Data'!H341),'Control Sample Data'!H341&lt;$B$1,'Control Sample Data'!H341&gt;0),'Control Sample Data'!H341,$B$1),"")</f>
        <v/>
      </c>
      <c r="U342" s="17" t="str">
        <f>IF(SUM('Control Sample Data'!I$3:I$98)&gt;10,IF(AND(ISNUMBER('Control Sample Data'!I341),'Control Sample Data'!I341&lt;$B$1,'Control Sample Data'!I341&gt;0),'Control Sample Data'!I341,$B$1),"")</f>
        <v/>
      </c>
      <c r="V342" s="17" t="str">
        <f>IF(SUM('Control Sample Data'!J$3:J$98)&gt;10,IF(AND(ISNUMBER('Control Sample Data'!J341),'Control Sample Data'!J341&lt;$B$1,'Control Sample Data'!J341&gt;0),'Control Sample Data'!J341,$B$1),"")</f>
        <v/>
      </c>
      <c r="W342" s="17" t="str">
        <f>IF(SUM('Control Sample Data'!K$3:K$98)&gt;10,IF(AND(ISNUMBER('Control Sample Data'!K341),'Control Sample Data'!K341&lt;$B$1,'Control Sample Data'!K341&gt;0),'Control Sample Data'!K341,$B$1),"")</f>
        <v/>
      </c>
      <c r="X342" s="17" t="str">
        <f>IF(SUM('Control Sample Data'!L$3:L$98)&gt;10,IF(AND(ISNUMBER('Control Sample Data'!L341),'Control Sample Data'!L341&lt;$B$1,'Control Sample Data'!L341&gt;0),'Control Sample Data'!L341,$B$1),"")</f>
        <v/>
      </c>
      <c r="Y342" s="17" t="str">
        <f>IF(SUM('Control Sample Data'!M$3:M$98)&gt;10,IF(AND(ISNUMBER('Control Sample Data'!M341),'Control Sample Data'!M341&lt;$B$1,'Control Sample Data'!M341&gt;0),'Control Sample Data'!M341,$B$1),"")</f>
        <v/>
      </c>
      <c r="AT342" s="36" t="str">
        <f t="shared" si="300"/>
        <v/>
      </c>
      <c r="AU342" s="36" t="str">
        <f t="shared" si="301"/>
        <v/>
      </c>
      <c r="AV342" s="36" t="str">
        <f t="shared" si="302"/>
        <v/>
      </c>
      <c r="AW342" s="36" t="str">
        <f t="shared" si="303"/>
        <v/>
      </c>
      <c r="AX342" s="36" t="str">
        <f t="shared" si="304"/>
        <v/>
      </c>
      <c r="AY342" s="36" t="str">
        <f t="shared" si="305"/>
        <v/>
      </c>
      <c r="AZ342" s="36" t="str">
        <f t="shared" si="306"/>
        <v/>
      </c>
      <c r="BA342" s="36" t="str">
        <f t="shared" si="307"/>
        <v/>
      </c>
      <c r="BB342" s="36" t="str">
        <f t="shared" si="308"/>
        <v/>
      </c>
      <c r="BC342" s="36" t="str">
        <f t="shared" si="309"/>
        <v/>
      </c>
      <c r="BD342" s="36" t="str">
        <f t="shared" si="289"/>
        <v/>
      </c>
      <c r="BE342" s="36" t="str">
        <f t="shared" si="290"/>
        <v/>
      </c>
      <c r="BF342" s="36" t="str">
        <f t="shared" si="291"/>
        <v/>
      </c>
      <c r="BG342" s="36" t="str">
        <f t="shared" si="292"/>
        <v/>
      </c>
      <c r="BH342" s="36" t="str">
        <f t="shared" si="293"/>
        <v/>
      </c>
      <c r="BI342" s="36" t="str">
        <f t="shared" si="294"/>
        <v/>
      </c>
      <c r="BJ342" s="36" t="str">
        <f t="shared" si="295"/>
        <v/>
      </c>
      <c r="BK342" s="36" t="str">
        <f t="shared" si="296"/>
        <v/>
      </c>
      <c r="BL342" s="36" t="str">
        <f t="shared" si="297"/>
        <v/>
      </c>
      <c r="BM342" s="36" t="str">
        <f t="shared" si="298"/>
        <v/>
      </c>
      <c r="BN342" s="38" t="e">
        <f t="shared" si="287"/>
        <v>#DIV/0!</v>
      </c>
      <c r="BO342" s="38" t="e">
        <f t="shared" si="288"/>
        <v>#DIV/0!</v>
      </c>
      <c r="BP342" s="39" t="str">
        <f t="shared" si="310"/>
        <v/>
      </c>
      <c r="BQ342" s="39" t="str">
        <f t="shared" si="311"/>
        <v/>
      </c>
      <c r="BR342" s="39" t="str">
        <f t="shared" si="312"/>
        <v/>
      </c>
      <c r="BS342" s="39" t="str">
        <f t="shared" si="313"/>
        <v/>
      </c>
      <c r="BT342" s="39" t="str">
        <f t="shared" si="314"/>
        <v/>
      </c>
      <c r="BU342" s="39" t="str">
        <f t="shared" si="315"/>
        <v/>
      </c>
      <c r="BV342" s="39" t="str">
        <f t="shared" si="316"/>
        <v/>
      </c>
      <c r="BW342" s="39" t="str">
        <f t="shared" si="317"/>
        <v/>
      </c>
      <c r="BX342" s="39" t="str">
        <f t="shared" si="318"/>
        <v/>
      </c>
      <c r="BY342" s="39" t="str">
        <f t="shared" si="319"/>
        <v/>
      </c>
      <c r="BZ342" s="39" t="str">
        <f t="shared" si="320"/>
        <v/>
      </c>
      <c r="CA342" s="39" t="str">
        <f t="shared" si="321"/>
        <v/>
      </c>
      <c r="CB342" s="39" t="str">
        <f t="shared" si="322"/>
        <v/>
      </c>
      <c r="CC342" s="39" t="str">
        <f t="shared" si="323"/>
        <v/>
      </c>
      <c r="CD342" s="39" t="str">
        <f t="shared" si="324"/>
        <v/>
      </c>
      <c r="CE342" s="39" t="str">
        <f t="shared" si="325"/>
        <v/>
      </c>
      <c r="CF342" s="39" t="str">
        <f t="shared" si="326"/>
        <v/>
      </c>
      <c r="CG342" s="39" t="str">
        <f t="shared" si="327"/>
        <v/>
      </c>
      <c r="CH342" s="39" t="str">
        <f t="shared" si="328"/>
        <v/>
      </c>
      <c r="CI342" s="39" t="str">
        <f t="shared" si="329"/>
        <v/>
      </c>
    </row>
    <row r="343" spans="1:87" ht="12.75">
      <c r="A343" s="18"/>
      <c r="B343" s="16" t="str">
        <f>'Gene Table'!D342</f>
        <v>NM_004550</v>
      </c>
      <c r="C343" s="16" t="s">
        <v>213</v>
      </c>
      <c r="D343" s="17" t="str">
        <f>IF(SUM('Test Sample Data'!D$3:D$98)&gt;10,IF(AND(ISNUMBER('Test Sample Data'!D342),'Test Sample Data'!D342&lt;$B$1,'Test Sample Data'!D342&gt;0),'Test Sample Data'!D342,$B$1),"")</f>
        <v/>
      </c>
      <c r="E343" s="17" t="str">
        <f>IF(SUM('Test Sample Data'!E$3:E$98)&gt;10,IF(AND(ISNUMBER('Test Sample Data'!E342),'Test Sample Data'!E342&lt;$B$1,'Test Sample Data'!E342&gt;0),'Test Sample Data'!E342,$B$1),"")</f>
        <v/>
      </c>
      <c r="F343" s="17" t="str">
        <f>IF(SUM('Test Sample Data'!F$3:F$98)&gt;10,IF(AND(ISNUMBER('Test Sample Data'!F342),'Test Sample Data'!F342&lt;$B$1,'Test Sample Data'!F342&gt;0),'Test Sample Data'!F342,$B$1),"")</f>
        <v/>
      </c>
      <c r="G343" s="17" t="str">
        <f>IF(SUM('Test Sample Data'!G$3:G$98)&gt;10,IF(AND(ISNUMBER('Test Sample Data'!G342),'Test Sample Data'!G342&lt;$B$1,'Test Sample Data'!G342&gt;0),'Test Sample Data'!G342,$B$1),"")</f>
        <v/>
      </c>
      <c r="H343" s="17" t="str">
        <f>IF(SUM('Test Sample Data'!H$3:H$98)&gt;10,IF(AND(ISNUMBER('Test Sample Data'!H342),'Test Sample Data'!H342&lt;$B$1,'Test Sample Data'!H342&gt;0),'Test Sample Data'!H342,$B$1),"")</f>
        <v/>
      </c>
      <c r="I343" s="17" t="str">
        <f>IF(SUM('Test Sample Data'!I$3:I$98)&gt;10,IF(AND(ISNUMBER('Test Sample Data'!I342),'Test Sample Data'!I342&lt;$B$1,'Test Sample Data'!I342&gt;0),'Test Sample Data'!I342,$B$1),"")</f>
        <v/>
      </c>
      <c r="J343" s="17" t="str">
        <f>IF(SUM('Test Sample Data'!J$3:J$98)&gt;10,IF(AND(ISNUMBER('Test Sample Data'!J342),'Test Sample Data'!J342&lt;$B$1,'Test Sample Data'!J342&gt;0),'Test Sample Data'!J342,$B$1),"")</f>
        <v/>
      </c>
      <c r="K343" s="17" t="str">
        <f>IF(SUM('Test Sample Data'!K$3:K$98)&gt;10,IF(AND(ISNUMBER('Test Sample Data'!K342),'Test Sample Data'!K342&lt;$B$1,'Test Sample Data'!K342&gt;0),'Test Sample Data'!K342,$B$1),"")</f>
        <v/>
      </c>
      <c r="L343" s="17" t="str">
        <f>IF(SUM('Test Sample Data'!L$3:L$98)&gt;10,IF(AND(ISNUMBER('Test Sample Data'!L342),'Test Sample Data'!L342&lt;$B$1,'Test Sample Data'!L342&gt;0),'Test Sample Data'!L342,$B$1),"")</f>
        <v/>
      </c>
      <c r="M343" s="17" t="str">
        <f>IF(SUM('Test Sample Data'!M$3:M$98)&gt;10,IF(AND(ISNUMBER('Test Sample Data'!M342),'Test Sample Data'!M342&lt;$B$1,'Test Sample Data'!M342&gt;0),'Test Sample Data'!M342,$B$1),"")</f>
        <v/>
      </c>
      <c r="N343" s="17" t="str">
        <f>'Gene Table'!D342</f>
        <v>NM_004550</v>
      </c>
      <c r="O343" s="16" t="s">
        <v>213</v>
      </c>
      <c r="P343" s="17" t="str">
        <f>IF(SUM('Control Sample Data'!D$3:D$98)&gt;10,IF(AND(ISNUMBER('Control Sample Data'!D342),'Control Sample Data'!D342&lt;$B$1,'Control Sample Data'!D342&gt;0),'Control Sample Data'!D342,$B$1),"")</f>
        <v/>
      </c>
      <c r="Q343" s="17" t="str">
        <f>IF(SUM('Control Sample Data'!E$3:E$98)&gt;10,IF(AND(ISNUMBER('Control Sample Data'!E342),'Control Sample Data'!E342&lt;$B$1,'Control Sample Data'!E342&gt;0),'Control Sample Data'!E342,$B$1),"")</f>
        <v/>
      </c>
      <c r="R343" s="17" t="str">
        <f>IF(SUM('Control Sample Data'!F$3:F$98)&gt;10,IF(AND(ISNUMBER('Control Sample Data'!F342),'Control Sample Data'!F342&lt;$B$1,'Control Sample Data'!F342&gt;0),'Control Sample Data'!F342,$B$1),"")</f>
        <v/>
      </c>
      <c r="S343" s="17" t="str">
        <f>IF(SUM('Control Sample Data'!G$3:G$98)&gt;10,IF(AND(ISNUMBER('Control Sample Data'!G342),'Control Sample Data'!G342&lt;$B$1,'Control Sample Data'!G342&gt;0),'Control Sample Data'!G342,$B$1),"")</f>
        <v/>
      </c>
      <c r="T343" s="17" t="str">
        <f>IF(SUM('Control Sample Data'!H$3:H$98)&gt;10,IF(AND(ISNUMBER('Control Sample Data'!H342),'Control Sample Data'!H342&lt;$B$1,'Control Sample Data'!H342&gt;0),'Control Sample Data'!H342,$B$1),"")</f>
        <v/>
      </c>
      <c r="U343" s="17" t="str">
        <f>IF(SUM('Control Sample Data'!I$3:I$98)&gt;10,IF(AND(ISNUMBER('Control Sample Data'!I342),'Control Sample Data'!I342&lt;$B$1,'Control Sample Data'!I342&gt;0),'Control Sample Data'!I342,$B$1),"")</f>
        <v/>
      </c>
      <c r="V343" s="17" t="str">
        <f>IF(SUM('Control Sample Data'!J$3:J$98)&gt;10,IF(AND(ISNUMBER('Control Sample Data'!J342),'Control Sample Data'!J342&lt;$B$1,'Control Sample Data'!J342&gt;0),'Control Sample Data'!J342,$B$1),"")</f>
        <v/>
      </c>
      <c r="W343" s="17" t="str">
        <f>IF(SUM('Control Sample Data'!K$3:K$98)&gt;10,IF(AND(ISNUMBER('Control Sample Data'!K342),'Control Sample Data'!K342&lt;$B$1,'Control Sample Data'!K342&gt;0),'Control Sample Data'!K342,$B$1),"")</f>
        <v/>
      </c>
      <c r="X343" s="17" t="str">
        <f>IF(SUM('Control Sample Data'!L$3:L$98)&gt;10,IF(AND(ISNUMBER('Control Sample Data'!L342),'Control Sample Data'!L342&lt;$B$1,'Control Sample Data'!L342&gt;0),'Control Sample Data'!L342,$B$1),"")</f>
        <v/>
      </c>
      <c r="Y343" s="17" t="str">
        <f>IF(SUM('Control Sample Data'!M$3:M$98)&gt;10,IF(AND(ISNUMBER('Control Sample Data'!M342),'Control Sample Data'!M342&lt;$B$1,'Control Sample Data'!M342&gt;0),'Control Sample Data'!M342,$B$1),"")</f>
        <v/>
      </c>
      <c r="AT343" s="36" t="str">
        <f t="shared" si="300"/>
        <v/>
      </c>
      <c r="AU343" s="36" t="str">
        <f t="shared" si="301"/>
        <v/>
      </c>
      <c r="AV343" s="36" t="str">
        <f t="shared" si="302"/>
        <v/>
      </c>
      <c r="AW343" s="36" t="str">
        <f t="shared" si="303"/>
        <v/>
      </c>
      <c r="AX343" s="36" t="str">
        <f t="shared" si="304"/>
        <v/>
      </c>
      <c r="AY343" s="36" t="str">
        <f t="shared" si="305"/>
        <v/>
      </c>
      <c r="AZ343" s="36" t="str">
        <f t="shared" si="306"/>
        <v/>
      </c>
      <c r="BA343" s="36" t="str">
        <f t="shared" si="307"/>
        <v/>
      </c>
      <c r="BB343" s="36" t="str">
        <f t="shared" si="308"/>
        <v/>
      </c>
      <c r="BC343" s="36" t="str">
        <f t="shared" si="309"/>
        <v/>
      </c>
      <c r="BD343" s="36" t="str">
        <f t="shared" si="289"/>
        <v/>
      </c>
      <c r="BE343" s="36" t="str">
        <f t="shared" si="290"/>
        <v/>
      </c>
      <c r="BF343" s="36" t="str">
        <f t="shared" si="291"/>
        <v/>
      </c>
      <c r="BG343" s="36" t="str">
        <f t="shared" si="292"/>
        <v/>
      </c>
      <c r="BH343" s="36" t="str">
        <f t="shared" si="293"/>
        <v/>
      </c>
      <c r="BI343" s="36" t="str">
        <f t="shared" si="294"/>
        <v/>
      </c>
      <c r="BJ343" s="36" t="str">
        <f t="shared" si="295"/>
        <v/>
      </c>
      <c r="BK343" s="36" t="str">
        <f t="shared" si="296"/>
        <v/>
      </c>
      <c r="BL343" s="36" t="str">
        <f t="shared" si="297"/>
        <v/>
      </c>
      <c r="BM343" s="36" t="str">
        <f t="shared" si="298"/>
        <v/>
      </c>
      <c r="BN343" s="38" t="e">
        <f t="shared" si="287"/>
        <v>#DIV/0!</v>
      </c>
      <c r="BO343" s="38" t="e">
        <f t="shared" si="288"/>
        <v>#DIV/0!</v>
      </c>
      <c r="BP343" s="39" t="str">
        <f t="shared" si="310"/>
        <v/>
      </c>
      <c r="BQ343" s="39" t="str">
        <f t="shared" si="311"/>
        <v/>
      </c>
      <c r="BR343" s="39" t="str">
        <f t="shared" si="312"/>
        <v/>
      </c>
      <c r="BS343" s="39" t="str">
        <f t="shared" si="313"/>
        <v/>
      </c>
      <c r="BT343" s="39" t="str">
        <f t="shared" si="314"/>
        <v/>
      </c>
      <c r="BU343" s="39" t="str">
        <f t="shared" si="315"/>
        <v/>
      </c>
      <c r="BV343" s="39" t="str">
        <f t="shared" si="316"/>
        <v/>
      </c>
      <c r="BW343" s="39" t="str">
        <f t="shared" si="317"/>
        <v/>
      </c>
      <c r="BX343" s="39" t="str">
        <f t="shared" si="318"/>
        <v/>
      </c>
      <c r="BY343" s="39" t="str">
        <f t="shared" si="319"/>
        <v/>
      </c>
      <c r="BZ343" s="39" t="str">
        <f t="shared" si="320"/>
        <v/>
      </c>
      <c r="CA343" s="39" t="str">
        <f t="shared" si="321"/>
        <v/>
      </c>
      <c r="CB343" s="39" t="str">
        <f t="shared" si="322"/>
        <v/>
      </c>
      <c r="CC343" s="39" t="str">
        <f t="shared" si="323"/>
        <v/>
      </c>
      <c r="CD343" s="39" t="str">
        <f t="shared" si="324"/>
        <v/>
      </c>
      <c r="CE343" s="39" t="str">
        <f t="shared" si="325"/>
        <v/>
      </c>
      <c r="CF343" s="39" t="str">
        <f t="shared" si="326"/>
        <v/>
      </c>
      <c r="CG343" s="39" t="str">
        <f t="shared" si="327"/>
        <v/>
      </c>
      <c r="CH343" s="39" t="str">
        <f t="shared" si="328"/>
        <v/>
      </c>
      <c r="CI343" s="39" t="str">
        <f t="shared" si="329"/>
        <v/>
      </c>
    </row>
    <row r="344" spans="1:87" ht="12.75">
      <c r="A344" s="18"/>
      <c r="B344" s="16" t="str">
        <f>'Gene Table'!D343</f>
        <v>NM_005967</v>
      </c>
      <c r="C344" s="16" t="s">
        <v>217</v>
      </c>
      <c r="D344" s="17" t="str">
        <f>IF(SUM('Test Sample Data'!D$3:D$98)&gt;10,IF(AND(ISNUMBER('Test Sample Data'!D343),'Test Sample Data'!D343&lt;$B$1,'Test Sample Data'!D343&gt;0),'Test Sample Data'!D343,$B$1),"")</f>
        <v/>
      </c>
      <c r="E344" s="17" t="str">
        <f>IF(SUM('Test Sample Data'!E$3:E$98)&gt;10,IF(AND(ISNUMBER('Test Sample Data'!E343),'Test Sample Data'!E343&lt;$B$1,'Test Sample Data'!E343&gt;0),'Test Sample Data'!E343,$B$1),"")</f>
        <v/>
      </c>
      <c r="F344" s="17" t="str">
        <f>IF(SUM('Test Sample Data'!F$3:F$98)&gt;10,IF(AND(ISNUMBER('Test Sample Data'!F343),'Test Sample Data'!F343&lt;$B$1,'Test Sample Data'!F343&gt;0),'Test Sample Data'!F343,$B$1),"")</f>
        <v/>
      </c>
      <c r="G344" s="17" t="str">
        <f>IF(SUM('Test Sample Data'!G$3:G$98)&gt;10,IF(AND(ISNUMBER('Test Sample Data'!G343),'Test Sample Data'!G343&lt;$B$1,'Test Sample Data'!G343&gt;0),'Test Sample Data'!G343,$B$1),"")</f>
        <v/>
      </c>
      <c r="H344" s="17" t="str">
        <f>IF(SUM('Test Sample Data'!H$3:H$98)&gt;10,IF(AND(ISNUMBER('Test Sample Data'!H343),'Test Sample Data'!H343&lt;$B$1,'Test Sample Data'!H343&gt;0),'Test Sample Data'!H343,$B$1),"")</f>
        <v/>
      </c>
      <c r="I344" s="17" t="str">
        <f>IF(SUM('Test Sample Data'!I$3:I$98)&gt;10,IF(AND(ISNUMBER('Test Sample Data'!I343),'Test Sample Data'!I343&lt;$B$1,'Test Sample Data'!I343&gt;0),'Test Sample Data'!I343,$B$1),"")</f>
        <v/>
      </c>
      <c r="J344" s="17" t="str">
        <f>IF(SUM('Test Sample Data'!J$3:J$98)&gt;10,IF(AND(ISNUMBER('Test Sample Data'!J343),'Test Sample Data'!J343&lt;$B$1,'Test Sample Data'!J343&gt;0),'Test Sample Data'!J343,$B$1),"")</f>
        <v/>
      </c>
      <c r="K344" s="17" t="str">
        <f>IF(SUM('Test Sample Data'!K$3:K$98)&gt;10,IF(AND(ISNUMBER('Test Sample Data'!K343),'Test Sample Data'!K343&lt;$B$1,'Test Sample Data'!K343&gt;0),'Test Sample Data'!K343,$B$1),"")</f>
        <v/>
      </c>
      <c r="L344" s="17" t="str">
        <f>IF(SUM('Test Sample Data'!L$3:L$98)&gt;10,IF(AND(ISNUMBER('Test Sample Data'!L343),'Test Sample Data'!L343&lt;$B$1,'Test Sample Data'!L343&gt;0),'Test Sample Data'!L343,$B$1),"")</f>
        <v/>
      </c>
      <c r="M344" s="17" t="str">
        <f>IF(SUM('Test Sample Data'!M$3:M$98)&gt;10,IF(AND(ISNUMBER('Test Sample Data'!M343),'Test Sample Data'!M343&lt;$B$1,'Test Sample Data'!M343&gt;0),'Test Sample Data'!M343,$B$1),"")</f>
        <v/>
      </c>
      <c r="N344" s="17" t="str">
        <f>'Gene Table'!D343</f>
        <v>NM_005967</v>
      </c>
      <c r="O344" s="16" t="s">
        <v>217</v>
      </c>
      <c r="P344" s="17" t="str">
        <f>IF(SUM('Control Sample Data'!D$3:D$98)&gt;10,IF(AND(ISNUMBER('Control Sample Data'!D343),'Control Sample Data'!D343&lt;$B$1,'Control Sample Data'!D343&gt;0),'Control Sample Data'!D343,$B$1),"")</f>
        <v/>
      </c>
      <c r="Q344" s="17" t="str">
        <f>IF(SUM('Control Sample Data'!E$3:E$98)&gt;10,IF(AND(ISNUMBER('Control Sample Data'!E343),'Control Sample Data'!E343&lt;$B$1,'Control Sample Data'!E343&gt;0),'Control Sample Data'!E343,$B$1),"")</f>
        <v/>
      </c>
      <c r="R344" s="17" t="str">
        <f>IF(SUM('Control Sample Data'!F$3:F$98)&gt;10,IF(AND(ISNUMBER('Control Sample Data'!F343),'Control Sample Data'!F343&lt;$B$1,'Control Sample Data'!F343&gt;0),'Control Sample Data'!F343,$B$1),"")</f>
        <v/>
      </c>
      <c r="S344" s="17" t="str">
        <f>IF(SUM('Control Sample Data'!G$3:G$98)&gt;10,IF(AND(ISNUMBER('Control Sample Data'!G343),'Control Sample Data'!G343&lt;$B$1,'Control Sample Data'!G343&gt;0),'Control Sample Data'!G343,$B$1),"")</f>
        <v/>
      </c>
      <c r="T344" s="17" t="str">
        <f>IF(SUM('Control Sample Data'!H$3:H$98)&gt;10,IF(AND(ISNUMBER('Control Sample Data'!H343),'Control Sample Data'!H343&lt;$B$1,'Control Sample Data'!H343&gt;0),'Control Sample Data'!H343,$B$1),"")</f>
        <v/>
      </c>
      <c r="U344" s="17" t="str">
        <f>IF(SUM('Control Sample Data'!I$3:I$98)&gt;10,IF(AND(ISNUMBER('Control Sample Data'!I343),'Control Sample Data'!I343&lt;$B$1,'Control Sample Data'!I343&gt;0),'Control Sample Data'!I343,$B$1),"")</f>
        <v/>
      </c>
      <c r="V344" s="17" t="str">
        <f>IF(SUM('Control Sample Data'!J$3:J$98)&gt;10,IF(AND(ISNUMBER('Control Sample Data'!J343),'Control Sample Data'!J343&lt;$B$1,'Control Sample Data'!J343&gt;0),'Control Sample Data'!J343,$B$1),"")</f>
        <v/>
      </c>
      <c r="W344" s="17" t="str">
        <f>IF(SUM('Control Sample Data'!K$3:K$98)&gt;10,IF(AND(ISNUMBER('Control Sample Data'!K343),'Control Sample Data'!K343&lt;$B$1,'Control Sample Data'!K343&gt;0),'Control Sample Data'!K343,$B$1),"")</f>
        <v/>
      </c>
      <c r="X344" s="17" t="str">
        <f>IF(SUM('Control Sample Data'!L$3:L$98)&gt;10,IF(AND(ISNUMBER('Control Sample Data'!L343),'Control Sample Data'!L343&lt;$B$1,'Control Sample Data'!L343&gt;0),'Control Sample Data'!L343,$B$1),"")</f>
        <v/>
      </c>
      <c r="Y344" s="17" t="str">
        <f>IF(SUM('Control Sample Data'!M$3:M$98)&gt;10,IF(AND(ISNUMBER('Control Sample Data'!M343),'Control Sample Data'!M343&lt;$B$1,'Control Sample Data'!M343&gt;0),'Control Sample Data'!M343,$B$1),"")</f>
        <v/>
      </c>
      <c r="AT344" s="36" t="str">
        <f t="shared" si="300"/>
        <v/>
      </c>
      <c r="AU344" s="36" t="str">
        <f t="shared" si="301"/>
        <v/>
      </c>
      <c r="AV344" s="36" t="str">
        <f t="shared" si="302"/>
        <v/>
      </c>
      <c r="AW344" s="36" t="str">
        <f t="shared" si="303"/>
        <v/>
      </c>
      <c r="AX344" s="36" t="str">
        <f t="shared" si="304"/>
        <v/>
      </c>
      <c r="AY344" s="36" t="str">
        <f t="shared" si="305"/>
        <v/>
      </c>
      <c r="AZ344" s="36" t="str">
        <f t="shared" si="306"/>
        <v/>
      </c>
      <c r="BA344" s="36" t="str">
        <f t="shared" si="307"/>
        <v/>
      </c>
      <c r="BB344" s="36" t="str">
        <f t="shared" si="308"/>
        <v/>
      </c>
      <c r="BC344" s="36" t="str">
        <f t="shared" si="309"/>
        <v/>
      </c>
      <c r="BD344" s="36" t="str">
        <f t="shared" si="289"/>
        <v/>
      </c>
      <c r="BE344" s="36" t="str">
        <f t="shared" si="290"/>
        <v/>
      </c>
      <c r="BF344" s="36" t="str">
        <f t="shared" si="291"/>
        <v/>
      </c>
      <c r="BG344" s="36" t="str">
        <f t="shared" si="292"/>
        <v/>
      </c>
      <c r="BH344" s="36" t="str">
        <f t="shared" si="293"/>
        <v/>
      </c>
      <c r="BI344" s="36" t="str">
        <f t="shared" si="294"/>
        <v/>
      </c>
      <c r="BJ344" s="36" t="str">
        <f t="shared" si="295"/>
        <v/>
      </c>
      <c r="BK344" s="36" t="str">
        <f t="shared" si="296"/>
        <v/>
      </c>
      <c r="BL344" s="36" t="str">
        <f t="shared" si="297"/>
        <v/>
      </c>
      <c r="BM344" s="36" t="str">
        <f t="shared" si="298"/>
        <v/>
      </c>
      <c r="BN344" s="38" t="e">
        <f t="shared" si="287"/>
        <v>#DIV/0!</v>
      </c>
      <c r="BO344" s="38" t="e">
        <f t="shared" si="288"/>
        <v>#DIV/0!</v>
      </c>
      <c r="BP344" s="39" t="str">
        <f t="shared" si="310"/>
        <v/>
      </c>
      <c r="BQ344" s="39" t="str">
        <f t="shared" si="311"/>
        <v/>
      </c>
      <c r="BR344" s="39" t="str">
        <f t="shared" si="312"/>
        <v/>
      </c>
      <c r="BS344" s="39" t="str">
        <f t="shared" si="313"/>
        <v/>
      </c>
      <c r="BT344" s="39" t="str">
        <f t="shared" si="314"/>
        <v/>
      </c>
      <c r="BU344" s="39" t="str">
        <f t="shared" si="315"/>
        <v/>
      </c>
      <c r="BV344" s="39" t="str">
        <f t="shared" si="316"/>
        <v/>
      </c>
      <c r="BW344" s="39" t="str">
        <f t="shared" si="317"/>
        <v/>
      </c>
      <c r="BX344" s="39" t="str">
        <f t="shared" si="318"/>
        <v/>
      </c>
      <c r="BY344" s="39" t="str">
        <f t="shared" si="319"/>
        <v/>
      </c>
      <c r="BZ344" s="39" t="str">
        <f t="shared" si="320"/>
        <v/>
      </c>
      <c r="CA344" s="39" t="str">
        <f t="shared" si="321"/>
        <v/>
      </c>
      <c r="CB344" s="39" t="str">
        <f t="shared" si="322"/>
        <v/>
      </c>
      <c r="CC344" s="39" t="str">
        <f t="shared" si="323"/>
        <v/>
      </c>
      <c r="CD344" s="39" t="str">
        <f t="shared" si="324"/>
        <v/>
      </c>
      <c r="CE344" s="39" t="str">
        <f t="shared" si="325"/>
        <v/>
      </c>
      <c r="CF344" s="39" t="str">
        <f t="shared" si="326"/>
        <v/>
      </c>
      <c r="CG344" s="39" t="str">
        <f t="shared" si="327"/>
        <v/>
      </c>
      <c r="CH344" s="39" t="str">
        <f t="shared" si="328"/>
        <v/>
      </c>
      <c r="CI344" s="39" t="str">
        <f t="shared" si="329"/>
        <v/>
      </c>
    </row>
    <row r="345" spans="1:87" ht="12.75">
      <c r="A345" s="18"/>
      <c r="B345" s="16" t="str">
        <f>'Gene Table'!D344</f>
        <v>NM_000488</v>
      </c>
      <c r="C345" s="16" t="s">
        <v>221</v>
      </c>
      <c r="D345" s="17" t="str">
        <f>IF(SUM('Test Sample Data'!D$3:D$98)&gt;10,IF(AND(ISNUMBER('Test Sample Data'!D344),'Test Sample Data'!D344&lt;$B$1,'Test Sample Data'!D344&gt;0),'Test Sample Data'!D344,$B$1),"")</f>
        <v/>
      </c>
      <c r="E345" s="17" t="str">
        <f>IF(SUM('Test Sample Data'!E$3:E$98)&gt;10,IF(AND(ISNUMBER('Test Sample Data'!E344),'Test Sample Data'!E344&lt;$B$1,'Test Sample Data'!E344&gt;0),'Test Sample Data'!E344,$B$1),"")</f>
        <v/>
      </c>
      <c r="F345" s="17" t="str">
        <f>IF(SUM('Test Sample Data'!F$3:F$98)&gt;10,IF(AND(ISNUMBER('Test Sample Data'!F344),'Test Sample Data'!F344&lt;$B$1,'Test Sample Data'!F344&gt;0),'Test Sample Data'!F344,$B$1),"")</f>
        <v/>
      </c>
      <c r="G345" s="17" t="str">
        <f>IF(SUM('Test Sample Data'!G$3:G$98)&gt;10,IF(AND(ISNUMBER('Test Sample Data'!G344),'Test Sample Data'!G344&lt;$B$1,'Test Sample Data'!G344&gt;0),'Test Sample Data'!G344,$B$1),"")</f>
        <v/>
      </c>
      <c r="H345" s="17" t="str">
        <f>IF(SUM('Test Sample Data'!H$3:H$98)&gt;10,IF(AND(ISNUMBER('Test Sample Data'!H344),'Test Sample Data'!H344&lt;$B$1,'Test Sample Data'!H344&gt;0),'Test Sample Data'!H344,$B$1),"")</f>
        <v/>
      </c>
      <c r="I345" s="17" t="str">
        <f>IF(SUM('Test Sample Data'!I$3:I$98)&gt;10,IF(AND(ISNUMBER('Test Sample Data'!I344),'Test Sample Data'!I344&lt;$B$1,'Test Sample Data'!I344&gt;0),'Test Sample Data'!I344,$B$1),"")</f>
        <v/>
      </c>
      <c r="J345" s="17" t="str">
        <f>IF(SUM('Test Sample Data'!J$3:J$98)&gt;10,IF(AND(ISNUMBER('Test Sample Data'!J344),'Test Sample Data'!J344&lt;$B$1,'Test Sample Data'!J344&gt;0),'Test Sample Data'!J344,$B$1),"")</f>
        <v/>
      </c>
      <c r="K345" s="17" t="str">
        <f>IF(SUM('Test Sample Data'!K$3:K$98)&gt;10,IF(AND(ISNUMBER('Test Sample Data'!K344),'Test Sample Data'!K344&lt;$B$1,'Test Sample Data'!K344&gt;0),'Test Sample Data'!K344,$B$1),"")</f>
        <v/>
      </c>
      <c r="L345" s="17" t="str">
        <f>IF(SUM('Test Sample Data'!L$3:L$98)&gt;10,IF(AND(ISNUMBER('Test Sample Data'!L344),'Test Sample Data'!L344&lt;$B$1,'Test Sample Data'!L344&gt;0),'Test Sample Data'!L344,$B$1),"")</f>
        <v/>
      </c>
      <c r="M345" s="17" t="str">
        <f>IF(SUM('Test Sample Data'!M$3:M$98)&gt;10,IF(AND(ISNUMBER('Test Sample Data'!M344),'Test Sample Data'!M344&lt;$B$1,'Test Sample Data'!M344&gt;0),'Test Sample Data'!M344,$B$1),"")</f>
        <v/>
      </c>
      <c r="N345" s="17" t="str">
        <f>'Gene Table'!D344</f>
        <v>NM_000488</v>
      </c>
      <c r="O345" s="16" t="s">
        <v>221</v>
      </c>
      <c r="P345" s="17" t="str">
        <f>IF(SUM('Control Sample Data'!D$3:D$98)&gt;10,IF(AND(ISNUMBER('Control Sample Data'!D344),'Control Sample Data'!D344&lt;$B$1,'Control Sample Data'!D344&gt;0),'Control Sample Data'!D344,$B$1),"")</f>
        <v/>
      </c>
      <c r="Q345" s="17" t="str">
        <f>IF(SUM('Control Sample Data'!E$3:E$98)&gt;10,IF(AND(ISNUMBER('Control Sample Data'!E344),'Control Sample Data'!E344&lt;$B$1,'Control Sample Data'!E344&gt;0),'Control Sample Data'!E344,$B$1),"")</f>
        <v/>
      </c>
      <c r="R345" s="17" t="str">
        <f>IF(SUM('Control Sample Data'!F$3:F$98)&gt;10,IF(AND(ISNUMBER('Control Sample Data'!F344),'Control Sample Data'!F344&lt;$B$1,'Control Sample Data'!F344&gt;0),'Control Sample Data'!F344,$B$1),"")</f>
        <v/>
      </c>
      <c r="S345" s="17" t="str">
        <f>IF(SUM('Control Sample Data'!G$3:G$98)&gt;10,IF(AND(ISNUMBER('Control Sample Data'!G344),'Control Sample Data'!G344&lt;$B$1,'Control Sample Data'!G344&gt;0),'Control Sample Data'!G344,$B$1),"")</f>
        <v/>
      </c>
      <c r="T345" s="17" t="str">
        <f>IF(SUM('Control Sample Data'!H$3:H$98)&gt;10,IF(AND(ISNUMBER('Control Sample Data'!H344),'Control Sample Data'!H344&lt;$B$1,'Control Sample Data'!H344&gt;0),'Control Sample Data'!H344,$B$1),"")</f>
        <v/>
      </c>
      <c r="U345" s="17" t="str">
        <f>IF(SUM('Control Sample Data'!I$3:I$98)&gt;10,IF(AND(ISNUMBER('Control Sample Data'!I344),'Control Sample Data'!I344&lt;$B$1,'Control Sample Data'!I344&gt;0),'Control Sample Data'!I344,$B$1),"")</f>
        <v/>
      </c>
      <c r="V345" s="17" t="str">
        <f>IF(SUM('Control Sample Data'!J$3:J$98)&gt;10,IF(AND(ISNUMBER('Control Sample Data'!J344),'Control Sample Data'!J344&lt;$B$1,'Control Sample Data'!J344&gt;0),'Control Sample Data'!J344,$B$1),"")</f>
        <v/>
      </c>
      <c r="W345" s="17" t="str">
        <f>IF(SUM('Control Sample Data'!K$3:K$98)&gt;10,IF(AND(ISNUMBER('Control Sample Data'!K344),'Control Sample Data'!K344&lt;$B$1,'Control Sample Data'!K344&gt;0),'Control Sample Data'!K344,$B$1),"")</f>
        <v/>
      </c>
      <c r="X345" s="17" t="str">
        <f>IF(SUM('Control Sample Data'!L$3:L$98)&gt;10,IF(AND(ISNUMBER('Control Sample Data'!L344),'Control Sample Data'!L344&lt;$B$1,'Control Sample Data'!L344&gt;0),'Control Sample Data'!L344,$B$1),"")</f>
        <v/>
      </c>
      <c r="Y345" s="17" t="str">
        <f>IF(SUM('Control Sample Data'!M$3:M$98)&gt;10,IF(AND(ISNUMBER('Control Sample Data'!M344),'Control Sample Data'!M344&lt;$B$1,'Control Sample Data'!M344&gt;0),'Control Sample Data'!M344,$B$1),"")</f>
        <v/>
      </c>
      <c r="AT345" s="36" t="str">
        <f t="shared" si="300"/>
        <v/>
      </c>
      <c r="AU345" s="36" t="str">
        <f t="shared" si="301"/>
        <v/>
      </c>
      <c r="AV345" s="36" t="str">
        <f t="shared" si="302"/>
        <v/>
      </c>
      <c r="AW345" s="36" t="str">
        <f t="shared" si="303"/>
        <v/>
      </c>
      <c r="AX345" s="36" t="str">
        <f t="shared" si="304"/>
        <v/>
      </c>
      <c r="AY345" s="36" t="str">
        <f t="shared" si="305"/>
        <v/>
      </c>
      <c r="AZ345" s="36" t="str">
        <f t="shared" si="306"/>
        <v/>
      </c>
      <c r="BA345" s="36" t="str">
        <f t="shared" si="307"/>
        <v/>
      </c>
      <c r="BB345" s="36" t="str">
        <f t="shared" si="308"/>
        <v/>
      </c>
      <c r="BC345" s="36" t="str">
        <f t="shared" si="309"/>
        <v/>
      </c>
      <c r="BD345" s="36" t="str">
        <f t="shared" si="289"/>
        <v/>
      </c>
      <c r="BE345" s="36" t="str">
        <f t="shared" si="290"/>
        <v/>
      </c>
      <c r="BF345" s="36" t="str">
        <f t="shared" si="291"/>
        <v/>
      </c>
      <c r="BG345" s="36" t="str">
        <f t="shared" si="292"/>
        <v/>
      </c>
      <c r="BH345" s="36" t="str">
        <f t="shared" si="293"/>
        <v/>
      </c>
      <c r="BI345" s="36" t="str">
        <f t="shared" si="294"/>
        <v/>
      </c>
      <c r="BJ345" s="36" t="str">
        <f t="shared" si="295"/>
        <v/>
      </c>
      <c r="BK345" s="36" t="str">
        <f t="shared" si="296"/>
        <v/>
      </c>
      <c r="BL345" s="36" t="str">
        <f t="shared" si="297"/>
        <v/>
      </c>
      <c r="BM345" s="36" t="str">
        <f t="shared" si="298"/>
        <v/>
      </c>
      <c r="BN345" s="38" t="e">
        <f t="shared" si="287"/>
        <v>#DIV/0!</v>
      </c>
      <c r="BO345" s="38" t="e">
        <f t="shared" si="288"/>
        <v>#DIV/0!</v>
      </c>
      <c r="BP345" s="39" t="str">
        <f t="shared" si="310"/>
        <v/>
      </c>
      <c r="BQ345" s="39" t="str">
        <f t="shared" si="311"/>
        <v/>
      </c>
      <c r="BR345" s="39" t="str">
        <f t="shared" si="312"/>
        <v/>
      </c>
      <c r="BS345" s="39" t="str">
        <f t="shared" si="313"/>
        <v/>
      </c>
      <c r="BT345" s="39" t="str">
        <f t="shared" si="314"/>
        <v/>
      </c>
      <c r="BU345" s="39" t="str">
        <f t="shared" si="315"/>
        <v/>
      </c>
      <c r="BV345" s="39" t="str">
        <f t="shared" si="316"/>
        <v/>
      </c>
      <c r="BW345" s="39" t="str">
        <f t="shared" si="317"/>
        <v/>
      </c>
      <c r="BX345" s="39" t="str">
        <f t="shared" si="318"/>
        <v/>
      </c>
      <c r="BY345" s="39" t="str">
        <f t="shared" si="319"/>
        <v/>
      </c>
      <c r="BZ345" s="39" t="str">
        <f t="shared" si="320"/>
        <v/>
      </c>
      <c r="CA345" s="39" t="str">
        <f t="shared" si="321"/>
        <v/>
      </c>
      <c r="CB345" s="39" t="str">
        <f t="shared" si="322"/>
        <v/>
      </c>
      <c r="CC345" s="39" t="str">
        <f t="shared" si="323"/>
        <v/>
      </c>
      <c r="CD345" s="39" t="str">
        <f t="shared" si="324"/>
        <v/>
      </c>
      <c r="CE345" s="39" t="str">
        <f t="shared" si="325"/>
        <v/>
      </c>
      <c r="CF345" s="39" t="str">
        <f t="shared" si="326"/>
        <v/>
      </c>
      <c r="CG345" s="39" t="str">
        <f t="shared" si="327"/>
        <v/>
      </c>
      <c r="CH345" s="39" t="str">
        <f t="shared" si="328"/>
        <v/>
      </c>
      <c r="CI345" s="39" t="str">
        <f t="shared" si="329"/>
        <v/>
      </c>
    </row>
    <row r="346" spans="1:87" ht="12.75">
      <c r="A346" s="18"/>
      <c r="B346" s="16" t="str">
        <f>'Gene Table'!D345</f>
        <v>NM_002451</v>
      </c>
      <c r="C346" s="16" t="s">
        <v>225</v>
      </c>
      <c r="D346" s="17" t="str">
        <f>IF(SUM('Test Sample Data'!D$3:D$98)&gt;10,IF(AND(ISNUMBER('Test Sample Data'!D345),'Test Sample Data'!D345&lt;$B$1,'Test Sample Data'!D345&gt;0),'Test Sample Data'!D345,$B$1),"")</f>
        <v/>
      </c>
      <c r="E346" s="17" t="str">
        <f>IF(SUM('Test Sample Data'!E$3:E$98)&gt;10,IF(AND(ISNUMBER('Test Sample Data'!E345),'Test Sample Data'!E345&lt;$B$1,'Test Sample Data'!E345&gt;0),'Test Sample Data'!E345,$B$1),"")</f>
        <v/>
      </c>
      <c r="F346" s="17" t="str">
        <f>IF(SUM('Test Sample Data'!F$3:F$98)&gt;10,IF(AND(ISNUMBER('Test Sample Data'!F345),'Test Sample Data'!F345&lt;$B$1,'Test Sample Data'!F345&gt;0),'Test Sample Data'!F345,$B$1),"")</f>
        <v/>
      </c>
      <c r="G346" s="17" t="str">
        <f>IF(SUM('Test Sample Data'!G$3:G$98)&gt;10,IF(AND(ISNUMBER('Test Sample Data'!G345),'Test Sample Data'!G345&lt;$B$1,'Test Sample Data'!G345&gt;0),'Test Sample Data'!G345,$B$1),"")</f>
        <v/>
      </c>
      <c r="H346" s="17" t="str">
        <f>IF(SUM('Test Sample Data'!H$3:H$98)&gt;10,IF(AND(ISNUMBER('Test Sample Data'!H345),'Test Sample Data'!H345&lt;$B$1,'Test Sample Data'!H345&gt;0),'Test Sample Data'!H345,$B$1),"")</f>
        <v/>
      </c>
      <c r="I346" s="17" t="str">
        <f>IF(SUM('Test Sample Data'!I$3:I$98)&gt;10,IF(AND(ISNUMBER('Test Sample Data'!I345),'Test Sample Data'!I345&lt;$B$1,'Test Sample Data'!I345&gt;0),'Test Sample Data'!I345,$B$1),"")</f>
        <v/>
      </c>
      <c r="J346" s="17" t="str">
        <f>IF(SUM('Test Sample Data'!J$3:J$98)&gt;10,IF(AND(ISNUMBER('Test Sample Data'!J345),'Test Sample Data'!J345&lt;$B$1,'Test Sample Data'!J345&gt;0),'Test Sample Data'!J345,$B$1),"")</f>
        <v/>
      </c>
      <c r="K346" s="17" t="str">
        <f>IF(SUM('Test Sample Data'!K$3:K$98)&gt;10,IF(AND(ISNUMBER('Test Sample Data'!K345),'Test Sample Data'!K345&lt;$B$1,'Test Sample Data'!K345&gt;0),'Test Sample Data'!K345,$B$1),"")</f>
        <v/>
      </c>
      <c r="L346" s="17" t="str">
        <f>IF(SUM('Test Sample Data'!L$3:L$98)&gt;10,IF(AND(ISNUMBER('Test Sample Data'!L345),'Test Sample Data'!L345&lt;$B$1,'Test Sample Data'!L345&gt;0),'Test Sample Data'!L345,$B$1),"")</f>
        <v/>
      </c>
      <c r="M346" s="17" t="str">
        <f>IF(SUM('Test Sample Data'!M$3:M$98)&gt;10,IF(AND(ISNUMBER('Test Sample Data'!M345),'Test Sample Data'!M345&lt;$B$1,'Test Sample Data'!M345&gt;0),'Test Sample Data'!M345,$B$1),"")</f>
        <v/>
      </c>
      <c r="N346" s="17" t="str">
        <f>'Gene Table'!D345</f>
        <v>NM_002451</v>
      </c>
      <c r="O346" s="16" t="s">
        <v>225</v>
      </c>
      <c r="P346" s="17" t="str">
        <f>IF(SUM('Control Sample Data'!D$3:D$98)&gt;10,IF(AND(ISNUMBER('Control Sample Data'!D345),'Control Sample Data'!D345&lt;$B$1,'Control Sample Data'!D345&gt;0),'Control Sample Data'!D345,$B$1),"")</f>
        <v/>
      </c>
      <c r="Q346" s="17" t="str">
        <f>IF(SUM('Control Sample Data'!E$3:E$98)&gt;10,IF(AND(ISNUMBER('Control Sample Data'!E345),'Control Sample Data'!E345&lt;$B$1,'Control Sample Data'!E345&gt;0),'Control Sample Data'!E345,$B$1),"")</f>
        <v/>
      </c>
      <c r="R346" s="17" t="str">
        <f>IF(SUM('Control Sample Data'!F$3:F$98)&gt;10,IF(AND(ISNUMBER('Control Sample Data'!F345),'Control Sample Data'!F345&lt;$B$1,'Control Sample Data'!F345&gt;0),'Control Sample Data'!F345,$B$1),"")</f>
        <v/>
      </c>
      <c r="S346" s="17" t="str">
        <f>IF(SUM('Control Sample Data'!G$3:G$98)&gt;10,IF(AND(ISNUMBER('Control Sample Data'!G345),'Control Sample Data'!G345&lt;$B$1,'Control Sample Data'!G345&gt;0),'Control Sample Data'!G345,$B$1),"")</f>
        <v/>
      </c>
      <c r="T346" s="17" t="str">
        <f>IF(SUM('Control Sample Data'!H$3:H$98)&gt;10,IF(AND(ISNUMBER('Control Sample Data'!H345),'Control Sample Data'!H345&lt;$B$1,'Control Sample Data'!H345&gt;0),'Control Sample Data'!H345,$B$1),"")</f>
        <v/>
      </c>
      <c r="U346" s="17" t="str">
        <f>IF(SUM('Control Sample Data'!I$3:I$98)&gt;10,IF(AND(ISNUMBER('Control Sample Data'!I345),'Control Sample Data'!I345&lt;$B$1,'Control Sample Data'!I345&gt;0),'Control Sample Data'!I345,$B$1),"")</f>
        <v/>
      </c>
      <c r="V346" s="17" t="str">
        <f>IF(SUM('Control Sample Data'!J$3:J$98)&gt;10,IF(AND(ISNUMBER('Control Sample Data'!J345),'Control Sample Data'!J345&lt;$B$1,'Control Sample Data'!J345&gt;0),'Control Sample Data'!J345,$B$1),"")</f>
        <v/>
      </c>
      <c r="W346" s="17" t="str">
        <f>IF(SUM('Control Sample Data'!K$3:K$98)&gt;10,IF(AND(ISNUMBER('Control Sample Data'!K345),'Control Sample Data'!K345&lt;$B$1,'Control Sample Data'!K345&gt;0),'Control Sample Data'!K345,$B$1),"")</f>
        <v/>
      </c>
      <c r="X346" s="17" t="str">
        <f>IF(SUM('Control Sample Data'!L$3:L$98)&gt;10,IF(AND(ISNUMBER('Control Sample Data'!L345),'Control Sample Data'!L345&lt;$B$1,'Control Sample Data'!L345&gt;0),'Control Sample Data'!L345,$B$1),"")</f>
        <v/>
      </c>
      <c r="Y346" s="17" t="str">
        <f>IF(SUM('Control Sample Data'!M$3:M$98)&gt;10,IF(AND(ISNUMBER('Control Sample Data'!M345),'Control Sample Data'!M345&lt;$B$1,'Control Sample Data'!M345&gt;0),'Control Sample Data'!M345,$B$1),"")</f>
        <v/>
      </c>
      <c r="AT346" s="36" t="str">
        <f t="shared" si="300"/>
        <v/>
      </c>
      <c r="AU346" s="36" t="str">
        <f t="shared" si="301"/>
        <v/>
      </c>
      <c r="AV346" s="36" t="str">
        <f t="shared" si="302"/>
        <v/>
      </c>
      <c r="AW346" s="36" t="str">
        <f t="shared" si="303"/>
        <v/>
      </c>
      <c r="AX346" s="36" t="str">
        <f t="shared" si="304"/>
        <v/>
      </c>
      <c r="AY346" s="36" t="str">
        <f t="shared" si="305"/>
        <v/>
      </c>
      <c r="AZ346" s="36" t="str">
        <f t="shared" si="306"/>
        <v/>
      </c>
      <c r="BA346" s="36" t="str">
        <f t="shared" si="307"/>
        <v/>
      </c>
      <c r="BB346" s="36" t="str">
        <f t="shared" si="308"/>
        <v/>
      </c>
      <c r="BC346" s="36" t="str">
        <f t="shared" si="309"/>
        <v/>
      </c>
      <c r="BD346" s="36" t="str">
        <f t="shared" si="289"/>
        <v/>
      </c>
      <c r="BE346" s="36" t="str">
        <f t="shared" si="290"/>
        <v/>
      </c>
      <c r="BF346" s="36" t="str">
        <f t="shared" si="291"/>
        <v/>
      </c>
      <c r="BG346" s="36" t="str">
        <f t="shared" si="292"/>
        <v/>
      </c>
      <c r="BH346" s="36" t="str">
        <f t="shared" si="293"/>
        <v/>
      </c>
      <c r="BI346" s="36" t="str">
        <f t="shared" si="294"/>
        <v/>
      </c>
      <c r="BJ346" s="36" t="str">
        <f t="shared" si="295"/>
        <v/>
      </c>
      <c r="BK346" s="36" t="str">
        <f t="shared" si="296"/>
        <v/>
      </c>
      <c r="BL346" s="36" t="str">
        <f t="shared" si="297"/>
        <v/>
      </c>
      <c r="BM346" s="36" t="str">
        <f t="shared" si="298"/>
        <v/>
      </c>
      <c r="BN346" s="38" t="e">
        <f t="shared" si="287"/>
        <v>#DIV/0!</v>
      </c>
      <c r="BO346" s="38" t="e">
        <f t="shared" si="288"/>
        <v>#DIV/0!</v>
      </c>
      <c r="BP346" s="39" t="str">
        <f t="shared" si="310"/>
        <v/>
      </c>
      <c r="BQ346" s="39" t="str">
        <f t="shared" si="311"/>
        <v/>
      </c>
      <c r="BR346" s="39" t="str">
        <f t="shared" si="312"/>
        <v/>
      </c>
      <c r="BS346" s="39" t="str">
        <f t="shared" si="313"/>
        <v/>
      </c>
      <c r="BT346" s="39" t="str">
        <f t="shared" si="314"/>
        <v/>
      </c>
      <c r="BU346" s="39" t="str">
        <f t="shared" si="315"/>
        <v/>
      </c>
      <c r="BV346" s="39" t="str">
        <f t="shared" si="316"/>
        <v/>
      </c>
      <c r="BW346" s="39" t="str">
        <f t="shared" si="317"/>
        <v/>
      </c>
      <c r="BX346" s="39" t="str">
        <f t="shared" si="318"/>
        <v/>
      </c>
      <c r="BY346" s="39" t="str">
        <f t="shared" si="319"/>
        <v/>
      </c>
      <c r="BZ346" s="39" t="str">
        <f t="shared" si="320"/>
        <v/>
      </c>
      <c r="CA346" s="39" t="str">
        <f t="shared" si="321"/>
        <v/>
      </c>
      <c r="CB346" s="39" t="str">
        <f t="shared" si="322"/>
        <v/>
      </c>
      <c r="CC346" s="39" t="str">
        <f t="shared" si="323"/>
        <v/>
      </c>
      <c r="CD346" s="39" t="str">
        <f t="shared" si="324"/>
        <v/>
      </c>
      <c r="CE346" s="39" t="str">
        <f t="shared" si="325"/>
        <v/>
      </c>
      <c r="CF346" s="39" t="str">
        <f t="shared" si="326"/>
        <v/>
      </c>
      <c r="CG346" s="39" t="str">
        <f t="shared" si="327"/>
        <v/>
      </c>
      <c r="CH346" s="39" t="str">
        <f t="shared" si="328"/>
        <v/>
      </c>
      <c r="CI346" s="39" t="str">
        <f t="shared" si="329"/>
        <v/>
      </c>
    </row>
    <row r="347" spans="1:87" ht="12.75">
      <c r="A347" s="18"/>
      <c r="B347" s="16" t="str">
        <f>'Gene Table'!D346</f>
        <v>NM_019899</v>
      </c>
      <c r="C347" s="16" t="s">
        <v>229</v>
      </c>
      <c r="D347" s="17" t="str">
        <f>IF(SUM('Test Sample Data'!D$3:D$98)&gt;10,IF(AND(ISNUMBER('Test Sample Data'!D346),'Test Sample Data'!D346&lt;$B$1,'Test Sample Data'!D346&gt;0),'Test Sample Data'!D346,$B$1),"")</f>
        <v/>
      </c>
      <c r="E347" s="17" t="str">
        <f>IF(SUM('Test Sample Data'!E$3:E$98)&gt;10,IF(AND(ISNUMBER('Test Sample Data'!E346),'Test Sample Data'!E346&lt;$B$1,'Test Sample Data'!E346&gt;0),'Test Sample Data'!E346,$B$1),"")</f>
        <v/>
      </c>
      <c r="F347" s="17" t="str">
        <f>IF(SUM('Test Sample Data'!F$3:F$98)&gt;10,IF(AND(ISNUMBER('Test Sample Data'!F346),'Test Sample Data'!F346&lt;$B$1,'Test Sample Data'!F346&gt;0),'Test Sample Data'!F346,$B$1),"")</f>
        <v/>
      </c>
      <c r="G347" s="17" t="str">
        <f>IF(SUM('Test Sample Data'!G$3:G$98)&gt;10,IF(AND(ISNUMBER('Test Sample Data'!G346),'Test Sample Data'!G346&lt;$B$1,'Test Sample Data'!G346&gt;0),'Test Sample Data'!G346,$B$1),"")</f>
        <v/>
      </c>
      <c r="H347" s="17" t="str">
        <f>IF(SUM('Test Sample Data'!H$3:H$98)&gt;10,IF(AND(ISNUMBER('Test Sample Data'!H346),'Test Sample Data'!H346&lt;$B$1,'Test Sample Data'!H346&gt;0),'Test Sample Data'!H346,$B$1),"")</f>
        <v/>
      </c>
      <c r="I347" s="17" t="str">
        <f>IF(SUM('Test Sample Data'!I$3:I$98)&gt;10,IF(AND(ISNUMBER('Test Sample Data'!I346),'Test Sample Data'!I346&lt;$B$1,'Test Sample Data'!I346&gt;0),'Test Sample Data'!I346,$B$1),"")</f>
        <v/>
      </c>
      <c r="J347" s="17" t="str">
        <f>IF(SUM('Test Sample Data'!J$3:J$98)&gt;10,IF(AND(ISNUMBER('Test Sample Data'!J346),'Test Sample Data'!J346&lt;$B$1,'Test Sample Data'!J346&gt;0),'Test Sample Data'!J346,$B$1),"")</f>
        <v/>
      </c>
      <c r="K347" s="17" t="str">
        <f>IF(SUM('Test Sample Data'!K$3:K$98)&gt;10,IF(AND(ISNUMBER('Test Sample Data'!K346),'Test Sample Data'!K346&lt;$B$1,'Test Sample Data'!K346&gt;0),'Test Sample Data'!K346,$B$1),"")</f>
        <v/>
      </c>
      <c r="L347" s="17" t="str">
        <f>IF(SUM('Test Sample Data'!L$3:L$98)&gt;10,IF(AND(ISNUMBER('Test Sample Data'!L346),'Test Sample Data'!L346&lt;$B$1,'Test Sample Data'!L346&gt;0),'Test Sample Data'!L346,$B$1),"")</f>
        <v/>
      </c>
      <c r="M347" s="17" t="str">
        <f>IF(SUM('Test Sample Data'!M$3:M$98)&gt;10,IF(AND(ISNUMBER('Test Sample Data'!M346),'Test Sample Data'!M346&lt;$B$1,'Test Sample Data'!M346&gt;0),'Test Sample Data'!M346,$B$1),"")</f>
        <v/>
      </c>
      <c r="N347" s="17" t="str">
        <f>'Gene Table'!D346</f>
        <v>NM_019899</v>
      </c>
      <c r="O347" s="16" t="s">
        <v>229</v>
      </c>
      <c r="P347" s="17" t="str">
        <f>IF(SUM('Control Sample Data'!D$3:D$98)&gt;10,IF(AND(ISNUMBER('Control Sample Data'!D346),'Control Sample Data'!D346&lt;$B$1,'Control Sample Data'!D346&gt;0),'Control Sample Data'!D346,$B$1),"")</f>
        <v/>
      </c>
      <c r="Q347" s="17" t="str">
        <f>IF(SUM('Control Sample Data'!E$3:E$98)&gt;10,IF(AND(ISNUMBER('Control Sample Data'!E346),'Control Sample Data'!E346&lt;$B$1,'Control Sample Data'!E346&gt;0),'Control Sample Data'!E346,$B$1),"")</f>
        <v/>
      </c>
      <c r="R347" s="17" t="str">
        <f>IF(SUM('Control Sample Data'!F$3:F$98)&gt;10,IF(AND(ISNUMBER('Control Sample Data'!F346),'Control Sample Data'!F346&lt;$B$1,'Control Sample Data'!F346&gt;0),'Control Sample Data'!F346,$B$1),"")</f>
        <v/>
      </c>
      <c r="S347" s="17" t="str">
        <f>IF(SUM('Control Sample Data'!G$3:G$98)&gt;10,IF(AND(ISNUMBER('Control Sample Data'!G346),'Control Sample Data'!G346&lt;$B$1,'Control Sample Data'!G346&gt;0),'Control Sample Data'!G346,$B$1),"")</f>
        <v/>
      </c>
      <c r="T347" s="17" t="str">
        <f>IF(SUM('Control Sample Data'!H$3:H$98)&gt;10,IF(AND(ISNUMBER('Control Sample Data'!H346),'Control Sample Data'!H346&lt;$B$1,'Control Sample Data'!H346&gt;0),'Control Sample Data'!H346,$B$1),"")</f>
        <v/>
      </c>
      <c r="U347" s="17" t="str">
        <f>IF(SUM('Control Sample Data'!I$3:I$98)&gt;10,IF(AND(ISNUMBER('Control Sample Data'!I346),'Control Sample Data'!I346&lt;$B$1,'Control Sample Data'!I346&gt;0),'Control Sample Data'!I346,$B$1),"")</f>
        <v/>
      </c>
      <c r="V347" s="17" t="str">
        <f>IF(SUM('Control Sample Data'!J$3:J$98)&gt;10,IF(AND(ISNUMBER('Control Sample Data'!J346),'Control Sample Data'!J346&lt;$B$1,'Control Sample Data'!J346&gt;0),'Control Sample Data'!J346,$B$1),"")</f>
        <v/>
      </c>
      <c r="W347" s="17" t="str">
        <f>IF(SUM('Control Sample Data'!K$3:K$98)&gt;10,IF(AND(ISNUMBER('Control Sample Data'!K346),'Control Sample Data'!K346&lt;$B$1,'Control Sample Data'!K346&gt;0),'Control Sample Data'!K346,$B$1),"")</f>
        <v/>
      </c>
      <c r="X347" s="17" t="str">
        <f>IF(SUM('Control Sample Data'!L$3:L$98)&gt;10,IF(AND(ISNUMBER('Control Sample Data'!L346),'Control Sample Data'!L346&lt;$B$1,'Control Sample Data'!L346&gt;0),'Control Sample Data'!L346,$B$1),"")</f>
        <v/>
      </c>
      <c r="Y347" s="17" t="str">
        <f>IF(SUM('Control Sample Data'!M$3:M$98)&gt;10,IF(AND(ISNUMBER('Control Sample Data'!M346),'Control Sample Data'!M346&lt;$B$1,'Control Sample Data'!M346&gt;0),'Control Sample Data'!M346,$B$1),"")</f>
        <v/>
      </c>
      <c r="AT347" s="36" t="str">
        <f t="shared" si="300"/>
        <v/>
      </c>
      <c r="AU347" s="36" t="str">
        <f t="shared" si="301"/>
        <v/>
      </c>
      <c r="AV347" s="36" t="str">
        <f t="shared" si="302"/>
        <v/>
      </c>
      <c r="AW347" s="36" t="str">
        <f t="shared" si="303"/>
        <v/>
      </c>
      <c r="AX347" s="36" t="str">
        <f t="shared" si="304"/>
        <v/>
      </c>
      <c r="AY347" s="36" t="str">
        <f t="shared" si="305"/>
        <v/>
      </c>
      <c r="AZ347" s="36" t="str">
        <f t="shared" si="306"/>
        <v/>
      </c>
      <c r="BA347" s="36" t="str">
        <f t="shared" si="307"/>
        <v/>
      </c>
      <c r="BB347" s="36" t="str">
        <f t="shared" si="308"/>
        <v/>
      </c>
      <c r="BC347" s="36" t="str">
        <f t="shared" si="309"/>
        <v/>
      </c>
      <c r="BD347" s="36" t="str">
        <f t="shared" si="289"/>
        <v/>
      </c>
      <c r="BE347" s="36" t="str">
        <f t="shared" si="290"/>
        <v/>
      </c>
      <c r="BF347" s="36" t="str">
        <f t="shared" si="291"/>
        <v/>
      </c>
      <c r="BG347" s="36" t="str">
        <f t="shared" si="292"/>
        <v/>
      </c>
      <c r="BH347" s="36" t="str">
        <f t="shared" si="293"/>
        <v/>
      </c>
      <c r="BI347" s="36" t="str">
        <f t="shared" si="294"/>
        <v/>
      </c>
      <c r="BJ347" s="36" t="str">
        <f t="shared" si="295"/>
        <v/>
      </c>
      <c r="BK347" s="36" t="str">
        <f t="shared" si="296"/>
        <v/>
      </c>
      <c r="BL347" s="36" t="str">
        <f t="shared" si="297"/>
        <v/>
      </c>
      <c r="BM347" s="36" t="str">
        <f t="shared" si="298"/>
        <v/>
      </c>
      <c r="BN347" s="38" t="e">
        <f t="shared" si="287"/>
        <v>#DIV/0!</v>
      </c>
      <c r="BO347" s="38" t="e">
        <f t="shared" si="288"/>
        <v>#DIV/0!</v>
      </c>
      <c r="BP347" s="39" t="str">
        <f t="shared" si="310"/>
        <v/>
      </c>
      <c r="BQ347" s="39" t="str">
        <f t="shared" si="311"/>
        <v/>
      </c>
      <c r="BR347" s="39" t="str">
        <f t="shared" si="312"/>
        <v/>
      </c>
      <c r="BS347" s="39" t="str">
        <f t="shared" si="313"/>
        <v/>
      </c>
      <c r="BT347" s="39" t="str">
        <f t="shared" si="314"/>
        <v/>
      </c>
      <c r="BU347" s="39" t="str">
        <f t="shared" si="315"/>
        <v/>
      </c>
      <c r="BV347" s="39" t="str">
        <f t="shared" si="316"/>
        <v/>
      </c>
      <c r="BW347" s="39" t="str">
        <f t="shared" si="317"/>
        <v/>
      </c>
      <c r="BX347" s="39" t="str">
        <f t="shared" si="318"/>
        <v/>
      </c>
      <c r="BY347" s="39" t="str">
        <f t="shared" si="319"/>
        <v/>
      </c>
      <c r="BZ347" s="39" t="str">
        <f t="shared" si="320"/>
        <v/>
      </c>
      <c r="CA347" s="39" t="str">
        <f t="shared" si="321"/>
        <v/>
      </c>
      <c r="CB347" s="39" t="str">
        <f t="shared" si="322"/>
        <v/>
      </c>
      <c r="CC347" s="39" t="str">
        <f t="shared" si="323"/>
        <v/>
      </c>
      <c r="CD347" s="39" t="str">
        <f t="shared" si="324"/>
        <v/>
      </c>
      <c r="CE347" s="39" t="str">
        <f t="shared" si="325"/>
        <v/>
      </c>
      <c r="CF347" s="39" t="str">
        <f t="shared" si="326"/>
        <v/>
      </c>
      <c r="CG347" s="39" t="str">
        <f t="shared" si="327"/>
        <v/>
      </c>
      <c r="CH347" s="39" t="str">
        <f t="shared" si="328"/>
        <v/>
      </c>
      <c r="CI347" s="39" t="str">
        <f t="shared" si="329"/>
        <v/>
      </c>
    </row>
    <row r="348" spans="1:87" ht="12.75">
      <c r="A348" s="18"/>
      <c r="B348" s="16" t="str">
        <f>'Gene Table'!D347</f>
        <v>NM_002425</v>
      </c>
      <c r="C348" s="16" t="s">
        <v>233</v>
      </c>
      <c r="D348" s="17" t="str">
        <f>IF(SUM('Test Sample Data'!D$3:D$98)&gt;10,IF(AND(ISNUMBER('Test Sample Data'!D347),'Test Sample Data'!D347&lt;$B$1,'Test Sample Data'!D347&gt;0),'Test Sample Data'!D347,$B$1),"")</f>
        <v/>
      </c>
      <c r="E348" s="17" t="str">
        <f>IF(SUM('Test Sample Data'!E$3:E$98)&gt;10,IF(AND(ISNUMBER('Test Sample Data'!E347),'Test Sample Data'!E347&lt;$B$1,'Test Sample Data'!E347&gt;0),'Test Sample Data'!E347,$B$1),"")</f>
        <v/>
      </c>
      <c r="F348" s="17" t="str">
        <f>IF(SUM('Test Sample Data'!F$3:F$98)&gt;10,IF(AND(ISNUMBER('Test Sample Data'!F347),'Test Sample Data'!F347&lt;$B$1,'Test Sample Data'!F347&gt;0),'Test Sample Data'!F347,$B$1),"")</f>
        <v/>
      </c>
      <c r="G348" s="17" t="str">
        <f>IF(SUM('Test Sample Data'!G$3:G$98)&gt;10,IF(AND(ISNUMBER('Test Sample Data'!G347),'Test Sample Data'!G347&lt;$B$1,'Test Sample Data'!G347&gt;0),'Test Sample Data'!G347,$B$1),"")</f>
        <v/>
      </c>
      <c r="H348" s="17" t="str">
        <f>IF(SUM('Test Sample Data'!H$3:H$98)&gt;10,IF(AND(ISNUMBER('Test Sample Data'!H347),'Test Sample Data'!H347&lt;$B$1,'Test Sample Data'!H347&gt;0),'Test Sample Data'!H347,$B$1),"")</f>
        <v/>
      </c>
      <c r="I348" s="17" t="str">
        <f>IF(SUM('Test Sample Data'!I$3:I$98)&gt;10,IF(AND(ISNUMBER('Test Sample Data'!I347),'Test Sample Data'!I347&lt;$B$1,'Test Sample Data'!I347&gt;0),'Test Sample Data'!I347,$B$1),"")</f>
        <v/>
      </c>
      <c r="J348" s="17" t="str">
        <f>IF(SUM('Test Sample Data'!J$3:J$98)&gt;10,IF(AND(ISNUMBER('Test Sample Data'!J347),'Test Sample Data'!J347&lt;$B$1,'Test Sample Data'!J347&gt;0),'Test Sample Data'!J347,$B$1),"")</f>
        <v/>
      </c>
      <c r="K348" s="17" t="str">
        <f>IF(SUM('Test Sample Data'!K$3:K$98)&gt;10,IF(AND(ISNUMBER('Test Sample Data'!K347),'Test Sample Data'!K347&lt;$B$1,'Test Sample Data'!K347&gt;0),'Test Sample Data'!K347,$B$1),"")</f>
        <v/>
      </c>
      <c r="L348" s="17" t="str">
        <f>IF(SUM('Test Sample Data'!L$3:L$98)&gt;10,IF(AND(ISNUMBER('Test Sample Data'!L347),'Test Sample Data'!L347&lt;$B$1,'Test Sample Data'!L347&gt;0),'Test Sample Data'!L347,$B$1),"")</f>
        <v/>
      </c>
      <c r="M348" s="17" t="str">
        <f>IF(SUM('Test Sample Data'!M$3:M$98)&gt;10,IF(AND(ISNUMBER('Test Sample Data'!M347),'Test Sample Data'!M347&lt;$B$1,'Test Sample Data'!M347&gt;0),'Test Sample Data'!M347,$B$1),"")</f>
        <v/>
      </c>
      <c r="N348" s="17" t="str">
        <f>'Gene Table'!D347</f>
        <v>NM_002425</v>
      </c>
      <c r="O348" s="16" t="s">
        <v>233</v>
      </c>
      <c r="P348" s="17" t="str">
        <f>IF(SUM('Control Sample Data'!D$3:D$98)&gt;10,IF(AND(ISNUMBER('Control Sample Data'!D347),'Control Sample Data'!D347&lt;$B$1,'Control Sample Data'!D347&gt;0),'Control Sample Data'!D347,$B$1),"")</f>
        <v/>
      </c>
      <c r="Q348" s="17" t="str">
        <f>IF(SUM('Control Sample Data'!E$3:E$98)&gt;10,IF(AND(ISNUMBER('Control Sample Data'!E347),'Control Sample Data'!E347&lt;$B$1,'Control Sample Data'!E347&gt;0),'Control Sample Data'!E347,$B$1),"")</f>
        <v/>
      </c>
      <c r="R348" s="17" t="str">
        <f>IF(SUM('Control Sample Data'!F$3:F$98)&gt;10,IF(AND(ISNUMBER('Control Sample Data'!F347),'Control Sample Data'!F347&lt;$B$1,'Control Sample Data'!F347&gt;0),'Control Sample Data'!F347,$B$1),"")</f>
        <v/>
      </c>
      <c r="S348" s="17" t="str">
        <f>IF(SUM('Control Sample Data'!G$3:G$98)&gt;10,IF(AND(ISNUMBER('Control Sample Data'!G347),'Control Sample Data'!G347&lt;$B$1,'Control Sample Data'!G347&gt;0),'Control Sample Data'!G347,$B$1),"")</f>
        <v/>
      </c>
      <c r="T348" s="17" t="str">
        <f>IF(SUM('Control Sample Data'!H$3:H$98)&gt;10,IF(AND(ISNUMBER('Control Sample Data'!H347),'Control Sample Data'!H347&lt;$B$1,'Control Sample Data'!H347&gt;0),'Control Sample Data'!H347,$B$1),"")</f>
        <v/>
      </c>
      <c r="U348" s="17" t="str">
        <f>IF(SUM('Control Sample Data'!I$3:I$98)&gt;10,IF(AND(ISNUMBER('Control Sample Data'!I347),'Control Sample Data'!I347&lt;$B$1,'Control Sample Data'!I347&gt;0),'Control Sample Data'!I347,$B$1),"")</f>
        <v/>
      </c>
      <c r="V348" s="17" t="str">
        <f>IF(SUM('Control Sample Data'!J$3:J$98)&gt;10,IF(AND(ISNUMBER('Control Sample Data'!J347),'Control Sample Data'!J347&lt;$B$1,'Control Sample Data'!J347&gt;0),'Control Sample Data'!J347,$B$1),"")</f>
        <v/>
      </c>
      <c r="W348" s="17" t="str">
        <f>IF(SUM('Control Sample Data'!K$3:K$98)&gt;10,IF(AND(ISNUMBER('Control Sample Data'!K347),'Control Sample Data'!K347&lt;$B$1,'Control Sample Data'!K347&gt;0),'Control Sample Data'!K347,$B$1),"")</f>
        <v/>
      </c>
      <c r="X348" s="17" t="str">
        <f>IF(SUM('Control Sample Data'!L$3:L$98)&gt;10,IF(AND(ISNUMBER('Control Sample Data'!L347),'Control Sample Data'!L347&lt;$B$1,'Control Sample Data'!L347&gt;0),'Control Sample Data'!L347,$B$1),"")</f>
        <v/>
      </c>
      <c r="Y348" s="17" t="str">
        <f>IF(SUM('Control Sample Data'!M$3:M$98)&gt;10,IF(AND(ISNUMBER('Control Sample Data'!M347),'Control Sample Data'!M347&lt;$B$1,'Control Sample Data'!M347&gt;0),'Control Sample Data'!M347,$B$1),"")</f>
        <v/>
      </c>
      <c r="AT348" s="36" t="str">
        <f t="shared" si="300"/>
        <v/>
      </c>
      <c r="AU348" s="36" t="str">
        <f t="shared" si="301"/>
        <v/>
      </c>
      <c r="AV348" s="36" t="str">
        <f t="shared" si="302"/>
        <v/>
      </c>
      <c r="AW348" s="36" t="str">
        <f t="shared" si="303"/>
        <v/>
      </c>
      <c r="AX348" s="36" t="str">
        <f t="shared" si="304"/>
        <v/>
      </c>
      <c r="AY348" s="36" t="str">
        <f t="shared" si="305"/>
        <v/>
      </c>
      <c r="AZ348" s="36" t="str">
        <f t="shared" si="306"/>
        <v/>
      </c>
      <c r="BA348" s="36" t="str">
        <f t="shared" si="307"/>
        <v/>
      </c>
      <c r="BB348" s="36" t="str">
        <f t="shared" si="308"/>
        <v/>
      </c>
      <c r="BC348" s="36" t="str">
        <f t="shared" si="309"/>
        <v/>
      </c>
      <c r="BD348" s="36" t="str">
        <f t="shared" si="289"/>
        <v/>
      </c>
      <c r="BE348" s="36" t="str">
        <f t="shared" si="290"/>
        <v/>
      </c>
      <c r="BF348" s="36" t="str">
        <f t="shared" si="291"/>
        <v/>
      </c>
      <c r="BG348" s="36" t="str">
        <f t="shared" si="292"/>
        <v/>
      </c>
      <c r="BH348" s="36" t="str">
        <f t="shared" si="293"/>
        <v/>
      </c>
      <c r="BI348" s="36" t="str">
        <f t="shared" si="294"/>
        <v/>
      </c>
      <c r="BJ348" s="36" t="str">
        <f t="shared" si="295"/>
        <v/>
      </c>
      <c r="BK348" s="36" t="str">
        <f t="shared" si="296"/>
        <v/>
      </c>
      <c r="BL348" s="36" t="str">
        <f t="shared" si="297"/>
        <v/>
      </c>
      <c r="BM348" s="36" t="str">
        <f t="shared" si="298"/>
        <v/>
      </c>
      <c r="BN348" s="38" t="e">
        <f t="shared" si="287"/>
        <v>#DIV/0!</v>
      </c>
      <c r="BO348" s="38" t="e">
        <f t="shared" si="288"/>
        <v>#DIV/0!</v>
      </c>
      <c r="BP348" s="39" t="str">
        <f t="shared" si="310"/>
        <v/>
      </c>
      <c r="BQ348" s="39" t="str">
        <f t="shared" si="311"/>
        <v/>
      </c>
      <c r="BR348" s="39" t="str">
        <f t="shared" si="312"/>
        <v/>
      </c>
      <c r="BS348" s="39" t="str">
        <f t="shared" si="313"/>
        <v/>
      </c>
      <c r="BT348" s="39" t="str">
        <f t="shared" si="314"/>
        <v/>
      </c>
      <c r="BU348" s="39" t="str">
        <f t="shared" si="315"/>
        <v/>
      </c>
      <c r="BV348" s="39" t="str">
        <f t="shared" si="316"/>
        <v/>
      </c>
      <c r="BW348" s="39" t="str">
        <f t="shared" si="317"/>
        <v/>
      </c>
      <c r="BX348" s="39" t="str">
        <f t="shared" si="318"/>
        <v/>
      </c>
      <c r="BY348" s="39" t="str">
        <f t="shared" si="319"/>
        <v/>
      </c>
      <c r="BZ348" s="39" t="str">
        <f t="shared" si="320"/>
        <v/>
      </c>
      <c r="CA348" s="39" t="str">
        <f t="shared" si="321"/>
        <v/>
      </c>
      <c r="CB348" s="39" t="str">
        <f t="shared" si="322"/>
        <v/>
      </c>
      <c r="CC348" s="39" t="str">
        <f t="shared" si="323"/>
        <v/>
      </c>
      <c r="CD348" s="39" t="str">
        <f t="shared" si="324"/>
        <v/>
      </c>
      <c r="CE348" s="39" t="str">
        <f t="shared" si="325"/>
        <v/>
      </c>
      <c r="CF348" s="39" t="str">
        <f t="shared" si="326"/>
        <v/>
      </c>
      <c r="CG348" s="39" t="str">
        <f t="shared" si="327"/>
        <v/>
      </c>
      <c r="CH348" s="39" t="str">
        <f t="shared" si="328"/>
        <v/>
      </c>
      <c r="CI348" s="39" t="str">
        <f t="shared" si="329"/>
        <v/>
      </c>
    </row>
    <row r="349" spans="1:87" ht="12.75">
      <c r="A349" s="18"/>
      <c r="B349" s="16" t="str">
        <f>'Gene Table'!D348</f>
        <v>NM_004994</v>
      </c>
      <c r="C349" s="16" t="s">
        <v>237</v>
      </c>
      <c r="D349" s="17" t="str">
        <f>IF(SUM('Test Sample Data'!D$3:D$98)&gt;10,IF(AND(ISNUMBER('Test Sample Data'!D348),'Test Sample Data'!D348&lt;$B$1,'Test Sample Data'!D348&gt;0),'Test Sample Data'!D348,$B$1),"")</f>
        <v/>
      </c>
      <c r="E349" s="17" t="str">
        <f>IF(SUM('Test Sample Data'!E$3:E$98)&gt;10,IF(AND(ISNUMBER('Test Sample Data'!E348),'Test Sample Data'!E348&lt;$B$1,'Test Sample Data'!E348&gt;0),'Test Sample Data'!E348,$B$1),"")</f>
        <v/>
      </c>
      <c r="F349" s="17" t="str">
        <f>IF(SUM('Test Sample Data'!F$3:F$98)&gt;10,IF(AND(ISNUMBER('Test Sample Data'!F348),'Test Sample Data'!F348&lt;$B$1,'Test Sample Data'!F348&gt;0),'Test Sample Data'!F348,$B$1),"")</f>
        <v/>
      </c>
      <c r="G349" s="17" t="str">
        <f>IF(SUM('Test Sample Data'!G$3:G$98)&gt;10,IF(AND(ISNUMBER('Test Sample Data'!G348),'Test Sample Data'!G348&lt;$B$1,'Test Sample Data'!G348&gt;0),'Test Sample Data'!G348,$B$1),"")</f>
        <v/>
      </c>
      <c r="H349" s="17" t="str">
        <f>IF(SUM('Test Sample Data'!H$3:H$98)&gt;10,IF(AND(ISNUMBER('Test Sample Data'!H348),'Test Sample Data'!H348&lt;$B$1,'Test Sample Data'!H348&gt;0),'Test Sample Data'!H348,$B$1),"")</f>
        <v/>
      </c>
      <c r="I349" s="17" t="str">
        <f>IF(SUM('Test Sample Data'!I$3:I$98)&gt;10,IF(AND(ISNUMBER('Test Sample Data'!I348),'Test Sample Data'!I348&lt;$B$1,'Test Sample Data'!I348&gt;0),'Test Sample Data'!I348,$B$1),"")</f>
        <v/>
      </c>
      <c r="J349" s="17" t="str">
        <f>IF(SUM('Test Sample Data'!J$3:J$98)&gt;10,IF(AND(ISNUMBER('Test Sample Data'!J348),'Test Sample Data'!J348&lt;$B$1,'Test Sample Data'!J348&gt;0),'Test Sample Data'!J348,$B$1),"")</f>
        <v/>
      </c>
      <c r="K349" s="17" t="str">
        <f>IF(SUM('Test Sample Data'!K$3:K$98)&gt;10,IF(AND(ISNUMBER('Test Sample Data'!K348),'Test Sample Data'!K348&lt;$B$1,'Test Sample Data'!K348&gt;0),'Test Sample Data'!K348,$B$1),"")</f>
        <v/>
      </c>
      <c r="L349" s="17" t="str">
        <f>IF(SUM('Test Sample Data'!L$3:L$98)&gt;10,IF(AND(ISNUMBER('Test Sample Data'!L348),'Test Sample Data'!L348&lt;$B$1,'Test Sample Data'!L348&gt;0),'Test Sample Data'!L348,$B$1),"")</f>
        <v/>
      </c>
      <c r="M349" s="17" t="str">
        <f>IF(SUM('Test Sample Data'!M$3:M$98)&gt;10,IF(AND(ISNUMBER('Test Sample Data'!M348),'Test Sample Data'!M348&lt;$B$1,'Test Sample Data'!M348&gt;0),'Test Sample Data'!M348,$B$1),"")</f>
        <v/>
      </c>
      <c r="N349" s="17" t="str">
        <f>'Gene Table'!D348</f>
        <v>NM_004994</v>
      </c>
      <c r="O349" s="16" t="s">
        <v>237</v>
      </c>
      <c r="P349" s="17" t="str">
        <f>IF(SUM('Control Sample Data'!D$3:D$98)&gt;10,IF(AND(ISNUMBER('Control Sample Data'!D348),'Control Sample Data'!D348&lt;$B$1,'Control Sample Data'!D348&gt;0),'Control Sample Data'!D348,$B$1),"")</f>
        <v/>
      </c>
      <c r="Q349" s="17" t="str">
        <f>IF(SUM('Control Sample Data'!E$3:E$98)&gt;10,IF(AND(ISNUMBER('Control Sample Data'!E348),'Control Sample Data'!E348&lt;$B$1,'Control Sample Data'!E348&gt;0),'Control Sample Data'!E348,$B$1),"")</f>
        <v/>
      </c>
      <c r="R349" s="17" t="str">
        <f>IF(SUM('Control Sample Data'!F$3:F$98)&gt;10,IF(AND(ISNUMBER('Control Sample Data'!F348),'Control Sample Data'!F348&lt;$B$1,'Control Sample Data'!F348&gt;0),'Control Sample Data'!F348,$B$1),"")</f>
        <v/>
      </c>
      <c r="S349" s="17" t="str">
        <f>IF(SUM('Control Sample Data'!G$3:G$98)&gt;10,IF(AND(ISNUMBER('Control Sample Data'!G348),'Control Sample Data'!G348&lt;$B$1,'Control Sample Data'!G348&gt;0),'Control Sample Data'!G348,$B$1),"")</f>
        <v/>
      </c>
      <c r="T349" s="17" t="str">
        <f>IF(SUM('Control Sample Data'!H$3:H$98)&gt;10,IF(AND(ISNUMBER('Control Sample Data'!H348),'Control Sample Data'!H348&lt;$B$1,'Control Sample Data'!H348&gt;0),'Control Sample Data'!H348,$B$1),"")</f>
        <v/>
      </c>
      <c r="U349" s="17" t="str">
        <f>IF(SUM('Control Sample Data'!I$3:I$98)&gt;10,IF(AND(ISNUMBER('Control Sample Data'!I348),'Control Sample Data'!I348&lt;$B$1,'Control Sample Data'!I348&gt;0),'Control Sample Data'!I348,$B$1),"")</f>
        <v/>
      </c>
      <c r="V349" s="17" t="str">
        <f>IF(SUM('Control Sample Data'!J$3:J$98)&gt;10,IF(AND(ISNUMBER('Control Sample Data'!J348),'Control Sample Data'!J348&lt;$B$1,'Control Sample Data'!J348&gt;0),'Control Sample Data'!J348,$B$1),"")</f>
        <v/>
      </c>
      <c r="W349" s="17" t="str">
        <f>IF(SUM('Control Sample Data'!K$3:K$98)&gt;10,IF(AND(ISNUMBER('Control Sample Data'!K348),'Control Sample Data'!K348&lt;$B$1,'Control Sample Data'!K348&gt;0),'Control Sample Data'!K348,$B$1),"")</f>
        <v/>
      </c>
      <c r="X349" s="17" t="str">
        <f>IF(SUM('Control Sample Data'!L$3:L$98)&gt;10,IF(AND(ISNUMBER('Control Sample Data'!L348),'Control Sample Data'!L348&lt;$B$1,'Control Sample Data'!L348&gt;0),'Control Sample Data'!L348,$B$1),"")</f>
        <v/>
      </c>
      <c r="Y349" s="17" t="str">
        <f>IF(SUM('Control Sample Data'!M$3:M$98)&gt;10,IF(AND(ISNUMBER('Control Sample Data'!M348),'Control Sample Data'!M348&lt;$B$1,'Control Sample Data'!M348&gt;0),'Control Sample Data'!M348,$B$1),"")</f>
        <v/>
      </c>
      <c r="AT349" s="36" t="str">
        <f t="shared" si="300"/>
        <v/>
      </c>
      <c r="AU349" s="36" t="str">
        <f t="shared" si="301"/>
        <v/>
      </c>
      <c r="AV349" s="36" t="str">
        <f t="shared" si="302"/>
        <v/>
      </c>
      <c r="AW349" s="36" t="str">
        <f t="shared" si="303"/>
        <v/>
      </c>
      <c r="AX349" s="36" t="str">
        <f t="shared" si="304"/>
        <v/>
      </c>
      <c r="AY349" s="36" t="str">
        <f t="shared" si="305"/>
        <v/>
      </c>
      <c r="AZ349" s="36" t="str">
        <f t="shared" si="306"/>
        <v/>
      </c>
      <c r="BA349" s="36" t="str">
        <f t="shared" si="307"/>
        <v/>
      </c>
      <c r="BB349" s="36" t="str">
        <f t="shared" si="308"/>
        <v/>
      </c>
      <c r="BC349" s="36" t="str">
        <f t="shared" si="309"/>
        <v/>
      </c>
      <c r="BD349" s="36" t="str">
        <f t="shared" si="289"/>
        <v/>
      </c>
      <c r="BE349" s="36" t="str">
        <f t="shared" si="290"/>
        <v/>
      </c>
      <c r="BF349" s="36" t="str">
        <f t="shared" si="291"/>
        <v/>
      </c>
      <c r="BG349" s="36" t="str">
        <f t="shared" si="292"/>
        <v/>
      </c>
      <c r="BH349" s="36" t="str">
        <f t="shared" si="293"/>
        <v/>
      </c>
      <c r="BI349" s="36" t="str">
        <f t="shared" si="294"/>
        <v/>
      </c>
      <c r="BJ349" s="36" t="str">
        <f t="shared" si="295"/>
        <v/>
      </c>
      <c r="BK349" s="36" t="str">
        <f t="shared" si="296"/>
        <v/>
      </c>
      <c r="BL349" s="36" t="str">
        <f t="shared" si="297"/>
        <v/>
      </c>
      <c r="BM349" s="36" t="str">
        <f t="shared" si="298"/>
        <v/>
      </c>
      <c r="BN349" s="38" t="e">
        <f t="shared" si="287"/>
        <v>#DIV/0!</v>
      </c>
      <c r="BO349" s="38" t="e">
        <f t="shared" si="288"/>
        <v>#DIV/0!</v>
      </c>
      <c r="BP349" s="39" t="str">
        <f t="shared" si="310"/>
        <v/>
      </c>
      <c r="BQ349" s="39" t="str">
        <f t="shared" si="311"/>
        <v/>
      </c>
      <c r="BR349" s="39" t="str">
        <f t="shared" si="312"/>
        <v/>
      </c>
      <c r="BS349" s="39" t="str">
        <f t="shared" si="313"/>
        <v/>
      </c>
      <c r="BT349" s="39" t="str">
        <f t="shared" si="314"/>
        <v/>
      </c>
      <c r="BU349" s="39" t="str">
        <f t="shared" si="315"/>
        <v/>
      </c>
      <c r="BV349" s="39" t="str">
        <f t="shared" si="316"/>
        <v/>
      </c>
      <c r="BW349" s="39" t="str">
        <f t="shared" si="317"/>
        <v/>
      </c>
      <c r="BX349" s="39" t="str">
        <f t="shared" si="318"/>
        <v/>
      </c>
      <c r="BY349" s="39" t="str">
        <f t="shared" si="319"/>
        <v/>
      </c>
      <c r="BZ349" s="39" t="str">
        <f t="shared" si="320"/>
        <v/>
      </c>
      <c r="CA349" s="39" t="str">
        <f t="shared" si="321"/>
        <v/>
      </c>
      <c r="CB349" s="39" t="str">
        <f t="shared" si="322"/>
        <v/>
      </c>
      <c r="CC349" s="39" t="str">
        <f t="shared" si="323"/>
        <v/>
      </c>
      <c r="CD349" s="39" t="str">
        <f t="shared" si="324"/>
        <v/>
      </c>
      <c r="CE349" s="39" t="str">
        <f t="shared" si="325"/>
        <v/>
      </c>
      <c r="CF349" s="39" t="str">
        <f t="shared" si="326"/>
        <v/>
      </c>
      <c r="CG349" s="39" t="str">
        <f t="shared" si="327"/>
        <v/>
      </c>
      <c r="CH349" s="39" t="str">
        <f t="shared" si="328"/>
        <v/>
      </c>
      <c r="CI349" s="39" t="str">
        <f t="shared" si="329"/>
        <v/>
      </c>
    </row>
    <row r="350" spans="1:87" ht="12.75">
      <c r="A350" s="18"/>
      <c r="B350" s="16" t="str">
        <f>'Gene Table'!D349</f>
        <v>NM_002422</v>
      </c>
      <c r="C350" s="16" t="s">
        <v>241</v>
      </c>
      <c r="D350" s="17" t="str">
        <f>IF(SUM('Test Sample Data'!D$3:D$98)&gt;10,IF(AND(ISNUMBER('Test Sample Data'!D349),'Test Sample Data'!D349&lt;$B$1,'Test Sample Data'!D349&gt;0),'Test Sample Data'!D349,$B$1),"")</f>
        <v/>
      </c>
      <c r="E350" s="17" t="str">
        <f>IF(SUM('Test Sample Data'!E$3:E$98)&gt;10,IF(AND(ISNUMBER('Test Sample Data'!E349),'Test Sample Data'!E349&lt;$B$1,'Test Sample Data'!E349&gt;0),'Test Sample Data'!E349,$B$1),"")</f>
        <v/>
      </c>
      <c r="F350" s="17" t="str">
        <f>IF(SUM('Test Sample Data'!F$3:F$98)&gt;10,IF(AND(ISNUMBER('Test Sample Data'!F349),'Test Sample Data'!F349&lt;$B$1,'Test Sample Data'!F349&gt;0),'Test Sample Data'!F349,$B$1),"")</f>
        <v/>
      </c>
      <c r="G350" s="17" t="str">
        <f>IF(SUM('Test Sample Data'!G$3:G$98)&gt;10,IF(AND(ISNUMBER('Test Sample Data'!G349),'Test Sample Data'!G349&lt;$B$1,'Test Sample Data'!G349&gt;0),'Test Sample Data'!G349,$B$1),"")</f>
        <v/>
      </c>
      <c r="H350" s="17" t="str">
        <f>IF(SUM('Test Sample Data'!H$3:H$98)&gt;10,IF(AND(ISNUMBER('Test Sample Data'!H349),'Test Sample Data'!H349&lt;$B$1,'Test Sample Data'!H349&gt;0),'Test Sample Data'!H349,$B$1),"")</f>
        <v/>
      </c>
      <c r="I350" s="17" t="str">
        <f>IF(SUM('Test Sample Data'!I$3:I$98)&gt;10,IF(AND(ISNUMBER('Test Sample Data'!I349),'Test Sample Data'!I349&lt;$B$1,'Test Sample Data'!I349&gt;0),'Test Sample Data'!I349,$B$1),"")</f>
        <v/>
      </c>
      <c r="J350" s="17" t="str">
        <f>IF(SUM('Test Sample Data'!J$3:J$98)&gt;10,IF(AND(ISNUMBER('Test Sample Data'!J349),'Test Sample Data'!J349&lt;$B$1,'Test Sample Data'!J349&gt;0),'Test Sample Data'!J349,$B$1),"")</f>
        <v/>
      </c>
      <c r="K350" s="17" t="str">
        <f>IF(SUM('Test Sample Data'!K$3:K$98)&gt;10,IF(AND(ISNUMBER('Test Sample Data'!K349),'Test Sample Data'!K349&lt;$B$1,'Test Sample Data'!K349&gt;0),'Test Sample Data'!K349,$B$1),"")</f>
        <v/>
      </c>
      <c r="L350" s="17" t="str">
        <f>IF(SUM('Test Sample Data'!L$3:L$98)&gt;10,IF(AND(ISNUMBER('Test Sample Data'!L349),'Test Sample Data'!L349&lt;$B$1,'Test Sample Data'!L349&gt;0),'Test Sample Data'!L349,$B$1),"")</f>
        <v/>
      </c>
      <c r="M350" s="17" t="str">
        <f>IF(SUM('Test Sample Data'!M$3:M$98)&gt;10,IF(AND(ISNUMBER('Test Sample Data'!M349),'Test Sample Data'!M349&lt;$B$1,'Test Sample Data'!M349&gt;0),'Test Sample Data'!M349,$B$1),"")</f>
        <v/>
      </c>
      <c r="N350" s="17" t="str">
        <f>'Gene Table'!D349</f>
        <v>NM_002422</v>
      </c>
      <c r="O350" s="16" t="s">
        <v>241</v>
      </c>
      <c r="P350" s="17" t="str">
        <f>IF(SUM('Control Sample Data'!D$3:D$98)&gt;10,IF(AND(ISNUMBER('Control Sample Data'!D349),'Control Sample Data'!D349&lt;$B$1,'Control Sample Data'!D349&gt;0),'Control Sample Data'!D349,$B$1),"")</f>
        <v/>
      </c>
      <c r="Q350" s="17" t="str">
        <f>IF(SUM('Control Sample Data'!E$3:E$98)&gt;10,IF(AND(ISNUMBER('Control Sample Data'!E349),'Control Sample Data'!E349&lt;$B$1,'Control Sample Data'!E349&gt;0),'Control Sample Data'!E349,$B$1),"")</f>
        <v/>
      </c>
      <c r="R350" s="17" t="str">
        <f>IF(SUM('Control Sample Data'!F$3:F$98)&gt;10,IF(AND(ISNUMBER('Control Sample Data'!F349),'Control Sample Data'!F349&lt;$B$1,'Control Sample Data'!F349&gt;0),'Control Sample Data'!F349,$B$1),"")</f>
        <v/>
      </c>
      <c r="S350" s="17" t="str">
        <f>IF(SUM('Control Sample Data'!G$3:G$98)&gt;10,IF(AND(ISNUMBER('Control Sample Data'!G349),'Control Sample Data'!G349&lt;$B$1,'Control Sample Data'!G349&gt;0),'Control Sample Data'!G349,$B$1),"")</f>
        <v/>
      </c>
      <c r="T350" s="17" t="str">
        <f>IF(SUM('Control Sample Data'!H$3:H$98)&gt;10,IF(AND(ISNUMBER('Control Sample Data'!H349),'Control Sample Data'!H349&lt;$B$1,'Control Sample Data'!H349&gt;0),'Control Sample Data'!H349,$B$1),"")</f>
        <v/>
      </c>
      <c r="U350" s="17" t="str">
        <f>IF(SUM('Control Sample Data'!I$3:I$98)&gt;10,IF(AND(ISNUMBER('Control Sample Data'!I349),'Control Sample Data'!I349&lt;$B$1,'Control Sample Data'!I349&gt;0),'Control Sample Data'!I349,$B$1),"")</f>
        <v/>
      </c>
      <c r="V350" s="17" t="str">
        <f>IF(SUM('Control Sample Data'!J$3:J$98)&gt;10,IF(AND(ISNUMBER('Control Sample Data'!J349),'Control Sample Data'!J349&lt;$B$1,'Control Sample Data'!J349&gt;0),'Control Sample Data'!J349,$B$1),"")</f>
        <v/>
      </c>
      <c r="W350" s="17" t="str">
        <f>IF(SUM('Control Sample Data'!K$3:K$98)&gt;10,IF(AND(ISNUMBER('Control Sample Data'!K349),'Control Sample Data'!K349&lt;$B$1,'Control Sample Data'!K349&gt;0),'Control Sample Data'!K349,$B$1),"")</f>
        <v/>
      </c>
      <c r="X350" s="17" t="str">
        <f>IF(SUM('Control Sample Data'!L$3:L$98)&gt;10,IF(AND(ISNUMBER('Control Sample Data'!L349),'Control Sample Data'!L349&lt;$B$1,'Control Sample Data'!L349&gt;0),'Control Sample Data'!L349,$B$1),"")</f>
        <v/>
      </c>
      <c r="Y350" s="17" t="str">
        <f>IF(SUM('Control Sample Data'!M$3:M$98)&gt;10,IF(AND(ISNUMBER('Control Sample Data'!M349),'Control Sample Data'!M349&lt;$B$1,'Control Sample Data'!M349&gt;0),'Control Sample Data'!M349,$B$1),"")</f>
        <v/>
      </c>
      <c r="AT350" s="36" t="str">
        <f t="shared" si="300"/>
        <v/>
      </c>
      <c r="AU350" s="36" t="str">
        <f t="shared" si="301"/>
        <v/>
      </c>
      <c r="AV350" s="36" t="str">
        <f t="shared" si="302"/>
        <v/>
      </c>
      <c r="AW350" s="36" t="str">
        <f t="shared" si="303"/>
        <v/>
      </c>
      <c r="AX350" s="36" t="str">
        <f t="shared" si="304"/>
        <v/>
      </c>
      <c r="AY350" s="36" t="str">
        <f t="shared" si="305"/>
        <v/>
      </c>
      <c r="AZ350" s="36" t="str">
        <f t="shared" si="306"/>
        <v/>
      </c>
      <c r="BA350" s="36" t="str">
        <f t="shared" si="307"/>
        <v/>
      </c>
      <c r="BB350" s="36" t="str">
        <f t="shared" si="308"/>
        <v/>
      </c>
      <c r="BC350" s="36" t="str">
        <f t="shared" si="309"/>
        <v/>
      </c>
      <c r="BD350" s="36" t="str">
        <f t="shared" si="289"/>
        <v/>
      </c>
      <c r="BE350" s="36" t="str">
        <f t="shared" si="290"/>
        <v/>
      </c>
      <c r="BF350" s="36" t="str">
        <f t="shared" si="291"/>
        <v/>
      </c>
      <c r="BG350" s="36" t="str">
        <f t="shared" si="292"/>
        <v/>
      </c>
      <c r="BH350" s="36" t="str">
        <f t="shared" si="293"/>
        <v/>
      </c>
      <c r="BI350" s="36" t="str">
        <f t="shared" si="294"/>
        <v/>
      </c>
      <c r="BJ350" s="36" t="str">
        <f t="shared" si="295"/>
        <v/>
      </c>
      <c r="BK350" s="36" t="str">
        <f t="shared" si="296"/>
        <v/>
      </c>
      <c r="BL350" s="36" t="str">
        <f t="shared" si="297"/>
        <v/>
      </c>
      <c r="BM350" s="36" t="str">
        <f t="shared" si="298"/>
        <v/>
      </c>
      <c r="BN350" s="38" t="e">
        <f t="shared" si="287"/>
        <v>#DIV/0!</v>
      </c>
      <c r="BO350" s="38" t="e">
        <f t="shared" si="288"/>
        <v>#DIV/0!</v>
      </c>
      <c r="BP350" s="39" t="str">
        <f t="shared" si="310"/>
        <v/>
      </c>
      <c r="BQ350" s="39" t="str">
        <f t="shared" si="311"/>
        <v/>
      </c>
      <c r="BR350" s="39" t="str">
        <f t="shared" si="312"/>
        <v/>
      </c>
      <c r="BS350" s="39" t="str">
        <f t="shared" si="313"/>
        <v/>
      </c>
      <c r="BT350" s="39" t="str">
        <f t="shared" si="314"/>
        <v/>
      </c>
      <c r="BU350" s="39" t="str">
        <f t="shared" si="315"/>
        <v/>
      </c>
      <c r="BV350" s="39" t="str">
        <f t="shared" si="316"/>
        <v/>
      </c>
      <c r="BW350" s="39" t="str">
        <f t="shared" si="317"/>
        <v/>
      </c>
      <c r="BX350" s="39" t="str">
        <f t="shared" si="318"/>
        <v/>
      </c>
      <c r="BY350" s="39" t="str">
        <f t="shared" si="319"/>
        <v/>
      </c>
      <c r="BZ350" s="39" t="str">
        <f t="shared" si="320"/>
        <v/>
      </c>
      <c r="CA350" s="39" t="str">
        <f t="shared" si="321"/>
        <v/>
      </c>
      <c r="CB350" s="39" t="str">
        <f t="shared" si="322"/>
        <v/>
      </c>
      <c r="CC350" s="39" t="str">
        <f t="shared" si="323"/>
        <v/>
      </c>
      <c r="CD350" s="39" t="str">
        <f t="shared" si="324"/>
        <v/>
      </c>
      <c r="CE350" s="39" t="str">
        <f t="shared" si="325"/>
        <v/>
      </c>
      <c r="CF350" s="39" t="str">
        <f t="shared" si="326"/>
        <v/>
      </c>
      <c r="CG350" s="39" t="str">
        <f t="shared" si="327"/>
        <v/>
      </c>
      <c r="CH350" s="39" t="str">
        <f t="shared" si="328"/>
        <v/>
      </c>
      <c r="CI350" s="39" t="str">
        <f t="shared" si="329"/>
        <v/>
      </c>
    </row>
    <row r="351" spans="1:87" ht="12.75">
      <c r="A351" s="18"/>
      <c r="B351" s="16" t="str">
        <f>'Gene Table'!D350</f>
        <v>NM_002421</v>
      </c>
      <c r="C351" s="16" t="s">
        <v>245</v>
      </c>
      <c r="D351" s="17" t="str">
        <f>IF(SUM('Test Sample Data'!D$3:D$98)&gt;10,IF(AND(ISNUMBER('Test Sample Data'!D350),'Test Sample Data'!D350&lt;$B$1,'Test Sample Data'!D350&gt;0),'Test Sample Data'!D350,$B$1),"")</f>
        <v/>
      </c>
      <c r="E351" s="17" t="str">
        <f>IF(SUM('Test Sample Data'!E$3:E$98)&gt;10,IF(AND(ISNUMBER('Test Sample Data'!E350),'Test Sample Data'!E350&lt;$B$1,'Test Sample Data'!E350&gt;0),'Test Sample Data'!E350,$B$1),"")</f>
        <v/>
      </c>
      <c r="F351" s="17" t="str">
        <f>IF(SUM('Test Sample Data'!F$3:F$98)&gt;10,IF(AND(ISNUMBER('Test Sample Data'!F350),'Test Sample Data'!F350&lt;$B$1,'Test Sample Data'!F350&gt;0),'Test Sample Data'!F350,$B$1),"")</f>
        <v/>
      </c>
      <c r="G351" s="17" t="str">
        <f>IF(SUM('Test Sample Data'!G$3:G$98)&gt;10,IF(AND(ISNUMBER('Test Sample Data'!G350),'Test Sample Data'!G350&lt;$B$1,'Test Sample Data'!G350&gt;0),'Test Sample Data'!G350,$B$1),"")</f>
        <v/>
      </c>
      <c r="H351" s="17" t="str">
        <f>IF(SUM('Test Sample Data'!H$3:H$98)&gt;10,IF(AND(ISNUMBER('Test Sample Data'!H350),'Test Sample Data'!H350&lt;$B$1,'Test Sample Data'!H350&gt;0),'Test Sample Data'!H350,$B$1),"")</f>
        <v/>
      </c>
      <c r="I351" s="17" t="str">
        <f>IF(SUM('Test Sample Data'!I$3:I$98)&gt;10,IF(AND(ISNUMBER('Test Sample Data'!I350),'Test Sample Data'!I350&lt;$B$1,'Test Sample Data'!I350&gt;0),'Test Sample Data'!I350,$B$1),"")</f>
        <v/>
      </c>
      <c r="J351" s="17" t="str">
        <f>IF(SUM('Test Sample Data'!J$3:J$98)&gt;10,IF(AND(ISNUMBER('Test Sample Data'!J350),'Test Sample Data'!J350&lt;$B$1,'Test Sample Data'!J350&gt;0),'Test Sample Data'!J350,$B$1),"")</f>
        <v/>
      </c>
      <c r="K351" s="17" t="str">
        <f>IF(SUM('Test Sample Data'!K$3:K$98)&gt;10,IF(AND(ISNUMBER('Test Sample Data'!K350),'Test Sample Data'!K350&lt;$B$1,'Test Sample Data'!K350&gt;0),'Test Sample Data'!K350,$B$1),"")</f>
        <v/>
      </c>
      <c r="L351" s="17" t="str">
        <f>IF(SUM('Test Sample Data'!L$3:L$98)&gt;10,IF(AND(ISNUMBER('Test Sample Data'!L350),'Test Sample Data'!L350&lt;$B$1,'Test Sample Data'!L350&gt;0),'Test Sample Data'!L350,$B$1),"")</f>
        <v/>
      </c>
      <c r="M351" s="17" t="str">
        <f>IF(SUM('Test Sample Data'!M$3:M$98)&gt;10,IF(AND(ISNUMBER('Test Sample Data'!M350),'Test Sample Data'!M350&lt;$B$1,'Test Sample Data'!M350&gt;0),'Test Sample Data'!M350,$B$1),"")</f>
        <v/>
      </c>
      <c r="N351" s="17" t="str">
        <f>'Gene Table'!D350</f>
        <v>NM_002421</v>
      </c>
      <c r="O351" s="16" t="s">
        <v>245</v>
      </c>
      <c r="P351" s="17" t="str">
        <f>IF(SUM('Control Sample Data'!D$3:D$98)&gt;10,IF(AND(ISNUMBER('Control Sample Data'!D350),'Control Sample Data'!D350&lt;$B$1,'Control Sample Data'!D350&gt;0),'Control Sample Data'!D350,$B$1),"")</f>
        <v/>
      </c>
      <c r="Q351" s="17" t="str">
        <f>IF(SUM('Control Sample Data'!E$3:E$98)&gt;10,IF(AND(ISNUMBER('Control Sample Data'!E350),'Control Sample Data'!E350&lt;$B$1,'Control Sample Data'!E350&gt;0),'Control Sample Data'!E350,$B$1),"")</f>
        <v/>
      </c>
      <c r="R351" s="17" t="str">
        <f>IF(SUM('Control Sample Data'!F$3:F$98)&gt;10,IF(AND(ISNUMBER('Control Sample Data'!F350),'Control Sample Data'!F350&lt;$B$1,'Control Sample Data'!F350&gt;0),'Control Sample Data'!F350,$B$1),"")</f>
        <v/>
      </c>
      <c r="S351" s="17" t="str">
        <f>IF(SUM('Control Sample Data'!G$3:G$98)&gt;10,IF(AND(ISNUMBER('Control Sample Data'!G350),'Control Sample Data'!G350&lt;$B$1,'Control Sample Data'!G350&gt;0),'Control Sample Data'!G350,$B$1),"")</f>
        <v/>
      </c>
      <c r="T351" s="17" t="str">
        <f>IF(SUM('Control Sample Data'!H$3:H$98)&gt;10,IF(AND(ISNUMBER('Control Sample Data'!H350),'Control Sample Data'!H350&lt;$B$1,'Control Sample Data'!H350&gt;0),'Control Sample Data'!H350,$B$1),"")</f>
        <v/>
      </c>
      <c r="U351" s="17" t="str">
        <f>IF(SUM('Control Sample Data'!I$3:I$98)&gt;10,IF(AND(ISNUMBER('Control Sample Data'!I350),'Control Sample Data'!I350&lt;$B$1,'Control Sample Data'!I350&gt;0),'Control Sample Data'!I350,$B$1),"")</f>
        <v/>
      </c>
      <c r="V351" s="17" t="str">
        <f>IF(SUM('Control Sample Data'!J$3:J$98)&gt;10,IF(AND(ISNUMBER('Control Sample Data'!J350),'Control Sample Data'!J350&lt;$B$1,'Control Sample Data'!J350&gt;0),'Control Sample Data'!J350,$B$1),"")</f>
        <v/>
      </c>
      <c r="W351" s="17" t="str">
        <f>IF(SUM('Control Sample Data'!K$3:K$98)&gt;10,IF(AND(ISNUMBER('Control Sample Data'!K350),'Control Sample Data'!K350&lt;$B$1,'Control Sample Data'!K350&gt;0),'Control Sample Data'!K350,$B$1),"")</f>
        <v/>
      </c>
      <c r="X351" s="17" t="str">
        <f>IF(SUM('Control Sample Data'!L$3:L$98)&gt;10,IF(AND(ISNUMBER('Control Sample Data'!L350),'Control Sample Data'!L350&lt;$B$1,'Control Sample Data'!L350&gt;0),'Control Sample Data'!L350,$B$1),"")</f>
        <v/>
      </c>
      <c r="Y351" s="17" t="str">
        <f>IF(SUM('Control Sample Data'!M$3:M$98)&gt;10,IF(AND(ISNUMBER('Control Sample Data'!M350),'Control Sample Data'!M350&lt;$B$1,'Control Sample Data'!M350&gt;0),'Control Sample Data'!M350,$B$1),"")</f>
        <v/>
      </c>
      <c r="AT351" s="36" t="str">
        <f t="shared" si="300"/>
        <v/>
      </c>
      <c r="AU351" s="36" t="str">
        <f t="shared" si="301"/>
        <v/>
      </c>
      <c r="AV351" s="36" t="str">
        <f t="shared" si="302"/>
        <v/>
      </c>
      <c r="AW351" s="36" t="str">
        <f t="shared" si="303"/>
        <v/>
      </c>
      <c r="AX351" s="36" t="str">
        <f t="shared" si="304"/>
        <v/>
      </c>
      <c r="AY351" s="36" t="str">
        <f t="shared" si="305"/>
        <v/>
      </c>
      <c r="AZ351" s="36" t="str">
        <f t="shared" si="306"/>
        <v/>
      </c>
      <c r="BA351" s="36" t="str">
        <f t="shared" si="307"/>
        <v/>
      </c>
      <c r="BB351" s="36" t="str">
        <f t="shared" si="308"/>
        <v/>
      </c>
      <c r="BC351" s="36" t="str">
        <f t="shared" si="309"/>
        <v/>
      </c>
      <c r="BD351" s="36" t="str">
        <f t="shared" si="289"/>
        <v/>
      </c>
      <c r="BE351" s="36" t="str">
        <f t="shared" si="290"/>
        <v/>
      </c>
      <c r="BF351" s="36" t="str">
        <f t="shared" si="291"/>
        <v/>
      </c>
      <c r="BG351" s="36" t="str">
        <f t="shared" si="292"/>
        <v/>
      </c>
      <c r="BH351" s="36" t="str">
        <f t="shared" si="293"/>
        <v/>
      </c>
      <c r="BI351" s="36" t="str">
        <f t="shared" si="294"/>
        <v/>
      </c>
      <c r="BJ351" s="36" t="str">
        <f t="shared" si="295"/>
        <v/>
      </c>
      <c r="BK351" s="36" t="str">
        <f t="shared" si="296"/>
        <v/>
      </c>
      <c r="BL351" s="36" t="str">
        <f t="shared" si="297"/>
        <v/>
      </c>
      <c r="BM351" s="36" t="str">
        <f t="shared" si="298"/>
        <v/>
      </c>
      <c r="BN351" s="38" t="e">
        <f t="shared" si="287"/>
        <v>#DIV/0!</v>
      </c>
      <c r="BO351" s="38" t="e">
        <f t="shared" si="288"/>
        <v>#DIV/0!</v>
      </c>
      <c r="BP351" s="39" t="str">
        <f t="shared" si="310"/>
        <v/>
      </c>
      <c r="BQ351" s="39" t="str">
        <f t="shared" si="311"/>
        <v/>
      </c>
      <c r="BR351" s="39" t="str">
        <f t="shared" si="312"/>
        <v/>
      </c>
      <c r="BS351" s="39" t="str">
        <f t="shared" si="313"/>
        <v/>
      </c>
      <c r="BT351" s="39" t="str">
        <f t="shared" si="314"/>
        <v/>
      </c>
      <c r="BU351" s="39" t="str">
        <f t="shared" si="315"/>
        <v/>
      </c>
      <c r="BV351" s="39" t="str">
        <f t="shared" si="316"/>
        <v/>
      </c>
      <c r="BW351" s="39" t="str">
        <f t="shared" si="317"/>
        <v/>
      </c>
      <c r="BX351" s="39" t="str">
        <f t="shared" si="318"/>
        <v/>
      </c>
      <c r="BY351" s="39" t="str">
        <f t="shared" si="319"/>
        <v/>
      </c>
      <c r="BZ351" s="39" t="str">
        <f t="shared" si="320"/>
        <v/>
      </c>
      <c r="CA351" s="39" t="str">
        <f t="shared" si="321"/>
        <v/>
      </c>
      <c r="CB351" s="39" t="str">
        <f t="shared" si="322"/>
        <v/>
      </c>
      <c r="CC351" s="39" t="str">
        <f t="shared" si="323"/>
        <v/>
      </c>
      <c r="CD351" s="39" t="str">
        <f t="shared" si="324"/>
        <v/>
      </c>
      <c r="CE351" s="39" t="str">
        <f t="shared" si="325"/>
        <v/>
      </c>
      <c r="CF351" s="39" t="str">
        <f t="shared" si="326"/>
        <v/>
      </c>
      <c r="CG351" s="39" t="str">
        <f t="shared" si="327"/>
        <v/>
      </c>
      <c r="CH351" s="39" t="str">
        <f t="shared" si="328"/>
        <v/>
      </c>
      <c r="CI351" s="39" t="str">
        <f t="shared" si="329"/>
        <v/>
      </c>
    </row>
    <row r="352" spans="1:87" ht="12.75">
      <c r="A352" s="18"/>
      <c r="B352" s="16" t="str">
        <f>'Gene Table'!D351</f>
        <v>NM_000249</v>
      </c>
      <c r="C352" s="16" t="s">
        <v>249</v>
      </c>
      <c r="D352" s="17" t="str">
        <f>IF(SUM('Test Sample Data'!D$3:D$98)&gt;10,IF(AND(ISNUMBER('Test Sample Data'!D351),'Test Sample Data'!D351&lt;$B$1,'Test Sample Data'!D351&gt;0),'Test Sample Data'!D351,$B$1),"")</f>
        <v/>
      </c>
      <c r="E352" s="17" t="str">
        <f>IF(SUM('Test Sample Data'!E$3:E$98)&gt;10,IF(AND(ISNUMBER('Test Sample Data'!E351),'Test Sample Data'!E351&lt;$B$1,'Test Sample Data'!E351&gt;0),'Test Sample Data'!E351,$B$1),"")</f>
        <v/>
      </c>
      <c r="F352" s="17" t="str">
        <f>IF(SUM('Test Sample Data'!F$3:F$98)&gt;10,IF(AND(ISNUMBER('Test Sample Data'!F351),'Test Sample Data'!F351&lt;$B$1,'Test Sample Data'!F351&gt;0),'Test Sample Data'!F351,$B$1),"")</f>
        <v/>
      </c>
      <c r="G352" s="17" t="str">
        <f>IF(SUM('Test Sample Data'!G$3:G$98)&gt;10,IF(AND(ISNUMBER('Test Sample Data'!G351),'Test Sample Data'!G351&lt;$B$1,'Test Sample Data'!G351&gt;0),'Test Sample Data'!G351,$B$1),"")</f>
        <v/>
      </c>
      <c r="H352" s="17" t="str">
        <f>IF(SUM('Test Sample Data'!H$3:H$98)&gt;10,IF(AND(ISNUMBER('Test Sample Data'!H351),'Test Sample Data'!H351&lt;$B$1,'Test Sample Data'!H351&gt;0),'Test Sample Data'!H351,$B$1),"")</f>
        <v/>
      </c>
      <c r="I352" s="17" t="str">
        <f>IF(SUM('Test Sample Data'!I$3:I$98)&gt;10,IF(AND(ISNUMBER('Test Sample Data'!I351),'Test Sample Data'!I351&lt;$B$1,'Test Sample Data'!I351&gt;0),'Test Sample Data'!I351,$B$1),"")</f>
        <v/>
      </c>
      <c r="J352" s="17" t="str">
        <f>IF(SUM('Test Sample Data'!J$3:J$98)&gt;10,IF(AND(ISNUMBER('Test Sample Data'!J351),'Test Sample Data'!J351&lt;$B$1,'Test Sample Data'!J351&gt;0),'Test Sample Data'!J351,$B$1),"")</f>
        <v/>
      </c>
      <c r="K352" s="17" t="str">
        <f>IF(SUM('Test Sample Data'!K$3:K$98)&gt;10,IF(AND(ISNUMBER('Test Sample Data'!K351),'Test Sample Data'!K351&lt;$B$1,'Test Sample Data'!K351&gt;0),'Test Sample Data'!K351,$B$1),"")</f>
        <v/>
      </c>
      <c r="L352" s="17" t="str">
        <f>IF(SUM('Test Sample Data'!L$3:L$98)&gt;10,IF(AND(ISNUMBER('Test Sample Data'!L351),'Test Sample Data'!L351&lt;$B$1,'Test Sample Data'!L351&gt;0),'Test Sample Data'!L351,$B$1),"")</f>
        <v/>
      </c>
      <c r="M352" s="17" t="str">
        <f>IF(SUM('Test Sample Data'!M$3:M$98)&gt;10,IF(AND(ISNUMBER('Test Sample Data'!M351),'Test Sample Data'!M351&lt;$B$1,'Test Sample Data'!M351&gt;0),'Test Sample Data'!M351,$B$1),"")</f>
        <v/>
      </c>
      <c r="N352" s="17" t="str">
        <f>'Gene Table'!D351</f>
        <v>NM_000249</v>
      </c>
      <c r="O352" s="16" t="s">
        <v>249</v>
      </c>
      <c r="P352" s="17" t="str">
        <f>IF(SUM('Control Sample Data'!D$3:D$98)&gt;10,IF(AND(ISNUMBER('Control Sample Data'!D351),'Control Sample Data'!D351&lt;$B$1,'Control Sample Data'!D351&gt;0),'Control Sample Data'!D351,$B$1),"")</f>
        <v/>
      </c>
      <c r="Q352" s="17" t="str">
        <f>IF(SUM('Control Sample Data'!E$3:E$98)&gt;10,IF(AND(ISNUMBER('Control Sample Data'!E351),'Control Sample Data'!E351&lt;$B$1,'Control Sample Data'!E351&gt;0),'Control Sample Data'!E351,$B$1),"")</f>
        <v/>
      </c>
      <c r="R352" s="17" t="str">
        <f>IF(SUM('Control Sample Data'!F$3:F$98)&gt;10,IF(AND(ISNUMBER('Control Sample Data'!F351),'Control Sample Data'!F351&lt;$B$1,'Control Sample Data'!F351&gt;0),'Control Sample Data'!F351,$B$1),"")</f>
        <v/>
      </c>
      <c r="S352" s="17" t="str">
        <f>IF(SUM('Control Sample Data'!G$3:G$98)&gt;10,IF(AND(ISNUMBER('Control Sample Data'!G351),'Control Sample Data'!G351&lt;$B$1,'Control Sample Data'!G351&gt;0),'Control Sample Data'!G351,$B$1),"")</f>
        <v/>
      </c>
      <c r="T352" s="17" t="str">
        <f>IF(SUM('Control Sample Data'!H$3:H$98)&gt;10,IF(AND(ISNUMBER('Control Sample Data'!H351),'Control Sample Data'!H351&lt;$B$1,'Control Sample Data'!H351&gt;0),'Control Sample Data'!H351,$B$1),"")</f>
        <v/>
      </c>
      <c r="U352" s="17" t="str">
        <f>IF(SUM('Control Sample Data'!I$3:I$98)&gt;10,IF(AND(ISNUMBER('Control Sample Data'!I351),'Control Sample Data'!I351&lt;$B$1,'Control Sample Data'!I351&gt;0),'Control Sample Data'!I351,$B$1),"")</f>
        <v/>
      </c>
      <c r="V352" s="17" t="str">
        <f>IF(SUM('Control Sample Data'!J$3:J$98)&gt;10,IF(AND(ISNUMBER('Control Sample Data'!J351),'Control Sample Data'!J351&lt;$B$1,'Control Sample Data'!J351&gt;0),'Control Sample Data'!J351,$B$1),"")</f>
        <v/>
      </c>
      <c r="W352" s="17" t="str">
        <f>IF(SUM('Control Sample Data'!K$3:K$98)&gt;10,IF(AND(ISNUMBER('Control Sample Data'!K351),'Control Sample Data'!K351&lt;$B$1,'Control Sample Data'!K351&gt;0),'Control Sample Data'!K351,$B$1),"")</f>
        <v/>
      </c>
      <c r="X352" s="17" t="str">
        <f>IF(SUM('Control Sample Data'!L$3:L$98)&gt;10,IF(AND(ISNUMBER('Control Sample Data'!L351),'Control Sample Data'!L351&lt;$B$1,'Control Sample Data'!L351&gt;0),'Control Sample Data'!L351,$B$1),"")</f>
        <v/>
      </c>
      <c r="Y352" s="17" t="str">
        <f>IF(SUM('Control Sample Data'!M$3:M$98)&gt;10,IF(AND(ISNUMBER('Control Sample Data'!M351),'Control Sample Data'!M351&lt;$B$1,'Control Sample Data'!M351&gt;0),'Control Sample Data'!M351,$B$1),"")</f>
        <v/>
      </c>
      <c r="AT352" s="36" t="str">
        <f t="shared" si="300"/>
        <v/>
      </c>
      <c r="AU352" s="36" t="str">
        <f t="shared" si="301"/>
        <v/>
      </c>
      <c r="AV352" s="36" t="str">
        <f t="shared" si="302"/>
        <v/>
      </c>
      <c r="AW352" s="36" t="str">
        <f t="shared" si="303"/>
        <v/>
      </c>
      <c r="AX352" s="36" t="str">
        <f t="shared" si="304"/>
        <v/>
      </c>
      <c r="AY352" s="36" t="str">
        <f t="shared" si="305"/>
        <v/>
      </c>
      <c r="AZ352" s="36" t="str">
        <f t="shared" si="306"/>
        <v/>
      </c>
      <c r="BA352" s="36" t="str">
        <f t="shared" si="307"/>
        <v/>
      </c>
      <c r="BB352" s="36" t="str">
        <f t="shared" si="308"/>
        <v/>
      </c>
      <c r="BC352" s="36" t="str">
        <f t="shared" si="309"/>
        <v/>
      </c>
      <c r="BD352" s="36" t="str">
        <f t="shared" si="289"/>
        <v/>
      </c>
      <c r="BE352" s="36" t="str">
        <f t="shared" si="290"/>
        <v/>
      </c>
      <c r="BF352" s="36" t="str">
        <f t="shared" si="291"/>
        <v/>
      </c>
      <c r="BG352" s="36" t="str">
        <f t="shared" si="292"/>
        <v/>
      </c>
      <c r="BH352" s="36" t="str">
        <f t="shared" si="293"/>
        <v/>
      </c>
      <c r="BI352" s="36" t="str">
        <f t="shared" si="294"/>
        <v/>
      </c>
      <c r="BJ352" s="36" t="str">
        <f t="shared" si="295"/>
        <v/>
      </c>
      <c r="BK352" s="36" t="str">
        <f t="shared" si="296"/>
        <v/>
      </c>
      <c r="BL352" s="36" t="str">
        <f t="shared" si="297"/>
        <v/>
      </c>
      <c r="BM352" s="36" t="str">
        <f t="shared" si="298"/>
        <v/>
      </c>
      <c r="BN352" s="38" t="e">
        <f t="shared" si="287"/>
        <v>#DIV/0!</v>
      </c>
      <c r="BO352" s="38" t="e">
        <f t="shared" si="288"/>
        <v>#DIV/0!</v>
      </c>
      <c r="BP352" s="39" t="str">
        <f t="shared" si="310"/>
        <v/>
      </c>
      <c r="BQ352" s="39" t="str">
        <f t="shared" si="311"/>
        <v/>
      </c>
      <c r="BR352" s="39" t="str">
        <f t="shared" si="312"/>
        <v/>
      </c>
      <c r="BS352" s="39" t="str">
        <f t="shared" si="313"/>
        <v/>
      </c>
      <c r="BT352" s="39" t="str">
        <f t="shared" si="314"/>
        <v/>
      </c>
      <c r="BU352" s="39" t="str">
        <f t="shared" si="315"/>
        <v/>
      </c>
      <c r="BV352" s="39" t="str">
        <f t="shared" si="316"/>
        <v/>
      </c>
      <c r="BW352" s="39" t="str">
        <f t="shared" si="317"/>
        <v/>
      </c>
      <c r="BX352" s="39" t="str">
        <f t="shared" si="318"/>
        <v/>
      </c>
      <c r="BY352" s="39" t="str">
        <f t="shared" si="319"/>
        <v/>
      </c>
      <c r="BZ352" s="39" t="str">
        <f t="shared" si="320"/>
        <v/>
      </c>
      <c r="CA352" s="39" t="str">
        <f t="shared" si="321"/>
        <v/>
      </c>
      <c r="CB352" s="39" t="str">
        <f t="shared" si="322"/>
        <v/>
      </c>
      <c r="CC352" s="39" t="str">
        <f t="shared" si="323"/>
        <v/>
      </c>
      <c r="CD352" s="39" t="str">
        <f t="shared" si="324"/>
        <v/>
      </c>
      <c r="CE352" s="39" t="str">
        <f t="shared" si="325"/>
        <v/>
      </c>
      <c r="CF352" s="39" t="str">
        <f t="shared" si="326"/>
        <v/>
      </c>
      <c r="CG352" s="39" t="str">
        <f t="shared" si="327"/>
        <v/>
      </c>
      <c r="CH352" s="39" t="str">
        <f t="shared" si="328"/>
        <v/>
      </c>
      <c r="CI352" s="39" t="str">
        <f t="shared" si="329"/>
        <v/>
      </c>
    </row>
    <row r="353" spans="1:87" ht="12.75">
      <c r="A353" s="18"/>
      <c r="B353" s="16" t="str">
        <f>'Gene Table'!D352</f>
        <v>NM_000248</v>
      </c>
      <c r="C353" s="16" t="s">
        <v>253</v>
      </c>
      <c r="D353" s="17" t="str">
        <f>IF(SUM('Test Sample Data'!D$3:D$98)&gt;10,IF(AND(ISNUMBER('Test Sample Data'!D352),'Test Sample Data'!D352&lt;$B$1,'Test Sample Data'!D352&gt;0),'Test Sample Data'!D352,$B$1),"")</f>
        <v/>
      </c>
      <c r="E353" s="17" t="str">
        <f>IF(SUM('Test Sample Data'!E$3:E$98)&gt;10,IF(AND(ISNUMBER('Test Sample Data'!E352),'Test Sample Data'!E352&lt;$B$1,'Test Sample Data'!E352&gt;0),'Test Sample Data'!E352,$B$1),"")</f>
        <v/>
      </c>
      <c r="F353" s="17" t="str">
        <f>IF(SUM('Test Sample Data'!F$3:F$98)&gt;10,IF(AND(ISNUMBER('Test Sample Data'!F352),'Test Sample Data'!F352&lt;$B$1,'Test Sample Data'!F352&gt;0),'Test Sample Data'!F352,$B$1),"")</f>
        <v/>
      </c>
      <c r="G353" s="17" t="str">
        <f>IF(SUM('Test Sample Data'!G$3:G$98)&gt;10,IF(AND(ISNUMBER('Test Sample Data'!G352),'Test Sample Data'!G352&lt;$B$1,'Test Sample Data'!G352&gt;0),'Test Sample Data'!G352,$B$1),"")</f>
        <v/>
      </c>
      <c r="H353" s="17" t="str">
        <f>IF(SUM('Test Sample Data'!H$3:H$98)&gt;10,IF(AND(ISNUMBER('Test Sample Data'!H352),'Test Sample Data'!H352&lt;$B$1,'Test Sample Data'!H352&gt;0),'Test Sample Data'!H352,$B$1),"")</f>
        <v/>
      </c>
      <c r="I353" s="17" t="str">
        <f>IF(SUM('Test Sample Data'!I$3:I$98)&gt;10,IF(AND(ISNUMBER('Test Sample Data'!I352),'Test Sample Data'!I352&lt;$B$1,'Test Sample Data'!I352&gt;0),'Test Sample Data'!I352,$B$1),"")</f>
        <v/>
      </c>
      <c r="J353" s="17" t="str">
        <f>IF(SUM('Test Sample Data'!J$3:J$98)&gt;10,IF(AND(ISNUMBER('Test Sample Data'!J352),'Test Sample Data'!J352&lt;$B$1,'Test Sample Data'!J352&gt;0),'Test Sample Data'!J352,$B$1),"")</f>
        <v/>
      </c>
      <c r="K353" s="17" t="str">
        <f>IF(SUM('Test Sample Data'!K$3:K$98)&gt;10,IF(AND(ISNUMBER('Test Sample Data'!K352),'Test Sample Data'!K352&lt;$B$1,'Test Sample Data'!K352&gt;0),'Test Sample Data'!K352,$B$1),"")</f>
        <v/>
      </c>
      <c r="L353" s="17" t="str">
        <f>IF(SUM('Test Sample Data'!L$3:L$98)&gt;10,IF(AND(ISNUMBER('Test Sample Data'!L352),'Test Sample Data'!L352&lt;$B$1,'Test Sample Data'!L352&gt;0),'Test Sample Data'!L352,$B$1),"")</f>
        <v/>
      </c>
      <c r="M353" s="17" t="str">
        <f>IF(SUM('Test Sample Data'!M$3:M$98)&gt;10,IF(AND(ISNUMBER('Test Sample Data'!M352),'Test Sample Data'!M352&lt;$B$1,'Test Sample Data'!M352&gt;0),'Test Sample Data'!M352,$B$1),"")</f>
        <v/>
      </c>
      <c r="N353" s="17" t="str">
        <f>'Gene Table'!D352</f>
        <v>NM_000248</v>
      </c>
      <c r="O353" s="16" t="s">
        <v>253</v>
      </c>
      <c r="P353" s="17" t="str">
        <f>IF(SUM('Control Sample Data'!D$3:D$98)&gt;10,IF(AND(ISNUMBER('Control Sample Data'!D352),'Control Sample Data'!D352&lt;$B$1,'Control Sample Data'!D352&gt;0),'Control Sample Data'!D352,$B$1),"")</f>
        <v/>
      </c>
      <c r="Q353" s="17" t="str">
        <f>IF(SUM('Control Sample Data'!E$3:E$98)&gt;10,IF(AND(ISNUMBER('Control Sample Data'!E352),'Control Sample Data'!E352&lt;$B$1,'Control Sample Data'!E352&gt;0),'Control Sample Data'!E352,$B$1),"")</f>
        <v/>
      </c>
      <c r="R353" s="17" t="str">
        <f>IF(SUM('Control Sample Data'!F$3:F$98)&gt;10,IF(AND(ISNUMBER('Control Sample Data'!F352),'Control Sample Data'!F352&lt;$B$1,'Control Sample Data'!F352&gt;0),'Control Sample Data'!F352,$B$1),"")</f>
        <v/>
      </c>
      <c r="S353" s="17" t="str">
        <f>IF(SUM('Control Sample Data'!G$3:G$98)&gt;10,IF(AND(ISNUMBER('Control Sample Data'!G352),'Control Sample Data'!G352&lt;$B$1,'Control Sample Data'!G352&gt;0),'Control Sample Data'!G352,$B$1),"")</f>
        <v/>
      </c>
      <c r="T353" s="17" t="str">
        <f>IF(SUM('Control Sample Data'!H$3:H$98)&gt;10,IF(AND(ISNUMBER('Control Sample Data'!H352),'Control Sample Data'!H352&lt;$B$1,'Control Sample Data'!H352&gt;0),'Control Sample Data'!H352,$B$1),"")</f>
        <v/>
      </c>
      <c r="U353" s="17" t="str">
        <f>IF(SUM('Control Sample Data'!I$3:I$98)&gt;10,IF(AND(ISNUMBER('Control Sample Data'!I352),'Control Sample Data'!I352&lt;$B$1,'Control Sample Data'!I352&gt;0),'Control Sample Data'!I352,$B$1),"")</f>
        <v/>
      </c>
      <c r="V353" s="17" t="str">
        <f>IF(SUM('Control Sample Data'!J$3:J$98)&gt;10,IF(AND(ISNUMBER('Control Sample Data'!J352),'Control Sample Data'!J352&lt;$B$1,'Control Sample Data'!J352&gt;0),'Control Sample Data'!J352,$B$1),"")</f>
        <v/>
      </c>
      <c r="W353" s="17" t="str">
        <f>IF(SUM('Control Sample Data'!K$3:K$98)&gt;10,IF(AND(ISNUMBER('Control Sample Data'!K352),'Control Sample Data'!K352&lt;$B$1,'Control Sample Data'!K352&gt;0),'Control Sample Data'!K352,$B$1),"")</f>
        <v/>
      </c>
      <c r="X353" s="17" t="str">
        <f>IF(SUM('Control Sample Data'!L$3:L$98)&gt;10,IF(AND(ISNUMBER('Control Sample Data'!L352),'Control Sample Data'!L352&lt;$B$1,'Control Sample Data'!L352&gt;0),'Control Sample Data'!L352,$B$1),"")</f>
        <v/>
      </c>
      <c r="Y353" s="17" t="str">
        <f>IF(SUM('Control Sample Data'!M$3:M$98)&gt;10,IF(AND(ISNUMBER('Control Sample Data'!M352),'Control Sample Data'!M352&lt;$B$1,'Control Sample Data'!M352&gt;0),'Control Sample Data'!M352,$B$1),"")</f>
        <v/>
      </c>
      <c r="AT353" s="36" t="str">
        <f t="shared" si="300"/>
        <v/>
      </c>
      <c r="AU353" s="36" t="str">
        <f t="shared" si="301"/>
        <v/>
      </c>
      <c r="AV353" s="36" t="str">
        <f t="shared" si="302"/>
        <v/>
      </c>
      <c r="AW353" s="36" t="str">
        <f t="shared" si="303"/>
        <v/>
      </c>
      <c r="AX353" s="36" t="str">
        <f t="shared" si="304"/>
        <v/>
      </c>
      <c r="AY353" s="36" t="str">
        <f t="shared" si="305"/>
        <v/>
      </c>
      <c r="AZ353" s="36" t="str">
        <f t="shared" si="306"/>
        <v/>
      </c>
      <c r="BA353" s="36" t="str">
        <f t="shared" si="307"/>
        <v/>
      </c>
      <c r="BB353" s="36" t="str">
        <f t="shared" si="308"/>
        <v/>
      </c>
      <c r="BC353" s="36" t="str">
        <f t="shared" si="309"/>
        <v/>
      </c>
      <c r="BD353" s="36" t="str">
        <f t="shared" si="289"/>
        <v/>
      </c>
      <c r="BE353" s="36" t="str">
        <f t="shared" si="290"/>
        <v/>
      </c>
      <c r="BF353" s="36" t="str">
        <f t="shared" si="291"/>
        <v/>
      </c>
      <c r="BG353" s="36" t="str">
        <f t="shared" si="292"/>
        <v/>
      </c>
      <c r="BH353" s="36" t="str">
        <f t="shared" si="293"/>
        <v/>
      </c>
      <c r="BI353" s="36" t="str">
        <f t="shared" si="294"/>
        <v/>
      </c>
      <c r="BJ353" s="36" t="str">
        <f t="shared" si="295"/>
        <v/>
      </c>
      <c r="BK353" s="36" t="str">
        <f t="shared" si="296"/>
        <v/>
      </c>
      <c r="BL353" s="36" t="str">
        <f t="shared" si="297"/>
        <v/>
      </c>
      <c r="BM353" s="36" t="str">
        <f t="shared" si="298"/>
        <v/>
      </c>
      <c r="BN353" s="38" t="e">
        <f t="shared" si="287"/>
        <v>#DIV/0!</v>
      </c>
      <c r="BO353" s="38" t="e">
        <f t="shared" si="288"/>
        <v>#DIV/0!</v>
      </c>
      <c r="BP353" s="39" t="str">
        <f t="shared" si="310"/>
        <v/>
      </c>
      <c r="BQ353" s="39" t="str">
        <f t="shared" si="311"/>
        <v/>
      </c>
      <c r="BR353" s="39" t="str">
        <f t="shared" si="312"/>
        <v/>
      </c>
      <c r="BS353" s="39" t="str">
        <f t="shared" si="313"/>
        <v/>
      </c>
      <c r="BT353" s="39" t="str">
        <f t="shared" si="314"/>
        <v/>
      </c>
      <c r="BU353" s="39" t="str">
        <f t="shared" si="315"/>
        <v/>
      </c>
      <c r="BV353" s="39" t="str">
        <f t="shared" si="316"/>
        <v/>
      </c>
      <c r="BW353" s="39" t="str">
        <f t="shared" si="317"/>
        <v/>
      </c>
      <c r="BX353" s="39" t="str">
        <f t="shared" si="318"/>
        <v/>
      </c>
      <c r="BY353" s="39" t="str">
        <f t="shared" si="319"/>
        <v/>
      </c>
      <c r="BZ353" s="39" t="str">
        <f t="shared" si="320"/>
        <v/>
      </c>
      <c r="CA353" s="39" t="str">
        <f t="shared" si="321"/>
        <v/>
      </c>
      <c r="CB353" s="39" t="str">
        <f t="shared" si="322"/>
        <v/>
      </c>
      <c r="CC353" s="39" t="str">
        <f t="shared" si="323"/>
        <v/>
      </c>
      <c r="CD353" s="39" t="str">
        <f t="shared" si="324"/>
        <v/>
      </c>
      <c r="CE353" s="39" t="str">
        <f t="shared" si="325"/>
        <v/>
      </c>
      <c r="CF353" s="39" t="str">
        <f t="shared" si="326"/>
        <v/>
      </c>
      <c r="CG353" s="39" t="str">
        <f t="shared" si="327"/>
        <v/>
      </c>
      <c r="CH353" s="39" t="str">
        <f t="shared" si="328"/>
        <v/>
      </c>
      <c r="CI353" s="39" t="str">
        <f t="shared" si="329"/>
        <v/>
      </c>
    </row>
    <row r="354" spans="1:87" ht="12.75">
      <c r="A354" s="18"/>
      <c r="B354" s="16" t="str">
        <f>'Gene Table'!D353</f>
        <v>NM_005912</v>
      </c>
      <c r="C354" s="16" t="s">
        <v>257</v>
      </c>
      <c r="D354" s="17" t="str">
        <f>IF(SUM('Test Sample Data'!D$3:D$98)&gt;10,IF(AND(ISNUMBER('Test Sample Data'!D353),'Test Sample Data'!D353&lt;$B$1,'Test Sample Data'!D353&gt;0),'Test Sample Data'!D353,$B$1),"")</f>
        <v/>
      </c>
      <c r="E354" s="17" t="str">
        <f>IF(SUM('Test Sample Data'!E$3:E$98)&gt;10,IF(AND(ISNUMBER('Test Sample Data'!E353),'Test Sample Data'!E353&lt;$B$1,'Test Sample Data'!E353&gt;0),'Test Sample Data'!E353,$B$1),"")</f>
        <v/>
      </c>
      <c r="F354" s="17" t="str">
        <f>IF(SUM('Test Sample Data'!F$3:F$98)&gt;10,IF(AND(ISNUMBER('Test Sample Data'!F353),'Test Sample Data'!F353&lt;$B$1,'Test Sample Data'!F353&gt;0),'Test Sample Data'!F353,$B$1),"")</f>
        <v/>
      </c>
      <c r="G354" s="17" t="str">
        <f>IF(SUM('Test Sample Data'!G$3:G$98)&gt;10,IF(AND(ISNUMBER('Test Sample Data'!G353),'Test Sample Data'!G353&lt;$B$1,'Test Sample Data'!G353&gt;0),'Test Sample Data'!G353,$B$1),"")</f>
        <v/>
      </c>
      <c r="H354" s="17" t="str">
        <f>IF(SUM('Test Sample Data'!H$3:H$98)&gt;10,IF(AND(ISNUMBER('Test Sample Data'!H353),'Test Sample Data'!H353&lt;$B$1,'Test Sample Data'!H353&gt;0),'Test Sample Data'!H353,$B$1),"")</f>
        <v/>
      </c>
      <c r="I354" s="17" t="str">
        <f>IF(SUM('Test Sample Data'!I$3:I$98)&gt;10,IF(AND(ISNUMBER('Test Sample Data'!I353),'Test Sample Data'!I353&lt;$B$1,'Test Sample Data'!I353&gt;0),'Test Sample Data'!I353,$B$1),"")</f>
        <v/>
      </c>
      <c r="J354" s="17" t="str">
        <f>IF(SUM('Test Sample Data'!J$3:J$98)&gt;10,IF(AND(ISNUMBER('Test Sample Data'!J353),'Test Sample Data'!J353&lt;$B$1,'Test Sample Data'!J353&gt;0),'Test Sample Data'!J353,$B$1),"")</f>
        <v/>
      </c>
      <c r="K354" s="17" t="str">
        <f>IF(SUM('Test Sample Data'!K$3:K$98)&gt;10,IF(AND(ISNUMBER('Test Sample Data'!K353),'Test Sample Data'!K353&lt;$B$1,'Test Sample Data'!K353&gt;0),'Test Sample Data'!K353,$B$1),"")</f>
        <v/>
      </c>
      <c r="L354" s="17" t="str">
        <f>IF(SUM('Test Sample Data'!L$3:L$98)&gt;10,IF(AND(ISNUMBER('Test Sample Data'!L353),'Test Sample Data'!L353&lt;$B$1,'Test Sample Data'!L353&gt;0),'Test Sample Data'!L353,$B$1),"")</f>
        <v/>
      </c>
      <c r="M354" s="17" t="str">
        <f>IF(SUM('Test Sample Data'!M$3:M$98)&gt;10,IF(AND(ISNUMBER('Test Sample Data'!M353),'Test Sample Data'!M353&lt;$B$1,'Test Sample Data'!M353&gt;0),'Test Sample Data'!M353,$B$1),"")</f>
        <v/>
      </c>
      <c r="N354" s="17" t="str">
        <f>'Gene Table'!D353</f>
        <v>NM_005912</v>
      </c>
      <c r="O354" s="16" t="s">
        <v>257</v>
      </c>
      <c r="P354" s="17" t="str">
        <f>IF(SUM('Control Sample Data'!D$3:D$98)&gt;10,IF(AND(ISNUMBER('Control Sample Data'!D353),'Control Sample Data'!D353&lt;$B$1,'Control Sample Data'!D353&gt;0),'Control Sample Data'!D353,$B$1),"")</f>
        <v/>
      </c>
      <c r="Q354" s="17" t="str">
        <f>IF(SUM('Control Sample Data'!E$3:E$98)&gt;10,IF(AND(ISNUMBER('Control Sample Data'!E353),'Control Sample Data'!E353&lt;$B$1,'Control Sample Data'!E353&gt;0),'Control Sample Data'!E353,$B$1),"")</f>
        <v/>
      </c>
      <c r="R354" s="17" t="str">
        <f>IF(SUM('Control Sample Data'!F$3:F$98)&gt;10,IF(AND(ISNUMBER('Control Sample Data'!F353),'Control Sample Data'!F353&lt;$B$1,'Control Sample Data'!F353&gt;0),'Control Sample Data'!F353,$B$1),"")</f>
        <v/>
      </c>
      <c r="S354" s="17" t="str">
        <f>IF(SUM('Control Sample Data'!G$3:G$98)&gt;10,IF(AND(ISNUMBER('Control Sample Data'!G353),'Control Sample Data'!G353&lt;$B$1,'Control Sample Data'!G353&gt;0),'Control Sample Data'!G353,$B$1),"")</f>
        <v/>
      </c>
      <c r="T354" s="17" t="str">
        <f>IF(SUM('Control Sample Data'!H$3:H$98)&gt;10,IF(AND(ISNUMBER('Control Sample Data'!H353),'Control Sample Data'!H353&lt;$B$1,'Control Sample Data'!H353&gt;0),'Control Sample Data'!H353,$B$1),"")</f>
        <v/>
      </c>
      <c r="U354" s="17" t="str">
        <f>IF(SUM('Control Sample Data'!I$3:I$98)&gt;10,IF(AND(ISNUMBER('Control Sample Data'!I353),'Control Sample Data'!I353&lt;$B$1,'Control Sample Data'!I353&gt;0),'Control Sample Data'!I353,$B$1),"")</f>
        <v/>
      </c>
      <c r="V354" s="17" t="str">
        <f>IF(SUM('Control Sample Data'!J$3:J$98)&gt;10,IF(AND(ISNUMBER('Control Sample Data'!J353),'Control Sample Data'!J353&lt;$B$1,'Control Sample Data'!J353&gt;0),'Control Sample Data'!J353,$B$1),"")</f>
        <v/>
      </c>
      <c r="W354" s="17" t="str">
        <f>IF(SUM('Control Sample Data'!K$3:K$98)&gt;10,IF(AND(ISNUMBER('Control Sample Data'!K353),'Control Sample Data'!K353&lt;$B$1,'Control Sample Data'!K353&gt;0),'Control Sample Data'!K353,$B$1),"")</f>
        <v/>
      </c>
      <c r="X354" s="17" t="str">
        <f>IF(SUM('Control Sample Data'!L$3:L$98)&gt;10,IF(AND(ISNUMBER('Control Sample Data'!L353),'Control Sample Data'!L353&lt;$B$1,'Control Sample Data'!L353&gt;0),'Control Sample Data'!L353,$B$1),"")</f>
        <v/>
      </c>
      <c r="Y354" s="17" t="str">
        <f>IF(SUM('Control Sample Data'!M$3:M$98)&gt;10,IF(AND(ISNUMBER('Control Sample Data'!M353),'Control Sample Data'!M353&lt;$B$1,'Control Sample Data'!M353&gt;0),'Control Sample Data'!M353,$B$1),"")</f>
        <v/>
      </c>
      <c r="AT354" s="36" t="str">
        <f t="shared" si="300"/>
        <v/>
      </c>
      <c r="AU354" s="36" t="str">
        <f t="shared" si="301"/>
        <v/>
      </c>
      <c r="AV354" s="36" t="str">
        <f t="shared" si="302"/>
        <v/>
      </c>
      <c r="AW354" s="36" t="str">
        <f t="shared" si="303"/>
        <v/>
      </c>
      <c r="AX354" s="36" t="str">
        <f t="shared" si="304"/>
        <v/>
      </c>
      <c r="AY354" s="36" t="str">
        <f t="shared" si="305"/>
        <v/>
      </c>
      <c r="AZ354" s="36" t="str">
        <f t="shared" si="306"/>
        <v/>
      </c>
      <c r="BA354" s="36" t="str">
        <f t="shared" si="307"/>
        <v/>
      </c>
      <c r="BB354" s="36" t="str">
        <f t="shared" si="308"/>
        <v/>
      </c>
      <c r="BC354" s="36" t="str">
        <f t="shared" si="309"/>
        <v/>
      </c>
      <c r="BD354" s="36" t="str">
        <f t="shared" si="289"/>
        <v/>
      </c>
      <c r="BE354" s="36" t="str">
        <f t="shared" si="290"/>
        <v/>
      </c>
      <c r="BF354" s="36" t="str">
        <f t="shared" si="291"/>
        <v/>
      </c>
      <c r="BG354" s="36" t="str">
        <f t="shared" si="292"/>
        <v/>
      </c>
      <c r="BH354" s="36" t="str">
        <f t="shared" si="293"/>
        <v/>
      </c>
      <c r="BI354" s="36" t="str">
        <f t="shared" si="294"/>
        <v/>
      </c>
      <c r="BJ354" s="36" t="str">
        <f t="shared" si="295"/>
        <v/>
      </c>
      <c r="BK354" s="36" t="str">
        <f t="shared" si="296"/>
        <v/>
      </c>
      <c r="BL354" s="36" t="str">
        <f t="shared" si="297"/>
        <v/>
      </c>
      <c r="BM354" s="36" t="str">
        <f t="shared" si="298"/>
        <v/>
      </c>
      <c r="BN354" s="38" t="e">
        <f t="shared" si="287"/>
        <v>#DIV/0!</v>
      </c>
      <c r="BO354" s="38" t="e">
        <f t="shared" si="288"/>
        <v>#DIV/0!</v>
      </c>
      <c r="BP354" s="39" t="str">
        <f t="shared" si="310"/>
        <v/>
      </c>
      <c r="BQ354" s="39" t="str">
        <f t="shared" si="311"/>
        <v/>
      </c>
      <c r="BR354" s="39" t="str">
        <f t="shared" si="312"/>
        <v/>
      </c>
      <c r="BS354" s="39" t="str">
        <f t="shared" si="313"/>
        <v/>
      </c>
      <c r="BT354" s="39" t="str">
        <f t="shared" si="314"/>
        <v/>
      </c>
      <c r="BU354" s="39" t="str">
        <f t="shared" si="315"/>
        <v/>
      </c>
      <c r="BV354" s="39" t="str">
        <f t="shared" si="316"/>
        <v/>
      </c>
      <c r="BW354" s="39" t="str">
        <f t="shared" si="317"/>
        <v/>
      </c>
      <c r="BX354" s="39" t="str">
        <f t="shared" si="318"/>
        <v/>
      </c>
      <c r="BY354" s="39" t="str">
        <f t="shared" si="319"/>
        <v/>
      </c>
      <c r="BZ354" s="39" t="str">
        <f t="shared" si="320"/>
        <v/>
      </c>
      <c r="CA354" s="39" t="str">
        <f t="shared" si="321"/>
        <v/>
      </c>
      <c r="CB354" s="39" t="str">
        <f t="shared" si="322"/>
        <v/>
      </c>
      <c r="CC354" s="39" t="str">
        <f t="shared" si="323"/>
        <v/>
      </c>
      <c r="CD354" s="39" t="str">
        <f t="shared" si="324"/>
        <v/>
      </c>
      <c r="CE354" s="39" t="str">
        <f t="shared" si="325"/>
        <v/>
      </c>
      <c r="CF354" s="39" t="str">
        <f t="shared" si="326"/>
        <v/>
      </c>
      <c r="CG354" s="39" t="str">
        <f t="shared" si="327"/>
        <v/>
      </c>
      <c r="CH354" s="39" t="str">
        <f t="shared" si="328"/>
        <v/>
      </c>
      <c r="CI354" s="39" t="str">
        <f t="shared" si="329"/>
        <v/>
      </c>
    </row>
    <row r="355" spans="1:87" ht="12.75">
      <c r="A355" s="18"/>
      <c r="B355" s="16" t="str">
        <f>'Gene Table'!D354</f>
        <v>NM_001025081</v>
      </c>
      <c r="C355" s="16" t="s">
        <v>261</v>
      </c>
      <c r="D355" s="17" t="str">
        <f>IF(SUM('Test Sample Data'!D$3:D$98)&gt;10,IF(AND(ISNUMBER('Test Sample Data'!D354),'Test Sample Data'!D354&lt;$B$1,'Test Sample Data'!D354&gt;0),'Test Sample Data'!D354,$B$1),"")</f>
        <v/>
      </c>
      <c r="E355" s="17" t="str">
        <f>IF(SUM('Test Sample Data'!E$3:E$98)&gt;10,IF(AND(ISNUMBER('Test Sample Data'!E354),'Test Sample Data'!E354&lt;$B$1,'Test Sample Data'!E354&gt;0),'Test Sample Data'!E354,$B$1),"")</f>
        <v/>
      </c>
      <c r="F355" s="17" t="str">
        <f>IF(SUM('Test Sample Data'!F$3:F$98)&gt;10,IF(AND(ISNUMBER('Test Sample Data'!F354),'Test Sample Data'!F354&lt;$B$1,'Test Sample Data'!F354&gt;0),'Test Sample Data'!F354,$B$1),"")</f>
        <v/>
      </c>
      <c r="G355" s="17" t="str">
        <f>IF(SUM('Test Sample Data'!G$3:G$98)&gt;10,IF(AND(ISNUMBER('Test Sample Data'!G354),'Test Sample Data'!G354&lt;$B$1,'Test Sample Data'!G354&gt;0),'Test Sample Data'!G354,$B$1),"")</f>
        <v/>
      </c>
      <c r="H355" s="17" t="str">
        <f>IF(SUM('Test Sample Data'!H$3:H$98)&gt;10,IF(AND(ISNUMBER('Test Sample Data'!H354),'Test Sample Data'!H354&lt;$B$1,'Test Sample Data'!H354&gt;0),'Test Sample Data'!H354,$B$1),"")</f>
        <v/>
      </c>
      <c r="I355" s="17" t="str">
        <f>IF(SUM('Test Sample Data'!I$3:I$98)&gt;10,IF(AND(ISNUMBER('Test Sample Data'!I354),'Test Sample Data'!I354&lt;$B$1,'Test Sample Data'!I354&gt;0),'Test Sample Data'!I354,$B$1),"")</f>
        <v/>
      </c>
      <c r="J355" s="17" t="str">
        <f>IF(SUM('Test Sample Data'!J$3:J$98)&gt;10,IF(AND(ISNUMBER('Test Sample Data'!J354),'Test Sample Data'!J354&lt;$B$1,'Test Sample Data'!J354&gt;0),'Test Sample Data'!J354,$B$1),"")</f>
        <v/>
      </c>
      <c r="K355" s="17" t="str">
        <f>IF(SUM('Test Sample Data'!K$3:K$98)&gt;10,IF(AND(ISNUMBER('Test Sample Data'!K354),'Test Sample Data'!K354&lt;$B$1,'Test Sample Data'!K354&gt;0),'Test Sample Data'!K354,$B$1),"")</f>
        <v/>
      </c>
      <c r="L355" s="17" t="str">
        <f>IF(SUM('Test Sample Data'!L$3:L$98)&gt;10,IF(AND(ISNUMBER('Test Sample Data'!L354),'Test Sample Data'!L354&lt;$B$1,'Test Sample Data'!L354&gt;0),'Test Sample Data'!L354,$B$1),"")</f>
        <v/>
      </c>
      <c r="M355" s="17" t="str">
        <f>IF(SUM('Test Sample Data'!M$3:M$98)&gt;10,IF(AND(ISNUMBER('Test Sample Data'!M354),'Test Sample Data'!M354&lt;$B$1,'Test Sample Data'!M354&gt;0),'Test Sample Data'!M354,$B$1),"")</f>
        <v/>
      </c>
      <c r="N355" s="17" t="str">
        <f>'Gene Table'!D354</f>
        <v>NM_001025081</v>
      </c>
      <c r="O355" s="16" t="s">
        <v>261</v>
      </c>
      <c r="P355" s="17" t="str">
        <f>IF(SUM('Control Sample Data'!D$3:D$98)&gt;10,IF(AND(ISNUMBER('Control Sample Data'!D354),'Control Sample Data'!D354&lt;$B$1,'Control Sample Data'!D354&gt;0),'Control Sample Data'!D354,$B$1),"")</f>
        <v/>
      </c>
      <c r="Q355" s="17" t="str">
        <f>IF(SUM('Control Sample Data'!E$3:E$98)&gt;10,IF(AND(ISNUMBER('Control Sample Data'!E354),'Control Sample Data'!E354&lt;$B$1,'Control Sample Data'!E354&gt;0),'Control Sample Data'!E354,$B$1),"")</f>
        <v/>
      </c>
      <c r="R355" s="17" t="str">
        <f>IF(SUM('Control Sample Data'!F$3:F$98)&gt;10,IF(AND(ISNUMBER('Control Sample Data'!F354),'Control Sample Data'!F354&lt;$B$1,'Control Sample Data'!F354&gt;0),'Control Sample Data'!F354,$B$1),"")</f>
        <v/>
      </c>
      <c r="S355" s="17" t="str">
        <f>IF(SUM('Control Sample Data'!G$3:G$98)&gt;10,IF(AND(ISNUMBER('Control Sample Data'!G354),'Control Sample Data'!G354&lt;$B$1,'Control Sample Data'!G354&gt;0),'Control Sample Data'!G354,$B$1),"")</f>
        <v/>
      </c>
      <c r="T355" s="17" t="str">
        <f>IF(SUM('Control Sample Data'!H$3:H$98)&gt;10,IF(AND(ISNUMBER('Control Sample Data'!H354),'Control Sample Data'!H354&lt;$B$1,'Control Sample Data'!H354&gt;0),'Control Sample Data'!H354,$B$1),"")</f>
        <v/>
      </c>
      <c r="U355" s="17" t="str">
        <f>IF(SUM('Control Sample Data'!I$3:I$98)&gt;10,IF(AND(ISNUMBER('Control Sample Data'!I354),'Control Sample Data'!I354&lt;$B$1,'Control Sample Data'!I354&gt;0),'Control Sample Data'!I354,$B$1),"")</f>
        <v/>
      </c>
      <c r="V355" s="17" t="str">
        <f>IF(SUM('Control Sample Data'!J$3:J$98)&gt;10,IF(AND(ISNUMBER('Control Sample Data'!J354),'Control Sample Data'!J354&lt;$B$1,'Control Sample Data'!J354&gt;0),'Control Sample Data'!J354,$B$1),"")</f>
        <v/>
      </c>
      <c r="W355" s="17" t="str">
        <f>IF(SUM('Control Sample Data'!K$3:K$98)&gt;10,IF(AND(ISNUMBER('Control Sample Data'!K354),'Control Sample Data'!K354&lt;$B$1,'Control Sample Data'!K354&gt;0),'Control Sample Data'!K354,$B$1),"")</f>
        <v/>
      </c>
      <c r="X355" s="17" t="str">
        <f>IF(SUM('Control Sample Data'!L$3:L$98)&gt;10,IF(AND(ISNUMBER('Control Sample Data'!L354),'Control Sample Data'!L354&lt;$B$1,'Control Sample Data'!L354&gt;0),'Control Sample Data'!L354,$B$1),"")</f>
        <v/>
      </c>
      <c r="Y355" s="17" t="str">
        <f>IF(SUM('Control Sample Data'!M$3:M$98)&gt;10,IF(AND(ISNUMBER('Control Sample Data'!M354),'Control Sample Data'!M354&lt;$B$1,'Control Sample Data'!M354&gt;0),'Control Sample Data'!M354,$B$1),"")</f>
        <v/>
      </c>
      <c r="AT355" s="36" t="str">
        <f t="shared" si="300"/>
        <v/>
      </c>
      <c r="AU355" s="36" t="str">
        <f t="shared" si="301"/>
        <v/>
      </c>
      <c r="AV355" s="36" t="str">
        <f t="shared" si="302"/>
        <v/>
      </c>
      <c r="AW355" s="36" t="str">
        <f t="shared" si="303"/>
        <v/>
      </c>
      <c r="AX355" s="36" t="str">
        <f t="shared" si="304"/>
        <v/>
      </c>
      <c r="AY355" s="36" t="str">
        <f t="shared" si="305"/>
        <v/>
      </c>
      <c r="AZ355" s="36" t="str">
        <f t="shared" si="306"/>
        <v/>
      </c>
      <c r="BA355" s="36" t="str">
        <f t="shared" si="307"/>
        <v/>
      </c>
      <c r="BB355" s="36" t="str">
        <f t="shared" si="308"/>
        <v/>
      </c>
      <c r="BC355" s="36" t="str">
        <f t="shared" si="309"/>
        <v/>
      </c>
      <c r="BD355" s="36" t="str">
        <f t="shared" si="289"/>
        <v/>
      </c>
      <c r="BE355" s="36" t="str">
        <f t="shared" si="290"/>
        <v/>
      </c>
      <c r="BF355" s="36" t="str">
        <f t="shared" si="291"/>
        <v/>
      </c>
      <c r="BG355" s="36" t="str">
        <f t="shared" si="292"/>
        <v/>
      </c>
      <c r="BH355" s="36" t="str">
        <f t="shared" si="293"/>
        <v/>
      </c>
      <c r="BI355" s="36" t="str">
        <f t="shared" si="294"/>
        <v/>
      </c>
      <c r="BJ355" s="36" t="str">
        <f t="shared" si="295"/>
        <v/>
      </c>
      <c r="BK355" s="36" t="str">
        <f t="shared" si="296"/>
        <v/>
      </c>
      <c r="BL355" s="36" t="str">
        <f t="shared" si="297"/>
        <v/>
      </c>
      <c r="BM355" s="36" t="str">
        <f t="shared" si="298"/>
        <v/>
      </c>
      <c r="BN355" s="38" t="e">
        <f t="shared" si="287"/>
        <v>#DIV/0!</v>
      </c>
      <c r="BO355" s="38" t="e">
        <f t="shared" si="288"/>
        <v>#DIV/0!</v>
      </c>
      <c r="BP355" s="39" t="str">
        <f t="shared" si="310"/>
        <v/>
      </c>
      <c r="BQ355" s="39" t="str">
        <f t="shared" si="311"/>
        <v/>
      </c>
      <c r="BR355" s="39" t="str">
        <f t="shared" si="312"/>
        <v/>
      </c>
      <c r="BS355" s="39" t="str">
        <f t="shared" si="313"/>
        <v/>
      </c>
      <c r="BT355" s="39" t="str">
        <f t="shared" si="314"/>
        <v/>
      </c>
      <c r="BU355" s="39" t="str">
        <f t="shared" si="315"/>
        <v/>
      </c>
      <c r="BV355" s="39" t="str">
        <f t="shared" si="316"/>
        <v/>
      </c>
      <c r="BW355" s="39" t="str">
        <f t="shared" si="317"/>
        <v/>
      </c>
      <c r="BX355" s="39" t="str">
        <f t="shared" si="318"/>
        <v/>
      </c>
      <c r="BY355" s="39" t="str">
        <f t="shared" si="319"/>
        <v/>
      </c>
      <c r="BZ355" s="39" t="str">
        <f t="shared" si="320"/>
        <v/>
      </c>
      <c r="CA355" s="39" t="str">
        <f t="shared" si="321"/>
        <v/>
      </c>
      <c r="CB355" s="39" t="str">
        <f t="shared" si="322"/>
        <v/>
      </c>
      <c r="CC355" s="39" t="str">
        <f t="shared" si="323"/>
        <v/>
      </c>
      <c r="CD355" s="39" t="str">
        <f t="shared" si="324"/>
        <v/>
      </c>
      <c r="CE355" s="39" t="str">
        <f t="shared" si="325"/>
        <v/>
      </c>
      <c r="CF355" s="39" t="str">
        <f t="shared" si="326"/>
        <v/>
      </c>
      <c r="CG355" s="39" t="str">
        <f t="shared" si="327"/>
        <v/>
      </c>
      <c r="CH355" s="39" t="str">
        <f t="shared" si="328"/>
        <v/>
      </c>
      <c r="CI355" s="39" t="str">
        <f t="shared" si="329"/>
        <v/>
      </c>
    </row>
    <row r="356" spans="1:87" ht="12.75">
      <c r="A356" s="18"/>
      <c r="B356" s="16" t="str">
        <f>'Gene Table'!D355</f>
        <v>NM_022438</v>
      </c>
      <c r="C356" s="16" t="s">
        <v>265</v>
      </c>
      <c r="D356" s="17" t="str">
        <f>IF(SUM('Test Sample Data'!D$3:D$98)&gt;10,IF(AND(ISNUMBER('Test Sample Data'!D355),'Test Sample Data'!D355&lt;$B$1,'Test Sample Data'!D355&gt;0),'Test Sample Data'!D355,$B$1),"")</f>
        <v/>
      </c>
      <c r="E356" s="17" t="str">
        <f>IF(SUM('Test Sample Data'!E$3:E$98)&gt;10,IF(AND(ISNUMBER('Test Sample Data'!E355),'Test Sample Data'!E355&lt;$B$1,'Test Sample Data'!E355&gt;0),'Test Sample Data'!E355,$B$1),"")</f>
        <v/>
      </c>
      <c r="F356" s="17" t="str">
        <f>IF(SUM('Test Sample Data'!F$3:F$98)&gt;10,IF(AND(ISNUMBER('Test Sample Data'!F355),'Test Sample Data'!F355&lt;$B$1,'Test Sample Data'!F355&gt;0),'Test Sample Data'!F355,$B$1),"")</f>
        <v/>
      </c>
      <c r="G356" s="17" t="str">
        <f>IF(SUM('Test Sample Data'!G$3:G$98)&gt;10,IF(AND(ISNUMBER('Test Sample Data'!G355),'Test Sample Data'!G355&lt;$B$1,'Test Sample Data'!G355&gt;0),'Test Sample Data'!G355,$B$1),"")</f>
        <v/>
      </c>
      <c r="H356" s="17" t="str">
        <f>IF(SUM('Test Sample Data'!H$3:H$98)&gt;10,IF(AND(ISNUMBER('Test Sample Data'!H355),'Test Sample Data'!H355&lt;$B$1,'Test Sample Data'!H355&gt;0),'Test Sample Data'!H355,$B$1),"")</f>
        <v/>
      </c>
      <c r="I356" s="17" t="str">
        <f>IF(SUM('Test Sample Data'!I$3:I$98)&gt;10,IF(AND(ISNUMBER('Test Sample Data'!I355),'Test Sample Data'!I355&lt;$B$1,'Test Sample Data'!I355&gt;0),'Test Sample Data'!I355,$B$1),"")</f>
        <v/>
      </c>
      <c r="J356" s="17" t="str">
        <f>IF(SUM('Test Sample Data'!J$3:J$98)&gt;10,IF(AND(ISNUMBER('Test Sample Data'!J355),'Test Sample Data'!J355&lt;$B$1,'Test Sample Data'!J355&gt;0),'Test Sample Data'!J355,$B$1),"")</f>
        <v/>
      </c>
      <c r="K356" s="17" t="str">
        <f>IF(SUM('Test Sample Data'!K$3:K$98)&gt;10,IF(AND(ISNUMBER('Test Sample Data'!K355),'Test Sample Data'!K355&lt;$B$1,'Test Sample Data'!K355&gt;0),'Test Sample Data'!K355,$B$1),"")</f>
        <v/>
      </c>
      <c r="L356" s="17" t="str">
        <f>IF(SUM('Test Sample Data'!L$3:L$98)&gt;10,IF(AND(ISNUMBER('Test Sample Data'!L355),'Test Sample Data'!L355&lt;$B$1,'Test Sample Data'!L355&gt;0),'Test Sample Data'!L355,$B$1),"")</f>
        <v/>
      </c>
      <c r="M356" s="17" t="str">
        <f>IF(SUM('Test Sample Data'!M$3:M$98)&gt;10,IF(AND(ISNUMBER('Test Sample Data'!M355),'Test Sample Data'!M355&lt;$B$1,'Test Sample Data'!M355&gt;0),'Test Sample Data'!M355,$B$1),"")</f>
        <v/>
      </c>
      <c r="N356" s="17" t="str">
        <f>'Gene Table'!D355</f>
        <v>NM_022438</v>
      </c>
      <c r="O356" s="16" t="s">
        <v>265</v>
      </c>
      <c r="P356" s="17" t="str">
        <f>IF(SUM('Control Sample Data'!D$3:D$98)&gt;10,IF(AND(ISNUMBER('Control Sample Data'!D355),'Control Sample Data'!D355&lt;$B$1,'Control Sample Data'!D355&gt;0),'Control Sample Data'!D355,$B$1),"")</f>
        <v/>
      </c>
      <c r="Q356" s="17" t="str">
        <f>IF(SUM('Control Sample Data'!E$3:E$98)&gt;10,IF(AND(ISNUMBER('Control Sample Data'!E355),'Control Sample Data'!E355&lt;$B$1,'Control Sample Data'!E355&gt;0),'Control Sample Data'!E355,$B$1),"")</f>
        <v/>
      </c>
      <c r="R356" s="17" t="str">
        <f>IF(SUM('Control Sample Data'!F$3:F$98)&gt;10,IF(AND(ISNUMBER('Control Sample Data'!F355),'Control Sample Data'!F355&lt;$B$1,'Control Sample Data'!F355&gt;0),'Control Sample Data'!F355,$B$1),"")</f>
        <v/>
      </c>
      <c r="S356" s="17" t="str">
        <f>IF(SUM('Control Sample Data'!G$3:G$98)&gt;10,IF(AND(ISNUMBER('Control Sample Data'!G355),'Control Sample Data'!G355&lt;$B$1,'Control Sample Data'!G355&gt;0),'Control Sample Data'!G355,$B$1),"")</f>
        <v/>
      </c>
      <c r="T356" s="17" t="str">
        <f>IF(SUM('Control Sample Data'!H$3:H$98)&gt;10,IF(AND(ISNUMBER('Control Sample Data'!H355),'Control Sample Data'!H355&lt;$B$1,'Control Sample Data'!H355&gt;0),'Control Sample Data'!H355,$B$1),"")</f>
        <v/>
      </c>
      <c r="U356" s="17" t="str">
        <f>IF(SUM('Control Sample Data'!I$3:I$98)&gt;10,IF(AND(ISNUMBER('Control Sample Data'!I355),'Control Sample Data'!I355&lt;$B$1,'Control Sample Data'!I355&gt;0),'Control Sample Data'!I355,$B$1),"")</f>
        <v/>
      </c>
      <c r="V356" s="17" t="str">
        <f>IF(SUM('Control Sample Data'!J$3:J$98)&gt;10,IF(AND(ISNUMBER('Control Sample Data'!J355),'Control Sample Data'!J355&lt;$B$1,'Control Sample Data'!J355&gt;0),'Control Sample Data'!J355,$B$1),"")</f>
        <v/>
      </c>
      <c r="W356" s="17" t="str">
        <f>IF(SUM('Control Sample Data'!K$3:K$98)&gt;10,IF(AND(ISNUMBER('Control Sample Data'!K355),'Control Sample Data'!K355&lt;$B$1,'Control Sample Data'!K355&gt;0),'Control Sample Data'!K355,$B$1),"")</f>
        <v/>
      </c>
      <c r="X356" s="17" t="str">
        <f>IF(SUM('Control Sample Data'!L$3:L$98)&gt;10,IF(AND(ISNUMBER('Control Sample Data'!L355),'Control Sample Data'!L355&lt;$B$1,'Control Sample Data'!L355&gt;0),'Control Sample Data'!L355,$B$1),"")</f>
        <v/>
      </c>
      <c r="Y356" s="17" t="str">
        <f>IF(SUM('Control Sample Data'!M$3:M$98)&gt;10,IF(AND(ISNUMBER('Control Sample Data'!M355),'Control Sample Data'!M355&lt;$B$1,'Control Sample Data'!M355&gt;0),'Control Sample Data'!M355,$B$1),"")</f>
        <v/>
      </c>
      <c r="AT356" s="36" t="str">
        <f aca="true" t="shared" si="330" ref="AT356:AT387">IF(ISERROR(D356-Z$314),"",D356-Z$314)</f>
        <v/>
      </c>
      <c r="AU356" s="36" t="str">
        <f aca="true" t="shared" si="331" ref="AU356:AU387">IF(ISERROR(E356-AA$314),"",E356-AA$314)</f>
        <v/>
      </c>
      <c r="AV356" s="36" t="str">
        <f aca="true" t="shared" si="332" ref="AV356:AV387">IF(ISERROR(F356-AB$314),"",F356-AB$314)</f>
        <v/>
      </c>
      <c r="AW356" s="36" t="str">
        <f aca="true" t="shared" si="333" ref="AW356:AW387">IF(ISERROR(G356-AC$314),"",G356-AC$314)</f>
        <v/>
      </c>
      <c r="AX356" s="36" t="str">
        <f aca="true" t="shared" si="334" ref="AX356:AX387">IF(ISERROR(H356-AD$314),"",H356-AD$314)</f>
        <v/>
      </c>
      <c r="AY356" s="36" t="str">
        <f aca="true" t="shared" si="335" ref="AY356:AY387">IF(ISERROR(I356-AE$314),"",I356-AE$314)</f>
        <v/>
      </c>
      <c r="AZ356" s="36" t="str">
        <f aca="true" t="shared" si="336" ref="AZ356:AZ387">IF(ISERROR(J356-AF$314),"",J356-AF$314)</f>
        <v/>
      </c>
      <c r="BA356" s="36" t="str">
        <f aca="true" t="shared" si="337" ref="BA356:BA387">IF(ISERROR(K356-AG$314),"",K356-AG$314)</f>
        <v/>
      </c>
      <c r="BB356" s="36" t="str">
        <f aca="true" t="shared" si="338" ref="BB356:BB387">IF(ISERROR(L356-AH$314),"",L356-AH$314)</f>
        <v/>
      </c>
      <c r="BC356" s="36" t="str">
        <f aca="true" t="shared" si="339" ref="BC356:BC387">IF(ISERROR(M356-AI$314),"",M356-AI$314)</f>
        <v/>
      </c>
      <c r="BD356" s="36" t="str">
        <f t="shared" si="289"/>
        <v/>
      </c>
      <c r="BE356" s="36" t="str">
        <f t="shared" si="290"/>
        <v/>
      </c>
      <c r="BF356" s="36" t="str">
        <f t="shared" si="291"/>
        <v/>
      </c>
      <c r="BG356" s="36" t="str">
        <f t="shared" si="292"/>
        <v/>
      </c>
      <c r="BH356" s="36" t="str">
        <f t="shared" si="293"/>
        <v/>
      </c>
      <c r="BI356" s="36" t="str">
        <f t="shared" si="294"/>
        <v/>
      </c>
      <c r="BJ356" s="36" t="str">
        <f t="shared" si="295"/>
        <v/>
      </c>
      <c r="BK356" s="36" t="str">
        <f t="shared" si="296"/>
        <v/>
      </c>
      <c r="BL356" s="36" t="str">
        <f t="shared" si="297"/>
        <v/>
      </c>
      <c r="BM356" s="36" t="str">
        <f t="shared" si="298"/>
        <v/>
      </c>
      <c r="BN356" s="38" t="e">
        <f aca="true" t="shared" si="340" ref="BN356:BN387">AVERAGE(AT356:BC356)</f>
        <v>#DIV/0!</v>
      </c>
      <c r="BO356" s="38" t="e">
        <f aca="true" t="shared" si="341" ref="BO356:BO387">AVERAGE(BD356:BM356)</f>
        <v>#DIV/0!</v>
      </c>
      <c r="BP356" s="39" t="str">
        <f t="shared" si="310"/>
        <v/>
      </c>
      <c r="BQ356" s="39" t="str">
        <f t="shared" si="311"/>
        <v/>
      </c>
      <c r="BR356" s="39" t="str">
        <f t="shared" si="312"/>
        <v/>
      </c>
      <c r="BS356" s="39" t="str">
        <f t="shared" si="313"/>
        <v/>
      </c>
      <c r="BT356" s="39" t="str">
        <f t="shared" si="314"/>
        <v/>
      </c>
      <c r="BU356" s="39" t="str">
        <f t="shared" si="315"/>
        <v/>
      </c>
      <c r="BV356" s="39" t="str">
        <f t="shared" si="316"/>
        <v/>
      </c>
      <c r="BW356" s="39" t="str">
        <f t="shared" si="317"/>
        <v/>
      </c>
      <c r="BX356" s="39" t="str">
        <f t="shared" si="318"/>
        <v/>
      </c>
      <c r="BY356" s="39" t="str">
        <f t="shared" si="319"/>
        <v/>
      </c>
      <c r="BZ356" s="39" t="str">
        <f t="shared" si="320"/>
        <v/>
      </c>
      <c r="CA356" s="39" t="str">
        <f t="shared" si="321"/>
        <v/>
      </c>
      <c r="CB356" s="39" t="str">
        <f t="shared" si="322"/>
        <v/>
      </c>
      <c r="CC356" s="39" t="str">
        <f t="shared" si="323"/>
        <v/>
      </c>
      <c r="CD356" s="39" t="str">
        <f t="shared" si="324"/>
        <v/>
      </c>
      <c r="CE356" s="39" t="str">
        <f t="shared" si="325"/>
        <v/>
      </c>
      <c r="CF356" s="39" t="str">
        <f t="shared" si="326"/>
        <v/>
      </c>
      <c r="CG356" s="39" t="str">
        <f t="shared" si="327"/>
        <v/>
      </c>
      <c r="CH356" s="39" t="str">
        <f t="shared" si="328"/>
        <v/>
      </c>
      <c r="CI356" s="39" t="str">
        <f t="shared" si="329"/>
        <v/>
      </c>
    </row>
    <row r="357" spans="1:87" ht="12.75">
      <c r="A357" s="18"/>
      <c r="B357" s="16" t="str">
        <f>'Gene Table'!D356</f>
        <v>NM_005582</v>
      </c>
      <c r="C357" s="16" t="s">
        <v>269</v>
      </c>
      <c r="D357" s="17" t="str">
        <f>IF(SUM('Test Sample Data'!D$3:D$98)&gt;10,IF(AND(ISNUMBER('Test Sample Data'!D356),'Test Sample Data'!D356&lt;$B$1,'Test Sample Data'!D356&gt;0),'Test Sample Data'!D356,$B$1),"")</f>
        <v/>
      </c>
      <c r="E357" s="17" t="str">
        <f>IF(SUM('Test Sample Data'!E$3:E$98)&gt;10,IF(AND(ISNUMBER('Test Sample Data'!E356),'Test Sample Data'!E356&lt;$B$1,'Test Sample Data'!E356&gt;0),'Test Sample Data'!E356,$B$1),"")</f>
        <v/>
      </c>
      <c r="F357" s="17" t="str">
        <f>IF(SUM('Test Sample Data'!F$3:F$98)&gt;10,IF(AND(ISNUMBER('Test Sample Data'!F356),'Test Sample Data'!F356&lt;$B$1,'Test Sample Data'!F356&gt;0),'Test Sample Data'!F356,$B$1),"")</f>
        <v/>
      </c>
      <c r="G357" s="17" t="str">
        <f>IF(SUM('Test Sample Data'!G$3:G$98)&gt;10,IF(AND(ISNUMBER('Test Sample Data'!G356),'Test Sample Data'!G356&lt;$B$1,'Test Sample Data'!G356&gt;0),'Test Sample Data'!G356,$B$1),"")</f>
        <v/>
      </c>
      <c r="H357" s="17" t="str">
        <f>IF(SUM('Test Sample Data'!H$3:H$98)&gt;10,IF(AND(ISNUMBER('Test Sample Data'!H356),'Test Sample Data'!H356&lt;$B$1,'Test Sample Data'!H356&gt;0),'Test Sample Data'!H356,$B$1),"")</f>
        <v/>
      </c>
      <c r="I357" s="17" t="str">
        <f>IF(SUM('Test Sample Data'!I$3:I$98)&gt;10,IF(AND(ISNUMBER('Test Sample Data'!I356),'Test Sample Data'!I356&lt;$B$1,'Test Sample Data'!I356&gt;0),'Test Sample Data'!I356,$B$1),"")</f>
        <v/>
      </c>
      <c r="J357" s="17" t="str">
        <f>IF(SUM('Test Sample Data'!J$3:J$98)&gt;10,IF(AND(ISNUMBER('Test Sample Data'!J356),'Test Sample Data'!J356&lt;$B$1,'Test Sample Data'!J356&gt;0),'Test Sample Data'!J356,$B$1),"")</f>
        <v/>
      </c>
      <c r="K357" s="17" t="str">
        <f>IF(SUM('Test Sample Data'!K$3:K$98)&gt;10,IF(AND(ISNUMBER('Test Sample Data'!K356),'Test Sample Data'!K356&lt;$B$1,'Test Sample Data'!K356&gt;0),'Test Sample Data'!K356,$B$1),"")</f>
        <v/>
      </c>
      <c r="L357" s="17" t="str">
        <f>IF(SUM('Test Sample Data'!L$3:L$98)&gt;10,IF(AND(ISNUMBER('Test Sample Data'!L356),'Test Sample Data'!L356&lt;$B$1,'Test Sample Data'!L356&gt;0),'Test Sample Data'!L356,$B$1),"")</f>
        <v/>
      </c>
      <c r="M357" s="17" t="str">
        <f>IF(SUM('Test Sample Data'!M$3:M$98)&gt;10,IF(AND(ISNUMBER('Test Sample Data'!M356),'Test Sample Data'!M356&lt;$B$1,'Test Sample Data'!M356&gt;0),'Test Sample Data'!M356,$B$1),"")</f>
        <v/>
      </c>
      <c r="N357" s="17" t="str">
        <f>'Gene Table'!D356</f>
        <v>NM_005582</v>
      </c>
      <c r="O357" s="16" t="s">
        <v>269</v>
      </c>
      <c r="P357" s="17" t="str">
        <f>IF(SUM('Control Sample Data'!D$3:D$98)&gt;10,IF(AND(ISNUMBER('Control Sample Data'!D356),'Control Sample Data'!D356&lt;$B$1,'Control Sample Data'!D356&gt;0),'Control Sample Data'!D356,$B$1),"")</f>
        <v/>
      </c>
      <c r="Q357" s="17" t="str">
        <f>IF(SUM('Control Sample Data'!E$3:E$98)&gt;10,IF(AND(ISNUMBER('Control Sample Data'!E356),'Control Sample Data'!E356&lt;$B$1,'Control Sample Data'!E356&gt;0),'Control Sample Data'!E356,$B$1),"")</f>
        <v/>
      </c>
      <c r="R357" s="17" t="str">
        <f>IF(SUM('Control Sample Data'!F$3:F$98)&gt;10,IF(AND(ISNUMBER('Control Sample Data'!F356),'Control Sample Data'!F356&lt;$B$1,'Control Sample Data'!F356&gt;0),'Control Sample Data'!F356,$B$1),"")</f>
        <v/>
      </c>
      <c r="S357" s="17" t="str">
        <f>IF(SUM('Control Sample Data'!G$3:G$98)&gt;10,IF(AND(ISNUMBER('Control Sample Data'!G356),'Control Sample Data'!G356&lt;$B$1,'Control Sample Data'!G356&gt;0),'Control Sample Data'!G356,$B$1),"")</f>
        <v/>
      </c>
      <c r="T357" s="17" t="str">
        <f>IF(SUM('Control Sample Data'!H$3:H$98)&gt;10,IF(AND(ISNUMBER('Control Sample Data'!H356),'Control Sample Data'!H356&lt;$B$1,'Control Sample Data'!H356&gt;0),'Control Sample Data'!H356,$B$1),"")</f>
        <v/>
      </c>
      <c r="U357" s="17" t="str">
        <f>IF(SUM('Control Sample Data'!I$3:I$98)&gt;10,IF(AND(ISNUMBER('Control Sample Data'!I356),'Control Sample Data'!I356&lt;$B$1,'Control Sample Data'!I356&gt;0),'Control Sample Data'!I356,$B$1),"")</f>
        <v/>
      </c>
      <c r="V357" s="17" t="str">
        <f>IF(SUM('Control Sample Data'!J$3:J$98)&gt;10,IF(AND(ISNUMBER('Control Sample Data'!J356),'Control Sample Data'!J356&lt;$B$1,'Control Sample Data'!J356&gt;0),'Control Sample Data'!J356,$B$1),"")</f>
        <v/>
      </c>
      <c r="W357" s="17" t="str">
        <f>IF(SUM('Control Sample Data'!K$3:K$98)&gt;10,IF(AND(ISNUMBER('Control Sample Data'!K356),'Control Sample Data'!K356&lt;$B$1,'Control Sample Data'!K356&gt;0),'Control Sample Data'!K356,$B$1),"")</f>
        <v/>
      </c>
      <c r="X357" s="17" t="str">
        <f>IF(SUM('Control Sample Data'!L$3:L$98)&gt;10,IF(AND(ISNUMBER('Control Sample Data'!L356),'Control Sample Data'!L356&lt;$B$1,'Control Sample Data'!L356&gt;0),'Control Sample Data'!L356,$B$1),"")</f>
        <v/>
      </c>
      <c r="Y357" s="17" t="str">
        <f>IF(SUM('Control Sample Data'!M$3:M$98)&gt;10,IF(AND(ISNUMBER('Control Sample Data'!M356),'Control Sample Data'!M356&lt;$B$1,'Control Sample Data'!M356&gt;0),'Control Sample Data'!M356,$B$1),"")</f>
        <v/>
      </c>
      <c r="AT357" s="36" t="str">
        <f t="shared" si="330"/>
        <v/>
      </c>
      <c r="AU357" s="36" t="str">
        <f t="shared" si="331"/>
        <v/>
      </c>
      <c r="AV357" s="36" t="str">
        <f t="shared" si="332"/>
        <v/>
      </c>
      <c r="AW357" s="36" t="str">
        <f t="shared" si="333"/>
        <v/>
      </c>
      <c r="AX357" s="36" t="str">
        <f t="shared" si="334"/>
        <v/>
      </c>
      <c r="AY357" s="36" t="str">
        <f t="shared" si="335"/>
        <v/>
      </c>
      <c r="AZ357" s="36" t="str">
        <f t="shared" si="336"/>
        <v/>
      </c>
      <c r="BA357" s="36" t="str">
        <f t="shared" si="337"/>
        <v/>
      </c>
      <c r="BB357" s="36" t="str">
        <f t="shared" si="338"/>
        <v/>
      </c>
      <c r="BC357" s="36" t="str">
        <f t="shared" si="339"/>
        <v/>
      </c>
      <c r="BD357" s="36" t="str">
        <f aca="true" t="shared" si="342" ref="BD357:BD387">IF(ISERROR(P357-AJ$314),"",P357-AJ$314)</f>
        <v/>
      </c>
      <c r="BE357" s="36" t="str">
        <f aca="true" t="shared" si="343" ref="BE357:BE387">IF(ISERROR(Q357-AK$314),"",Q357-AK$314)</f>
        <v/>
      </c>
      <c r="BF357" s="36" t="str">
        <f aca="true" t="shared" si="344" ref="BF357:BF387">IF(ISERROR(R357-AL$314),"",R357-AL$314)</f>
        <v/>
      </c>
      <c r="BG357" s="36" t="str">
        <f aca="true" t="shared" si="345" ref="BG357:BG387">IF(ISERROR(S357-AM$314),"",S357-AM$314)</f>
        <v/>
      </c>
      <c r="BH357" s="36" t="str">
        <f aca="true" t="shared" si="346" ref="BH357:BH387">IF(ISERROR(T357-AN$314),"",T357-AN$314)</f>
        <v/>
      </c>
      <c r="BI357" s="36" t="str">
        <f aca="true" t="shared" si="347" ref="BI357:BI387">IF(ISERROR(U357-AO$314),"",U357-AO$314)</f>
        <v/>
      </c>
      <c r="BJ357" s="36" t="str">
        <f aca="true" t="shared" si="348" ref="BJ357:BJ387">IF(ISERROR(V357-AP$314),"",V357-AP$314)</f>
        <v/>
      </c>
      <c r="BK357" s="36" t="str">
        <f aca="true" t="shared" si="349" ref="BK357:BK387">IF(ISERROR(W357-AQ$314),"",W357-AQ$314)</f>
        <v/>
      </c>
      <c r="BL357" s="36" t="str">
        <f aca="true" t="shared" si="350" ref="BL357:BL387">IF(ISERROR(X357-AR$314),"",X357-AR$314)</f>
        <v/>
      </c>
      <c r="BM357" s="36" t="str">
        <f aca="true" t="shared" si="351" ref="BM357:BM387">IF(ISERROR(Y357-AS$314),"",Y357-AS$314)</f>
        <v/>
      </c>
      <c r="BN357" s="38" t="e">
        <f t="shared" si="340"/>
        <v>#DIV/0!</v>
      </c>
      <c r="BO357" s="38" t="e">
        <f t="shared" si="341"/>
        <v>#DIV/0!</v>
      </c>
      <c r="BP357" s="39" t="str">
        <f t="shared" si="310"/>
        <v/>
      </c>
      <c r="BQ357" s="39" t="str">
        <f t="shared" si="311"/>
        <v/>
      </c>
      <c r="BR357" s="39" t="str">
        <f t="shared" si="312"/>
        <v/>
      </c>
      <c r="BS357" s="39" t="str">
        <f t="shared" si="313"/>
        <v/>
      </c>
      <c r="BT357" s="39" t="str">
        <f t="shared" si="314"/>
        <v/>
      </c>
      <c r="BU357" s="39" t="str">
        <f t="shared" si="315"/>
        <v/>
      </c>
      <c r="BV357" s="39" t="str">
        <f t="shared" si="316"/>
        <v/>
      </c>
      <c r="BW357" s="39" t="str">
        <f t="shared" si="317"/>
        <v/>
      </c>
      <c r="BX357" s="39" t="str">
        <f t="shared" si="318"/>
        <v/>
      </c>
      <c r="BY357" s="39" t="str">
        <f t="shared" si="319"/>
        <v/>
      </c>
      <c r="BZ357" s="39" t="str">
        <f t="shared" si="320"/>
        <v/>
      </c>
      <c r="CA357" s="39" t="str">
        <f t="shared" si="321"/>
        <v/>
      </c>
      <c r="CB357" s="39" t="str">
        <f t="shared" si="322"/>
        <v/>
      </c>
      <c r="CC357" s="39" t="str">
        <f t="shared" si="323"/>
        <v/>
      </c>
      <c r="CD357" s="39" t="str">
        <f t="shared" si="324"/>
        <v/>
      </c>
      <c r="CE357" s="39" t="str">
        <f t="shared" si="325"/>
        <v/>
      </c>
      <c r="CF357" s="39" t="str">
        <f t="shared" si="326"/>
        <v/>
      </c>
      <c r="CG357" s="39" t="str">
        <f t="shared" si="327"/>
        <v/>
      </c>
      <c r="CH357" s="39" t="str">
        <f t="shared" si="328"/>
        <v/>
      </c>
      <c r="CI357" s="39" t="str">
        <f t="shared" si="329"/>
        <v/>
      </c>
    </row>
    <row r="358" spans="1:87" ht="12.75">
      <c r="A358" s="18"/>
      <c r="B358" s="16" t="str">
        <f>'Gene Table'!D357</f>
        <v>NM_002335</v>
      </c>
      <c r="C358" s="16" t="s">
        <v>273</v>
      </c>
      <c r="D358" s="17" t="str">
        <f>IF(SUM('Test Sample Data'!D$3:D$98)&gt;10,IF(AND(ISNUMBER('Test Sample Data'!D357),'Test Sample Data'!D357&lt;$B$1,'Test Sample Data'!D357&gt;0),'Test Sample Data'!D357,$B$1),"")</f>
        <v/>
      </c>
      <c r="E358" s="17" t="str">
        <f>IF(SUM('Test Sample Data'!E$3:E$98)&gt;10,IF(AND(ISNUMBER('Test Sample Data'!E357),'Test Sample Data'!E357&lt;$B$1,'Test Sample Data'!E357&gt;0),'Test Sample Data'!E357,$B$1),"")</f>
        <v/>
      </c>
      <c r="F358" s="17" t="str">
        <f>IF(SUM('Test Sample Data'!F$3:F$98)&gt;10,IF(AND(ISNUMBER('Test Sample Data'!F357),'Test Sample Data'!F357&lt;$B$1,'Test Sample Data'!F357&gt;0),'Test Sample Data'!F357,$B$1),"")</f>
        <v/>
      </c>
      <c r="G358" s="17" t="str">
        <f>IF(SUM('Test Sample Data'!G$3:G$98)&gt;10,IF(AND(ISNUMBER('Test Sample Data'!G357),'Test Sample Data'!G357&lt;$B$1,'Test Sample Data'!G357&gt;0),'Test Sample Data'!G357,$B$1),"")</f>
        <v/>
      </c>
      <c r="H358" s="17" t="str">
        <f>IF(SUM('Test Sample Data'!H$3:H$98)&gt;10,IF(AND(ISNUMBER('Test Sample Data'!H357),'Test Sample Data'!H357&lt;$B$1,'Test Sample Data'!H357&gt;0),'Test Sample Data'!H357,$B$1),"")</f>
        <v/>
      </c>
      <c r="I358" s="17" t="str">
        <f>IF(SUM('Test Sample Data'!I$3:I$98)&gt;10,IF(AND(ISNUMBER('Test Sample Data'!I357),'Test Sample Data'!I357&lt;$B$1,'Test Sample Data'!I357&gt;0),'Test Sample Data'!I357,$B$1),"")</f>
        <v/>
      </c>
      <c r="J358" s="17" t="str">
        <f>IF(SUM('Test Sample Data'!J$3:J$98)&gt;10,IF(AND(ISNUMBER('Test Sample Data'!J357),'Test Sample Data'!J357&lt;$B$1,'Test Sample Data'!J357&gt;0),'Test Sample Data'!J357,$B$1),"")</f>
        <v/>
      </c>
      <c r="K358" s="17" t="str">
        <f>IF(SUM('Test Sample Data'!K$3:K$98)&gt;10,IF(AND(ISNUMBER('Test Sample Data'!K357),'Test Sample Data'!K357&lt;$B$1,'Test Sample Data'!K357&gt;0),'Test Sample Data'!K357,$B$1),"")</f>
        <v/>
      </c>
      <c r="L358" s="17" t="str">
        <f>IF(SUM('Test Sample Data'!L$3:L$98)&gt;10,IF(AND(ISNUMBER('Test Sample Data'!L357),'Test Sample Data'!L357&lt;$B$1,'Test Sample Data'!L357&gt;0),'Test Sample Data'!L357,$B$1),"")</f>
        <v/>
      </c>
      <c r="M358" s="17" t="str">
        <f>IF(SUM('Test Sample Data'!M$3:M$98)&gt;10,IF(AND(ISNUMBER('Test Sample Data'!M357),'Test Sample Data'!M357&lt;$B$1,'Test Sample Data'!M357&gt;0),'Test Sample Data'!M357,$B$1),"")</f>
        <v/>
      </c>
      <c r="N358" s="17" t="str">
        <f>'Gene Table'!D357</f>
        <v>NM_002335</v>
      </c>
      <c r="O358" s="16" t="s">
        <v>273</v>
      </c>
      <c r="P358" s="17" t="str">
        <f>IF(SUM('Control Sample Data'!D$3:D$98)&gt;10,IF(AND(ISNUMBER('Control Sample Data'!D357),'Control Sample Data'!D357&lt;$B$1,'Control Sample Data'!D357&gt;0),'Control Sample Data'!D357,$B$1),"")</f>
        <v/>
      </c>
      <c r="Q358" s="17" t="str">
        <f>IF(SUM('Control Sample Data'!E$3:E$98)&gt;10,IF(AND(ISNUMBER('Control Sample Data'!E357),'Control Sample Data'!E357&lt;$B$1,'Control Sample Data'!E357&gt;0),'Control Sample Data'!E357,$B$1),"")</f>
        <v/>
      </c>
      <c r="R358" s="17" t="str">
        <f>IF(SUM('Control Sample Data'!F$3:F$98)&gt;10,IF(AND(ISNUMBER('Control Sample Data'!F357),'Control Sample Data'!F357&lt;$B$1,'Control Sample Data'!F357&gt;0),'Control Sample Data'!F357,$B$1),"")</f>
        <v/>
      </c>
      <c r="S358" s="17" t="str">
        <f>IF(SUM('Control Sample Data'!G$3:G$98)&gt;10,IF(AND(ISNUMBER('Control Sample Data'!G357),'Control Sample Data'!G357&lt;$B$1,'Control Sample Data'!G357&gt;0),'Control Sample Data'!G357,$B$1),"")</f>
        <v/>
      </c>
      <c r="T358" s="17" t="str">
        <f>IF(SUM('Control Sample Data'!H$3:H$98)&gt;10,IF(AND(ISNUMBER('Control Sample Data'!H357),'Control Sample Data'!H357&lt;$B$1,'Control Sample Data'!H357&gt;0),'Control Sample Data'!H357,$B$1),"")</f>
        <v/>
      </c>
      <c r="U358" s="17" t="str">
        <f>IF(SUM('Control Sample Data'!I$3:I$98)&gt;10,IF(AND(ISNUMBER('Control Sample Data'!I357),'Control Sample Data'!I357&lt;$B$1,'Control Sample Data'!I357&gt;0),'Control Sample Data'!I357,$B$1),"")</f>
        <v/>
      </c>
      <c r="V358" s="17" t="str">
        <f>IF(SUM('Control Sample Data'!J$3:J$98)&gt;10,IF(AND(ISNUMBER('Control Sample Data'!J357),'Control Sample Data'!J357&lt;$B$1,'Control Sample Data'!J357&gt;0),'Control Sample Data'!J357,$B$1),"")</f>
        <v/>
      </c>
      <c r="W358" s="17" t="str">
        <f>IF(SUM('Control Sample Data'!K$3:K$98)&gt;10,IF(AND(ISNUMBER('Control Sample Data'!K357),'Control Sample Data'!K357&lt;$B$1,'Control Sample Data'!K357&gt;0),'Control Sample Data'!K357,$B$1),"")</f>
        <v/>
      </c>
      <c r="X358" s="17" t="str">
        <f>IF(SUM('Control Sample Data'!L$3:L$98)&gt;10,IF(AND(ISNUMBER('Control Sample Data'!L357),'Control Sample Data'!L357&lt;$B$1,'Control Sample Data'!L357&gt;0),'Control Sample Data'!L357,$B$1),"")</f>
        <v/>
      </c>
      <c r="Y358" s="17" t="str">
        <f>IF(SUM('Control Sample Data'!M$3:M$98)&gt;10,IF(AND(ISNUMBER('Control Sample Data'!M357),'Control Sample Data'!M357&lt;$B$1,'Control Sample Data'!M357&gt;0),'Control Sample Data'!M357,$B$1),"")</f>
        <v/>
      </c>
      <c r="AT358" s="36" t="str">
        <f t="shared" si="330"/>
        <v/>
      </c>
      <c r="AU358" s="36" t="str">
        <f t="shared" si="331"/>
        <v/>
      </c>
      <c r="AV358" s="36" t="str">
        <f t="shared" si="332"/>
        <v/>
      </c>
      <c r="AW358" s="36" t="str">
        <f t="shared" si="333"/>
        <v/>
      </c>
      <c r="AX358" s="36" t="str">
        <f t="shared" si="334"/>
        <v/>
      </c>
      <c r="AY358" s="36" t="str">
        <f t="shared" si="335"/>
        <v/>
      </c>
      <c r="AZ358" s="36" t="str">
        <f t="shared" si="336"/>
        <v/>
      </c>
      <c r="BA358" s="36" t="str">
        <f t="shared" si="337"/>
        <v/>
      </c>
      <c r="BB358" s="36" t="str">
        <f t="shared" si="338"/>
        <v/>
      </c>
      <c r="BC358" s="36" t="str">
        <f t="shared" si="339"/>
        <v/>
      </c>
      <c r="BD358" s="36" t="str">
        <f t="shared" si="342"/>
        <v/>
      </c>
      <c r="BE358" s="36" t="str">
        <f t="shared" si="343"/>
        <v/>
      </c>
      <c r="BF358" s="36" t="str">
        <f t="shared" si="344"/>
        <v/>
      </c>
      <c r="BG358" s="36" t="str">
        <f t="shared" si="345"/>
        <v/>
      </c>
      <c r="BH358" s="36" t="str">
        <f t="shared" si="346"/>
        <v/>
      </c>
      <c r="BI358" s="36" t="str">
        <f t="shared" si="347"/>
        <v/>
      </c>
      <c r="BJ358" s="36" t="str">
        <f t="shared" si="348"/>
        <v/>
      </c>
      <c r="BK358" s="36" t="str">
        <f t="shared" si="349"/>
        <v/>
      </c>
      <c r="BL358" s="36" t="str">
        <f t="shared" si="350"/>
        <v/>
      </c>
      <c r="BM358" s="36" t="str">
        <f t="shared" si="351"/>
        <v/>
      </c>
      <c r="BN358" s="38" t="e">
        <f t="shared" si="340"/>
        <v>#DIV/0!</v>
      </c>
      <c r="BO358" s="38" t="e">
        <f t="shared" si="341"/>
        <v>#DIV/0!</v>
      </c>
      <c r="BP358" s="39" t="str">
        <f t="shared" si="310"/>
        <v/>
      </c>
      <c r="BQ358" s="39" t="str">
        <f t="shared" si="311"/>
        <v/>
      </c>
      <c r="BR358" s="39" t="str">
        <f t="shared" si="312"/>
        <v/>
      </c>
      <c r="BS358" s="39" t="str">
        <f t="shared" si="313"/>
        <v/>
      </c>
      <c r="BT358" s="39" t="str">
        <f t="shared" si="314"/>
        <v/>
      </c>
      <c r="BU358" s="39" t="str">
        <f t="shared" si="315"/>
        <v/>
      </c>
      <c r="BV358" s="39" t="str">
        <f t="shared" si="316"/>
        <v/>
      </c>
      <c r="BW358" s="39" t="str">
        <f t="shared" si="317"/>
        <v/>
      </c>
      <c r="BX358" s="39" t="str">
        <f t="shared" si="318"/>
        <v/>
      </c>
      <c r="BY358" s="39" t="str">
        <f t="shared" si="319"/>
        <v/>
      </c>
      <c r="BZ358" s="39" t="str">
        <f t="shared" si="320"/>
        <v/>
      </c>
      <c r="CA358" s="39" t="str">
        <f t="shared" si="321"/>
        <v/>
      </c>
      <c r="CB358" s="39" t="str">
        <f t="shared" si="322"/>
        <v/>
      </c>
      <c r="CC358" s="39" t="str">
        <f t="shared" si="323"/>
        <v/>
      </c>
      <c r="CD358" s="39" t="str">
        <f t="shared" si="324"/>
        <v/>
      </c>
      <c r="CE358" s="39" t="str">
        <f t="shared" si="325"/>
        <v/>
      </c>
      <c r="CF358" s="39" t="str">
        <f t="shared" si="326"/>
        <v/>
      </c>
      <c r="CG358" s="39" t="str">
        <f t="shared" si="327"/>
        <v/>
      </c>
      <c r="CH358" s="39" t="str">
        <f t="shared" si="328"/>
        <v/>
      </c>
      <c r="CI358" s="39" t="str">
        <f t="shared" si="329"/>
        <v/>
      </c>
    </row>
    <row r="359" spans="1:87" ht="12.75">
      <c r="A359" s="18"/>
      <c r="B359" s="16" t="str">
        <f>'Gene Table'!D358</f>
        <v>NM_000237</v>
      </c>
      <c r="C359" s="16" t="s">
        <v>277</v>
      </c>
      <c r="D359" s="17" t="str">
        <f>IF(SUM('Test Sample Data'!D$3:D$98)&gt;10,IF(AND(ISNUMBER('Test Sample Data'!D358),'Test Sample Data'!D358&lt;$B$1,'Test Sample Data'!D358&gt;0),'Test Sample Data'!D358,$B$1),"")</f>
        <v/>
      </c>
      <c r="E359" s="17" t="str">
        <f>IF(SUM('Test Sample Data'!E$3:E$98)&gt;10,IF(AND(ISNUMBER('Test Sample Data'!E358),'Test Sample Data'!E358&lt;$B$1,'Test Sample Data'!E358&gt;0),'Test Sample Data'!E358,$B$1),"")</f>
        <v/>
      </c>
      <c r="F359" s="17" t="str">
        <f>IF(SUM('Test Sample Data'!F$3:F$98)&gt;10,IF(AND(ISNUMBER('Test Sample Data'!F358),'Test Sample Data'!F358&lt;$B$1,'Test Sample Data'!F358&gt;0),'Test Sample Data'!F358,$B$1),"")</f>
        <v/>
      </c>
      <c r="G359" s="17" t="str">
        <f>IF(SUM('Test Sample Data'!G$3:G$98)&gt;10,IF(AND(ISNUMBER('Test Sample Data'!G358),'Test Sample Data'!G358&lt;$B$1,'Test Sample Data'!G358&gt;0),'Test Sample Data'!G358,$B$1),"")</f>
        <v/>
      </c>
      <c r="H359" s="17" t="str">
        <f>IF(SUM('Test Sample Data'!H$3:H$98)&gt;10,IF(AND(ISNUMBER('Test Sample Data'!H358),'Test Sample Data'!H358&lt;$B$1,'Test Sample Data'!H358&gt;0),'Test Sample Data'!H358,$B$1),"")</f>
        <v/>
      </c>
      <c r="I359" s="17" t="str">
        <f>IF(SUM('Test Sample Data'!I$3:I$98)&gt;10,IF(AND(ISNUMBER('Test Sample Data'!I358),'Test Sample Data'!I358&lt;$B$1,'Test Sample Data'!I358&gt;0),'Test Sample Data'!I358,$B$1),"")</f>
        <v/>
      </c>
      <c r="J359" s="17" t="str">
        <f>IF(SUM('Test Sample Data'!J$3:J$98)&gt;10,IF(AND(ISNUMBER('Test Sample Data'!J358),'Test Sample Data'!J358&lt;$B$1,'Test Sample Data'!J358&gt;0),'Test Sample Data'!J358,$B$1),"")</f>
        <v/>
      </c>
      <c r="K359" s="17" t="str">
        <f>IF(SUM('Test Sample Data'!K$3:K$98)&gt;10,IF(AND(ISNUMBER('Test Sample Data'!K358),'Test Sample Data'!K358&lt;$B$1,'Test Sample Data'!K358&gt;0),'Test Sample Data'!K358,$B$1),"")</f>
        <v/>
      </c>
      <c r="L359" s="17" t="str">
        <f>IF(SUM('Test Sample Data'!L$3:L$98)&gt;10,IF(AND(ISNUMBER('Test Sample Data'!L358),'Test Sample Data'!L358&lt;$B$1,'Test Sample Data'!L358&gt;0),'Test Sample Data'!L358,$B$1),"")</f>
        <v/>
      </c>
      <c r="M359" s="17" t="str">
        <f>IF(SUM('Test Sample Data'!M$3:M$98)&gt;10,IF(AND(ISNUMBER('Test Sample Data'!M358),'Test Sample Data'!M358&lt;$B$1,'Test Sample Data'!M358&gt;0),'Test Sample Data'!M358,$B$1),"")</f>
        <v/>
      </c>
      <c r="N359" s="17" t="str">
        <f>'Gene Table'!D358</f>
        <v>NM_000237</v>
      </c>
      <c r="O359" s="16" t="s">
        <v>277</v>
      </c>
      <c r="P359" s="17" t="str">
        <f>IF(SUM('Control Sample Data'!D$3:D$98)&gt;10,IF(AND(ISNUMBER('Control Sample Data'!D358),'Control Sample Data'!D358&lt;$B$1,'Control Sample Data'!D358&gt;0),'Control Sample Data'!D358,$B$1),"")</f>
        <v/>
      </c>
      <c r="Q359" s="17" t="str">
        <f>IF(SUM('Control Sample Data'!E$3:E$98)&gt;10,IF(AND(ISNUMBER('Control Sample Data'!E358),'Control Sample Data'!E358&lt;$B$1,'Control Sample Data'!E358&gt;0),'Control Sample Data'!E358,$B$1),"")</f>
        <v/>
      </c>
      <c r="R359" s="17" t="str">
        <f>IF(SUM('Control Sample Data'!F$3:F$98)&gt;10,IF(AND(ISNUMBER('Control Sample Data'!F358),'Control Sample Data'!F358&lt;$B$1,'Control Sample Data'!F358&gt;0),'Control Sample Data'!F358,$B$1),"")</f>
        <v/>
      </c>
      <c r="S359" s="17" t="str">
        <f>IF(SUM('Control Sample Data'!G$3:G$98)&gt;10,IF(AND(ISNUMBER('Control Sample Data'!G358),'Control Sample Data'!G358&lt;$B$1,'Control Sample Data'!G358&gt;0),'Control Sample Data'!G358,$B$1),"")</f>
        <v/>
      </c>
      <c r="T359" s="17" t="str">
        <f>IF(SUM('Control Sample Data'!H$3:H$98)&gt;10,IF(AND(ISNUMBER('Control Sample Data'!H358),'Control Sample Data'!H358&lt;$B$1,'Control Sample Data'!H358&gt;0),'Control Sample Data'!H358,$B$1),"")</f>
        <v/>
      </c>
      <c r="U359" s="17" t="str">
        <f>IF(SUM('Control Sample Data'!I$3:I$98)&gt;10,IF(AND(ISNUMBER('Control Sample Data'!I358),'Control Sample Data'!I358&lt;$B$1,'Control Sample Data'!I358&gt;0),'Control Sample Data'!I358,$B$1),"")</f>
        <v/>
      </c>
      <c r="V359" s="17" t="str">
        <f>IF(SUM('Control Sample Data'!J$3:J$98)&gt;10,IF(AND(ISNUMBER('Control Sample Data'!J358),'Control Sample Data'!J358&lt;$B$1,'Control Sample Data'!J358&gt;0),'Control Sample Data'!J358,$B$1),"")</f>
        <v/>
      </c>
      <c r="W359" s="17" t="str">
        <f>IF(SUM('Control Sample Data'!K$3:K$98)&gt;10,IF(AND(ISNUMBER('Control Sample Data'!K358),'Control Sample Data'!K358&lt;$B$1,'Control Sample Data'!K358&gt;0),'Control Sample Data'!K358,$B$1),"")</f>
        <v/>
      </c>
      <c r="X359" s="17" t="str">
        <f>IF(SUM('Control Sample Data'!L$3:L$98)&gt;10,IF(AND(ISNUMBER('Control Sample Data'!L358),'Control Sample Data'!L358&lt;$B$1,'Control Sample Data'!L358&gt;0),'Control Sample Data'!L358,$B$1),"")</f>
        <v/>
      </c>
      <c r="Y359" s="17" t="str">
        <f>IF(SUM('Control Sample Data'!M$3:M$98)&gt;10,IF(AND(ISNUMBER('Control Sample Data'!M358),'Control Sample Data'!M358&lt;$B$1,'Control Sample Data'!M358&gt;0),'Control Sample Data'!M358,$B$1),"")</f>
        <v/>
      </c>
      <c r="AT359" s="36" t="str">
        <f t="shared" si="330"/>
        <v/>
      </c>
      <c r="AU359" s="36" t="str">
        <f t="shared" si="331"/>
        <v/>
      </c>
      <c r="AV359" s="36" t="str">
        <f t="shared" si="332"/>
        <v/>
      </c>
      <c r="AW359" s="36" t="str">
        <f t="shared" si="333"/>
        <v/>
      </c>
      <c r="AX359" s="36" t="str">
        <f t="shared" si="334"/>
        <v/>
      </c>
      <c r="AY359" s="36" t="str">
        <f t="shared" si="335"/>
        <v/>
      </c>
      <c r="AZ359" s="36" t="str">
        <f t="shared" si="336"/>
        <v/>
      </c>
      <c r="BA359" s="36" t="str">
        <f t="shared" si="337"/>
        <v/>
      </c>
      <c r="BB359" s="36" t="str">
        <f t="shared" si="338"/>
        <v/>
      </c>
      <c r="BC359" s="36" t="str">
        <f t="shared" si="339"/>
        <v/>
      </c>
      <c r="BD359" s="36" t="str">
        <f t="shared" si="342"/>
        <v/>
      </c>
      <c r="BE359" s="36" t="str">
        <f t="shared" si="343"/>
        <v/>
      </c>
      <c r="BF359" s="36" t="str">
        <f t="shared" si="344"/>
        <v/>
      </c>
      <c r="BG359" s="36" t="str">
        <f t="shared" si="345"/>
        <v/>
      </c>
      <c r="BH359" s="36" t="str">
        <f t="shared" si="346"/>
        <v/>
      </c>
      <c r="BI359" s="36" t="str">
        <f t="shared" si="347"/>
        <v/>
      </c>
      <c r="BJ359" s="36" t="str">
        <f t="shared" si="348"/>
        <v/>
      </c>
      <c r="BK359" s="36" t="str">
        <f t="shared" si="349"/>
        <v/>
      </c>
      <c r="BL359" s="36" t="str">
        <f t="shared" si="350"/>
        <v/>
      </c>
      <c r="BM359" s="36" t="str">
        <f t="shared" si="351"/>
        <v/>
      </c>
      <c r="BN359" s="38" t="e">
        <f t="shared" si="340"/>
        <v>#DIV/0!</v>
      </c>
      <c r="BO359" s="38" t="e">
        <f t="shared" si="341"/>
        <v>#DIV/0!</v>
      </c>
      <c r="BP359" s="39" t="str">
        <f t="shared" si="310"/>
        <v/>
      </c>
      <c r="BQ359" s="39" t="str">
        <f t="shared" si="311"/>
        <v/>
      </c>
      <c r="BR359" s="39" t="str">
        <f t="shared" si="312"/>
        <v/>
      </c>
      <c r="BS359" s="39" t="str">
        <f t="shared" si="313"/>
        <v/>
      </c>
      <c r="BT359" s="39" t="str">
        <f t="shared" si="314"/>
        <v/>
      </c>
      <c r="BU359" s="39" t="str">
        <f t="shared" si="315"/>
        <v/>
      </c>
      <c r="BV359" s="39" t="str">
        <f t="shared" si="316"/>
        <v/>
      </c>
      <c r="BW359" s="39" t="str">
        <f t="shared" si="317"/>
        <v/>
      </c>
      <c r="BX359" s="39" t="str">
        <f t="shared" si="318"/>
        <v/>
      </c>
      <c r="BY359" s="39" t="str">
        <f t="shared" si="319"/>
        <v/>
      </c>
      <c r="BZ359" s="39" t="str">
        <f t="shared" si="320"/>
        <v/>
      </c>
      <c r="CA359" s="39" t="str">
        <f t="shared" si="321"/>
        <v/>
      </c>
      <c r="CB359" s="39" t="str">
        <f t="shared" si="322"/>
        <v/>
      </c>
      <c r="CC359" s="39" t="str">
        <f t="shared" si="323"/>
        <v/>
      </c>
      <c r="CD359" s="39" t="str">
        <f t="shared" si="324"/>
        <v/>
      </c>
      <c r="CE359" s="39" t="str">
        <f t="shared" si="325"/>
        <v/>
      </c>
      <c r="CF359" s="39" t="str">
        <f t="shared" si="326"/>
        <v/>
      </c>
      <c r="CG359" s="39" t="str">
        <f t="shared" si="327"/>
        <v/>
      </c>
      <c r="CH359" s="39" t="str">
        <f t="shared" si="328"/>
        <v/>
      </c>
      <c r="CI359" s="39" t="str">
        <f t="shared" si="329"/>
        <v/>
      </c>
    </row>
    <row r="360" spans="1:87" ht="12.75">
      <c r="A360" s="18"/>
      <c r="B360" s="16" t="str">
        <f>'Gene Table'!D359</f>
        <v>NM_005570</v>
      </c>
      <c r="C360" s="16" t="s">
        <v>281</v>
      </c>
      <c r="D360" s="17" t="str">
        <f>IF(SUM('Test Sample Data'!D$3:D$98)&gt;10,IF(AND(ISNUMBER('Test Sample Data'!D359),'Test Sample Data'!D359&lt;$B$1,'Test Sample Data'!D359&gt;0),'Test Sample Data'!D359,$B$1),"")</f>
        <v/>
      </c>
      <c r="E360" s="17" t="str">
        <f>IF(SUM('Test Sample Data'!E$3:E$98)&gt;10,IF(AND(ISNUMBER('Test Sample Data'!E359),'Test Sample Data'!E359&lt;$B$1,'Test Sample Data'!E359&gt;0),'Test Sample Data'!E359,$B$1),"")</f>
        <v/>
      </c>
      <c r="F360" s="17" t="str">
        <f>IF(SUM('Test Sample Data'!F$3:F$98)&gt;10,IF(AND(ISNUMBER('Test Sample Data'!F359),'Test Sample Data'!F359&lt;$B$1,'Test Sample Data'!F359&gt;0),'Test Sample Data'!F359,$B$1),"")</f>
        <v/>
      </c>
      <c r="G360" s="17" t="str">
        <f>IF(SUM('Test Sample Data'!G$3:G$98)&gt;10,IF(AND(ISNUMBER('Test Sample Data'!G359),'Test Sample Data'!G359&lt;$B$1,'Test Sample Data'!G359&gt;0),'Test Sample Data'!G359,$B$1),"")</f>
        <v/>
      </c>
      <c r="H360" s="17" t="str">
        <f>IF(SUM('Test Sample Data'!H$3:H$98)&gt;10,IF(AND(ISNUMBER('Test Sample Data'!H359),'Test Sample Data'!H359&lt;$B$1,'Test Sample Data'!H359&gt;0),'Test Sample Data'!H359,$B$1),"")</f>
        <v/>
      </c>
      <c r="I360" s="17" t="str">
        <f>IF(SUM('Test Sample Data'!I$3:I$98)&gt;10,IF(AND(ISNUMBER('Test Sample Data'!I359),'Test Sample Data'!I359&lt;$B$1,'Test Sample Data'!I359&gt;0),'Test Sample Data'!I359,$B$1),"")</f>
        <v/>
      </c>
      <c r="J360" s="17" t="str">
        <f>IF(SUM('Test Sample Data'!J$3:J$98)&gt;10,IF(AND(ISNUMBER('Test Sample Data'!J359),'Test Sample Data'!J359&lt;$B$1,'Test Sample Data'!J359&gt;0),'Test Sample Data'!J359,$B$1),"")</f>
        <v/>
      </c>
      <c r="K360" s="17" t="str">
        <f>IF(SUM('Test Sample Data'!K$3:K$98)&gt;10,IF(AND(ISNUMBER('Test Sample Data'!K359),'Test Sample Data'!K359&lt;$B$1,'Test Sample Data'!K359&gt;0),'Test Sample Data'!K359,$B$1),"")</f>
        <v/>
      </c>
      <c r="L360" s="17" t="str">
        <f>IF(SUM('Test Sample Data'!L$3:L$98)&gt;10,IF(AND(ISNUMBER('Test Sample Data'!L359),'Test Sample Data'!L359&lt;$B$1,'Test Sample Data'!L359&gt;0),'Test Sample Data'!L359,$B$1),"")</f>
        <v/>
      </c>
      <c r="M360" s="17" t="str">
        <f>IF(SUM('Test Sample Data'!M$3:M$98)&gt;10,IF(AND(ISNUMBER('Test Sample Data'!M359),'Test Sample Data'!M359&lt;$B$1,'Test Sample Data'!M359&gt;0),'Test Sample Data'!M359,$B$1),"")</f>
        <v/>
      </c>
      <c r="N360" s="17" t="str">
        <f>'Gene Table'!D359</f>
        <v>NM_005570</v>
      </c>
      <c r="O360" s="16" t="s">
        <v>281</v>
      </c>
      <c r="P360" s="17" t="str">
        <f>IF(SUM('Control Sample Data'!D$3:D$98)&gt;10,IF(AND(ISNUMBER('Control Sample Data'!D359),'Control Sample Data'!D359&lt;$B$1,'Control Sample Data'!D359&gt;0),'Control Sample Data'!D359,$B$1),"")</f>
        <v/>
      </c>
      <c r="Q360" s="17" t="str">
        <f>IF(SUM('Control Sample Data'!E$3:E$98)&gt;10,IF(AND(ISNUMBER('Control Sample Data'!E359),'Control Sample Data'!E359&lt;$B$1,'Control Sample Data'!E359&gt;0),'Control Sample Data'!E359,$B$1),"")</f>
        <v/>
      </c>
      <c r="R360" s="17" t="str">
        <f>IF(SUM('Control Sample Data'!F$3:F$98)&gt;10,IF(AND(ISNUMBER('Control Sample Data'!F359),'Control Sample Data'!F359&lt;$B$1,'Control Sample Data'!F359&gt;0),'Control Sample Data'!F359,$B$1),"")</f>
        <v/>
      </c>
      <c r="S360" s="17" t="str">
        <f>IF(SUM('Control Sample Data'!G$3:G$98)&gt;10,IF(AND(ISNUMBER('Control Sample Data'!G359),'Control Sample Data'!G359&lt;$B$1,'Control Sample Data'!G359&gt;0),'Control Sample Data'!G359,$B$1),"")</f>
        <v/>
      </c>
      <c r="T360" s="17" t="str">
        <f>IF(SUM('Control Sample Data'!H$3:H$98)&gt;10,IF(AND(ISNUMBER('Control Sample Data'!H359),'Control Sample Data'!H359&lt;$B$1,'Control Sample Data'!H359&gt;0),'Control Sample Data'!H359,$B$1),"")</f>
        <v/>
      </c>
      <c r="U360" s="17" t="str">
        <f>IF(SUM('Control Sample Data'!I$3:I$98)&gt;10,IF(AND(ISNUMBER('Control Sample Data'!I359),'Control Sample Data'!I359&lt;$B$1,'Control Sample Data'!I359&gt;0),'Control Sample Data'!I359,$B$1),"")</f>
        <v/>
      </c>
      <c r="V360" s="17" t="str">
        <f>IF(SUM('Control Sample Data'!J$3:J$98)&gt;10,IF(AND(ISNUMBER('Control Sample Data'!J359),'Control Sample Data'!J359&lt;$B$1,'Control Sample Data'!J359&gt;0),'Control Sample Data'!J359,$B$1),"")</f>
        <v/>
      </c>
      <c r="W360" s="17" t="str">
        <f>IF(SUM('Control Sample Data'!K$3:K$98)&gt;10,IF(AND(ISNUMBER('Control Sample Data'!K359),'Control Sample Data'!K359&lt;$B$1,'Control Sample Data'!K359&gt;0),'Control Sample Data'!K359,$B$1),"")</f>
        <v/>
      </c>
      <c r="X360" s="17" t="str">
        <f>IF(SUM('Control Sample Data'!L$3:L$98)&gt;10,IF(AND(ISNUMBER('Control Sample Data'!L359),'Control Sample Data'!L359&lt;$B$1,'Control Sample Data'!L359&gt;0),'Control Sample Data'!L359,$B$1),"")</f>
        <v/>
      </c>
      <c r="Y360" s="17" t="str">
        <f>IF(SUM('Control Sample Data'!M$3:M$98)&gt;10,IF(AND(ISNUMBER('Control Sample Data'!M359),'Control Sample Data'!M359&lt;$B$1,'Control Sample Data'!M359&gt;0),'Control Sample Data'!M359,$B$1),"")</f>
        <v/>
      </c>
      <c r="AT360" s="36" t="str">
        <f t="shared" si="330"/>
        <v/>
      </c>
      <c r="AU360" s="36" t="str">
        <f t="shared" si="331"/>
        <v/>
      </c>
      <c r="AV360" s="36" t="str">
        <f t="shared" si="332"/>
        <v/>
      </c>
      <c r="AW360" s="36" t="str">
        <f t="shared" si="333"/>
        <v/>
      </c>
      <c r="AX360" s="36" t="str">
        <f t="shared" si="334"/>
        <v/>
      </c>
      <c r="AY360" s="36" t="str">
        <f t="shared" si="335"/>
        <v/>
      </c>
      <c r="AZ360" s="36" t="str">
        <f t="shared" si="336"/>
        <v/>
      </c>
      <c r="BA360" s="36" t="str">
        <f t="shared" si="337"/>
        <v/>
      </c>
      <c r="BB360" s="36" t="str">
        <f t="shared" si="338"/>
        <v/>
      </c>
      <c r="BC360" s="36" t="str">
        <f t="shared" si="339"/>
        <v/>
      </c>
      <c r="BD360" s="36" t="str">
        <f t="shared" si="342"/>
        <v/>
      </c>
      <c r="BE360" s="36" t="str">
        <f t="shared" si="343"/>
        <v/>
      </c>
      <c r="BF360" s="36" t="str">
        <f t="shared" si="344"/>
        <v/>
      </c>
      <c r="BG360" s="36" t="str">
        <f t="shared" si="345"/>
        <v/>
      </c>
      <c r="BH360" s="36" t="str">
        <f t="shared" si="346"/>
        <v/>
      </c>
      <c r="BI360" s="36" t="str">
        <f t="shared" si="347"/>
        <v/>
      </c>
      <c r="BJ360" s="36" t="str">
        <f t="shared" si="348"/>
        <v/>
      </c>
      <c r="BK360" s="36" t="str">
        <f t="shared" si="349"/>
        <v/>
      </c>
      <c r="BL360" s="36" t="str">
        <f t="shared" si="350"/>
        <v/>
      </c>
      <c r="BM360" s="36" t="str">
        <f t="shared" si="351"/>
        <v/>
      </c>
      <c r="BN360" s="38" t="e">
        <f t="shared" si="340"/>
        <v>#DIV/0!</v>
      </c>
      <c r="BO360" s="38" t="e">
        <f t="shared" si="341"/>
        <v>#DIV/0!</v>
      </c>
      <c r="BP360" s="39" t="str">
        <f t="shared" si="310"/>
        <v/>
      </c>
      <c r="BQ360" s="39" t="str">
        <f t="shared" si="311"/>
        <v/>
      </c>
      <c r="BR360" s="39" t="str">
        <f t="shared" si="312"/>
        <v/>
      </c>
      <c r="BS360" s="39" t="str">
        <f t="shared" si="313"/>
        <v/>
      </c>
      <c r="BT360" s="39" t="str">
        <f t="shared" si="314"/>
        <v/>
      </c>
      <c r="BU360" s="39" t="str">
        <f t="shared" si="315"/>
        <v/>
      </c>
      <c r="BV360" s="39" t="str">
        <f t="shared" si="316"/>
        <v/>
      </c>
      <c r="BW360" s="39" t="str">
        <f t="shared" si="317"/>
        <v/>
      </c>
      <c r="BX360" s="39" t="str">
        <f t="shared" si="318"/>
        <v/>
      </c>
      <c r="BY360" s="39" t="str">
        <f t="shared" si="319"/>
        <v/>
      </c>
      <c r="BZ360" s="39" t="str">
        <f t="shared" si="320"/>
        <v/>
      </c>
      <c r="CA360" s="39" t="str">
        <f t="shared" si="321"/>
        <v/>
      </c>
      <c r="CB360" s="39" t="str">
        <f t="shared" si="322"/>
        <v/>
      </c>
      <c r="CC360" s="39" t="str">
        <f t="shared" si="323"/>
        <v/>
      </c>
      <c r="CD360" s="39" t="str">
        <f t="shared" si="324"/>
        <v/>
      </c>
      <c r="CE360" s="39" t="str">
        <f t="shared" si="325"/>
        <v/>
      </c>
      <c r="CF360" s="39" t="str">
        <f t="shared" si="326"/>
        <v/>
      </c>
      <c r="CG360" s="39" t="str">
        <f t="shared" si="327"/>
        <v/>
      </c>
      <c r="CH360" s="39" t="str">
        <f t="shared" si="328"/>
        <v/>
      </c>
      <c r="CI360" s="39" t="str">
        <f t="shared" si="329"/>
        <v/>
      </c>
    </row>
    <row r="361" spans="1:87" ht="12.75">
      <c r="A361" s="18"/>
      <c r="B361" s="16" t="str">
        <f>'Gene Table'!D360</f>
        <v>NM_000236</v>
      </c>
      <c r="C361" s="16" t="s">
        <v>285</v>
      </c>
      <c r="D361" s="17" t="str">
        <f>IF(SUM('Test Sample Data'!D$3:D$98)&gt;10,IF(AND(ISNUMBER('Test Sample Data'!D360),'Test Sample Data'!D360&lt;$B$1,'Test Sample Data'!D360&gt;0),'Test Sample Data'!D360,$B$1),"")</f>
        <v/>
      </c>
      <c r="E361" s="17" t="str">
        <f>IF(SUM('Test Sample Data'!E$3:E$98)&gt;10,IF(AND(ISNUMBER('Test Sample Data'!E360),'Test Sample Data'!E360&lt;$B$1,'Test Sample Data'!E360&gt;0),'Test Sample Data'!E360,$B$1),"")</f>
        <v/>
      </c>
      <c r="F361" s="17" t="str">
        <f>IF(SUM('Test Sample Data'!F$3:F$98)&gt;10,IF(AND(ISNUMBER('Test Sample Data'!F360),'Test Sample Data'!F360&lt;$B$1,'Test Sample Data'!F360&gt;0),'Test Sample Data'!F360,$B$1),"")</f>
        <v/>
      </c>
      <c r="G361" s="17" t="str">
        <f>IF(SUM('Test Sample Data'!G$3:G$98)&gt;10,IF(AND(ISNUMBER('Test Sample Data'!G360),'Test Sample Data'!G360&lt;$B$1,'Test Sample Data'!G360&gt;0),'Test Sample Data'!G360,$B$1),"")</f>
        <v/>
      </c>
      <c r="H361" s="17" t="str">
        <f>IF(SUM('Test Sample Data'!H$3:H$98)&gt;10,IF(AND(ISNUMBER('Test Sample Data'!H360),'Test Sample Data'!H360&lt;$B$1,'Test Sample Data'!H360&gt;0),'Test Sample Data'!H360,$B$1),"")</f>
        <v/>
      </c>
      <c r="I361" s="17" t="str">
        <f>IF(SUM('Test Sample Data'!I$3:I$98)&gt;10,IF(AND(ISNUMBER('Test Sample Data'!I360),'Test Sample Data'!I360&lt;$B$1,'Test Sample Data'!I360&gt;0),'Test Sample Data'!I360,$B$1),"")</f>
        <v/>
      </c>
      <c r="J361" s="17" t="str">
        <f>IF(SUM('Test Sample Data'!J$3:J$98)&gt;10,IF(AND(ISNUMBER('Test Sample Data'!J360),'Test Sample Data'!J360&lt;$B$1,'Test Sample Data'!J360&gt;0),'Test Sample Data'!J360,$B$1),"")</f>
        <v/>
      </c>
      <c r="K361" s="17" t="str">
        <f>IF(SUM('Test Sample Data'!K$3:K$98)&gt;10,IF(AND(ISNUMBER('Test Sample Data'!K360),'Test Sample Data'!K360&lt;$B$1,'Test Sample Data'!K360&gt;0),'Test Sample Data'!K360,$B$1),"")</f>
        <v/>
      </c>
      <c r="L361" s="17" t="str">
        <f>IF(SUM('Test Sample Data'!L$3:L$98)&gt;10,IF(AND(ISNUMBER('Test Sample Data'!L360),'Test Sample Data'!L360&lt;$B$1,'Test Sample Data'!L360&gt;0),'Test Sample Data'!L360,$B$1),"")</f>
        <v/>
      </c>
      <c r="M361" s="17" t="str">
        <f>IF(SUM('Test Sample Data'!M$3:M$98)&gt;10,IF(AND(ISNUMBER('Test Sample Data'!M360),'Test Sample Data'!M360&lt;$B$1,'Test Sample Data'!M360&gt;0),'Test Sample Data'!M360,$B$1),"")</f>
        <v/>
      </c>
      <c r="N361" s="17" t="str">
        <f>'Gene Table'!D360</f>
        <v>NM_000236</v>
      </c>
      <c r="O361" s="16" t="s">
        <v>285</v>
      </c>
      <c r="P361" s="17" t="str">
        <f>IF(SUM('Control Sample Data'!D$3:D$98)&gt;10,IF(AND(ISNUMBER('Control Sample Data'!D360),'Control Sample Data'!D360&lt;$B$1,'Control Sample Data'!D360&gt;0),'Control Sample Data'!D360,$B$1),"")</f>
        <v/>
      </c>
      <c r="Q361" s="17" t="str">
        <f>IF(SUM('Control Sample Data'!E$3:E$98)&gt;10,IF(AND(ISNUMBER('Control Sample Data'!E360),'Control Sample Data'!E360&lt;$B$1,'Control Sample Data'!E360&gt;0),'Control Sample Data'!E360,$B$1),"")</f>
        <v/>
      </c>
      <c r="R361" s="17" t="str">
        <f>IF(SUM('Control Sample Data'!F$3:F$98)&gt;10,IF(AND(ISNUMBER('Control Sample Data'!F360),'Control Sample Data'!F360&lt;$B$1,'Control Sample Data'!F360&gt;0),'Control Sample Data'!F360,$B$1),"")</f>
        <v/>
      </c>
      <c r="S361" s="17" t="str">
        <f>IF(SUM('Control Sample Data'!G$3:G$98)&gt;10,IF(AND(ISNUMBER('Control Sample Data'!G360),'Control Sample Data'!G360&lt;$B$1,'Control Sample Data'!G360&gt;0),'Control Sample Data'!G360,$B$1),"")</f>
        <v/>
      </c>
      <c r="T361" s="17" t="str">
        <f>IF(SUM('Control Sample Data'!H$3:H$98)&gt;10,IF(AND(ISNUMBER('Control Sample Data'!H360),'Control Sample Data'!H360&lt;$B$1,'Control Sample Data'!H360&gt;0),'Control Sample Data'!H360,$B$1),"")</f>
        <v/>
      </c>
      <c r="U361" s="17" t="str">
        <f>IF(SUM('Control Sample Data'!I$3:I$98)&gt;10,IF(AND(ISNUMBER('Control Sample Data'!I360),'Control Sample Data'!I360&lt;$B$1,'Control Sample Data'!I360&gt;0),'Control Sample Data'!I360,$B$1),"")</f>
        <v/>
      </c>
      <c r="V361" s="17" t="str">
        <f>IF(SUM('Control Sample Data'!J$3:J$98)&gt;10,IF(AND(ISNUMBER('Control Sample Data'!J360),'Control Sample Data'!J360&lt;$B$1,'Control Sample Data'!J360&gt;0),'Control Sample Data'!J360,$B$1),"")</f>
        <v/>
      </c>
      <c r="W361" s="17" t="str">
        <f>IF(SUM('Control Sample Data'!K$3:K$98)&gt;10,IF(AND(ISNUMBER('Control Sample Data'!K360),'Control Sample Data'!K360&lt;$B$1,'Control Sample Data'!K360&gt;0),'Control Sample Data'!K360,$B$1),"")</f>
        <v/>
      </c>
      <c r="X361" s="17" t="str">
        <f>IF(SUM('Control Sample Data'!L$3:L$98)&gt;10,IF(AND(ISNUMBER('Control Sample Data'!L360),'Control Sample Data'!L360&lt;$B$1,'Control Sample Data'!L360&gt;0),'Control Sample Data'!L360,$B$1),"")</f>
        <v/>
      </c>
      <c r="Y361" s="17" t="str">
        <f>IF(SUM('Control Sample Data'!M$3:M$98)&gt;10,IF(AND(ISNUMBER('Control Sample Data'!M360),'Control Sample Data'!M360&lt;$B$1,'Control Sample Data'!M360&gt;0),'Control Sample Data'!M360,$B$1),"")</f>
        <v/>
      </c>
      <c r="AT361" s="36" t="str">
        <f t="shared" si="330"/>
        <v/>
      </c>
      <c r="AU361" s="36" t="str">
        <f t="shared" si="331"/>
        <v/>
      </c>
      <c r="AV361" s="36" t="str">
        <f t="shared" si="332"/>
        <v/>
      </c>
      <c r="AW361" s="36" t="str">
        <f t="shared" si="333"/>
        <v/>
      </c>
      <c r="AX361" s="36" t="str">
        <f t="shared" si="334"/>
        <v/>
      </c>
      <c r="AY361" s="36" t="str">
        <f t="shared" si="335"/>
        <v/>
      </c>
      <c r="AZ361" s="36" t="str">
        <f t="shared" si="336"/>
        <v/>
      </c>
      <c r="BA361" s="36" t="str">
        <f t="shared" si="337"/>
        <v/>
      </c>
      <c r="BB361" s="36" t="str">
        <f t="shared" si="338"/>
        <v/>
      </c>
      <c r="BC361" s="36" t="str">
        <f t="shared" si="339"/>
        <v/>
      </c>
      <c r="BD361" s="36" t="str">
        <f t="shared" si="342"/>
        <v/>
      </c>
      <c r="BE361" s="36" t="str">
        <f t="shared" si="343"/>
        <v/>
      </c>
      <c r="BF361" s="36" t="str">
        <f t="shared" si="344"/>
        <v/>
      </c>
      <c r="BG361" s="36" t="str">
        <f t="shared" si="345"/>
        <v/>
      </c>
      <c r="BH361" s="36" t="str">
        <f t="shared" si="346"/>
        <v/>
      </c>
      <c r="BI361" s="36" t="str">
        <f t="shared" si="347"/>
        <v/>
      </c>
      <c r="BJ361" s="36" t="str">
        <f t="shared" si="348"/>
        <v/>
      </c>
      <c r="BK361" s="36" t="str">
        <f t="shared" si="349"/>
        <v/>
      </c>
      <c r="BL361" s="36" t="str">
        <f t="shared" si="350"/>
        <v/>
      </c>
      <c r="BM361" s="36" t="str">
        <f t="shared" si="351"/>
        <v/>
      </c>
      <c r="BN361" s="38" t="e">
        <f t="shared" si="340"/>
        <v>#DIV/0!</v>
      </c>
      <c r="BO361" s="38" t="e">
        <f t="shared" si="341"/>
        <v>#DIV/0!</v>
      </c>
      <c r="BP361" s="39" t="str">
        <f t="shared" si="310"/>
        <v/>
      </c>
      <c r="BQ361" s="39" t="str">
        <f t="shared" si="311"/>
        <v/>
      </c>
      <c r="BR361" s="39" t="str">
        <f t="shared" si="312"/>
        <v/>
      </c>
      <c r="BS361" s="39" t="str">
        <f t="shared" si="313"/>
        <v/>
      </c>
      <c r="BT361" s="39" t="str">
        <f t="shared" si="314"/>
        <v/>
      </c>
      <c r="BU361" s="39" t="str">
        <f t="shared" si="315"/>
        <v/>
      </c>
      <c r="BV361" s="39" t="str">
        <f t="shared" si="316"/>
        <v/>
      </c>
      <c r="BW361" s="39" t="str">
        <f t="shared" si="317"/>
        <v/>
      </c>
      <c r="BX361" s="39" t="str">
        <f t="shared" si="318"/>
        <v/>
      </c>
      <c r="BY361" s="39" t="str">
        <f t="shared" si="319"/>
        <v/>
      </c>
      <c r="BZ361" s="39" t="str">
        <f t="shared" si="320"/>
        <v/>
      </c>
      <c r="CA361" s="39" t="str">
        <f t="shared" si="321"/>
        <v/>
      </c>
      <c r="CB361" s="39" t="str">
        <f t="shared" si="322"/>
        <v/>
      </c>
      <c r="CC361" s="39" t="str">
        <f t="shared" si="323"/>
        <v/>
      </c>
      <c r="CD361" s="39" t="str">
        <f t="shared" si="324"/>
        <v/>
      </c>
      <c r="CE361" s="39" t="str">
        <f t="shared" si="325"/>
        <v/>
      </c>
      <c r="CF361" s="39" t="str">
        <f t="shared" si="326"/>
        <v/>
      </c>
      <c r="CG361" s="39" t="str">
        <f t="shared" si="327"/>
        <v/>
      </c>
      <c r="CH361" s="39" t="str">
        <f t="shared" si="328"/>
        <v/>
      </c>
      <c r="CI361" s="39" t="str">
        <f t="shared" si="329"/>
        <v/>
      </c>
    </row>
    <row r="362" spans="1:87" ht="12.75">
      <c r="A362" s="18"/>
      <c r="B362" s="16" t="str">
        <f>'Gene Table'!D361</f>
        <v>NM_013975</v>
      </c>
      <c r="C362" s="16" t="s">
        <v>289</v>
      </c>
      <c r="D362" s="17" t="str">
        <f>IF(SUM('Test Sample Data'!D$3:D$98)&gt;10,IF(AND(ISNUMBER('Test Sample Data'!D361),'Test Sample Data'!D361&lt;$B$1,'Test Sample Data'!D361&gt;0),'Test Sample Data'!D361,$B$1),"")</f>
        <v/>
      </c>
      <c r="E362" s="17" t="str">
        <f>IF(SUM('Test Sample Data'!E$3:E$98)&gt;10,IF(AND(ISNUMBER('Test Sample Data'!E361),'Test Sample Data'!E361&lt;$B$1,'Test Sample Data'!E361&gt;0),'Test Sample Data'!E361,$B$1),"")</f>
        <v/>
      </c>
      <c r="F362" s="17" t="str">
        <f>IF(SUM('Test Sample Data'!F$3:F$98)&gt;10,IF(AND(ISNUMBER('Test Sample Data'!F361),'Test Sample Data'!F361&lt;$B$1,'Test Sample Data'!F361&gt;0),'Test Sample Data'!F361,$B$1),"")</f>
        <v/>
      </c>
      <c r="G362" s="17" t="str">
        <f>IF(SUM('Test Sample Data'!G$3:G$98)&gt;10,IF(AND(ISNUMBER('Test Sample Data'!G361),'Test Sample Data'!G361&lt;$B$1,'Test Sample Data'!G361&gt;0),'Test Sample Data'!G361,$B$1),"")</f>
        <v/>
      </c>
      <c r="H362" s="17" t="str">
        <f>IF(SUM('Test Sample Data'!H$3:H$98)&gt;10,IF(AND(ISNUMBER('Test Sample Data'!H361),'Test Sample Data'!H361&lt;$B$1,'Test Sample Data'!H361&gt;0),'Test Sample Data'!H361,$B$1),"")</f>
        <v/>
      </c>
      <c r="I362" s="17" t="str">
        <f>IF(SUM('Test Sample Data'!I$3:I$98)&gt;10,IF(AND(ISNUMBER('Test Sample Data'!I361),'Test Sample Data'!I361&lt;$B$1,'Test Sample Data'!I361&gt;0),'Test Sample Data'!I361,$B$1),"")</f>
        <v/>
      </c>
      <c r="J362" s="17" t="str">
        <f>IF(SUM('Test Sample Data'!J$3:J$98)&gt;10,IF(AND(ISNUMBER('Test Sample Data'!J361),'Test Sample Data'!J361&lt;$B$1,'Test Sample Data'!J361&gt;0),'Test Sample Data'!J361,$B$1),"")</f>
        <v/>
      </c>
      <c r="K362" s="17" t="str">
        <f>IF(SUM('Test Sample Data'!K$3:K$98)&gt;10,IF(AND(ISNUMBER('Test Sample Data'!K361),'Test Sample Data'!K361&lt;$B$1,'Test Sample Data'!K361&gt;0),'Test Sample Data'!K361,$B$1),"")</f>
        <v/>
      </c>
      <c r="L362" s="17" t="str">
        <f>IF(SUM('Test Sample Data'!L$3:L$98)&gt;10,IF(AND(ISNUMBER('Test Sample Data'!L361),'Test Sample Data'!L361&lt;$B$1,'Test Sample Data'!L361&gt;0),'Test Sample Data'!L361,$B$1),"")</f>
        <v/>
      </c>
      <c r="M362" s="17" t="str">
        <f>IF(SUM('Test Sample Data'!M$3:M$98)&gt;10,IF(AND(ISNUMBER('Test Sample Data'!M361),'Test Sample Data'!M361&lt;$B$1,'Test Sample Data'!M361&gt;0),'Test Sample Data'!M361,$B$1),"")</f>
        <v/>
      </c>
      <c r="N362" s="17" t="str">
        <f>'Gene Table'!D361</f>
        <v>NM_013975</v>
      </c>
      <c r="O362" s="16" t="s">
        <v>289</v>
      </c>
      <c r="P362" s="17" t="str">
        <f>IF(SUM('Control Sample Data'!D$3:D$98)&gt;10,IF(AND(ISNUMBER('Control Sample Data'!D361),'Control Sample Data'!D361&lt;$B$1,'Control Sample Data'!D361&gt;0),'Control Sample Data'!D361,$B$1),"")</f>
        <v/>
      </c>
      <c r="Q362" s="17" t="str">
        <f>IF(SUM('Control Sample Data'!E$3:E$98)&gt;10,IF(AND(ISNUMBER('Control Sample Data'!E361),'Control Sample Data'!E361&lt;$B$1,'Control Sample Data'!E361&gt;0),'Control Sample Data'!E361,$B$1),"")</f>
        <v/>
      </c>
      <c r="R362" s="17" t="str">
        <f>IF(SUM('Control Sample Data'!F$3:F$98)&gt;10,IF(AND(ISNUMBER('Control Sample Data'!F361),'Control Sample Data'!F361&lt;$B$1,'Control Sample Data'!F361&gt;0),'Control Sample Data'!F361,$B$1),"")</f>
        <v/>
      </c>
      <c r="S362" s="17" t="str">
        <f>IF(SUM('Control Sample Data'!G$3:G$98)&gt;10,IF(AND(ISNUMBER('Control Sample Data'!G361),'Control Sample Data'!G361&lt;$B$1,'Control Sample Data'!G361&gt;0),'Control Sample Data'!G361,$B$1),"")</f>
        <v/>
      </c>
      <c r="T362" s="17" t="str">
        <f>IF(SUM('Control Sample Data'!H$3:H$98)&gt;10,IF(AND(ISNUMBER('Control Sample Data'!H361),'Control Sample Data'!H361&lt;$B$1,'Control Sample Data'!H361&gt;0),'Control Sample Data'!H361,$B$1),"")</f>
        <v/>
      </c>
      <c r="U362" s="17" t="str">
        <f>IF(SUM('Control Sample Data'!I$3:I$98)&gt;10,IF(AND(ISNUMBER('Control Sample Data'!I361),'Control Sample Data'!I361&lt;$B$1,'Control Sample Data'!I361&gt;0),'Control Sample Data'!I361,$B$1),"")</f>
        <v/>
      </c>
      <c r="V362" s="17" t="str">
        <f>IF(SUM('Control Sample Data'!J$3:J$98)&gt;10,IF(AND(ISNUMBER('Control Sample Data'!J361),'Control Sample Data'!J361&lt;$B$1,'Control Sample Data'!J361&gt;0),'Control Sample Data'!J361,$B$1),"")</f>
        <v/>
      </c>
      <c r="W362" s="17" t="str">
        <f>IF(SUM('Control Sample Data'!K$3:K$98)&gt;10,IF(AND(ISNUMBER('Control Sample Data'!K361),'Control Sample Data'!K361&lt;$B$1,'Control Sample Data'!K361&gt;0),'Control Sample Data'!K361,$B$1),"")</f>
        <v/>
      </c>
      <c r="X362" s="17" t="str">
        <f>IF(SUM('Control Sample Data'!L$3:L$98)&gt;10,IF(AND(ISNUMBER('Control Sample Data'!L361),'Control Sample Data'!L361&lt;$B$1,'Control Sample Data'!L361&gt;0),'Control Sample Data'!L361,$B$1),"")</f>
        <v/>
      </c>
      <c r="Y362" s="17" t="str">
        <f>IF(SUM('Control Sample Data'!M$3:M$98)&gt;10,IF(AND(ISNUMBER('Control Sample Data'!M361),'Control Sample Data'!M361&lt;$B$1,'Control Sample Data'!M361&gt;0),'Control Sample Data'!M361,$B$1),"")</f>
        <v/>
      </c>
      <c r="AT362" s="36" t="str">
        <f t="shared" si="330"/>
        <v/>
      </c>
      <c r="AU362" s="36" t="str">
        <f t="shared" si="331"/>
        <v/>
      </c>
      <c r="AV362" s="36" t="str">
        <f t="shared" si="332"/>
        <v/>
      </c>
      <c r="AW362" s="36" t="str">
        <f t="shared" si="333"/>
        <v/>
      </c>
      <c r="AX362" s="36" t="str">
        <f t="shared" si="334"/>
        <v/>
      </c>
      <c r="AY362" s="36" t="str">
        <f t="shared" si="335"/>
        <v/>
      </c>
      <c r="AZ362" s="36" t="str">
        <f t="shared" si="336"/>
        <v/>
      </c>
      <c r="BA362" s="36" t="str">
        <f t="shared" si="337"/>
        <v/>
      </c>
      <c r="BB362" s="36" t="str">
        <f t="shared" si="338"/>
        <v/>
      </c>
      <c r="BC362" s="36" t="str">
        <f t="shared" si="339"/>
        <v/>
      </c>
      <c r="BD362" s="36" t="str">
        <f t="shared" si="342"/>
        <v/>
      </c>
      <c r="BE362" s="36" t="str">
        <f t="shared" si="343"/>
        <v/>
      </c>
      <c r="BF362" s="36" t="str">
        <f t="shared" si="344"/>
        <v/>
      </c>
      <c r="BG362" s="36" t="str">
        <f t="shared" si="345"/>
        <v/>
      </c>
      <c r="BH362" s="36" t="str">
        <f t="shared" si="346"/>
        <v/>
      </c>
      <c r="BI362" s="36" t="str">
        <f t="shared" si="347"/>
        <v/>
      </c>
      <c r="BJ362" s="36" t="str">
        <f t="shared" si="348"/>
        <v/>
      </c>
      <c r="BK362" s="36" t="str">
        <f t="shared" si="349"/>
        <v/>
      </c>
      <c r="BL362" s="36" t="str">
        <f t="shared" si="350"/>
        <v/>
      </c>
      <c r="BM362" s="36" t="str">
        <f t="shared" si="351"/>
        <v/>
      </c>
      <c r="BN362" s="38" t="e">
        <f t="shared" si="340"/>
        <v>#DIV/0!</v>
      </c>
      <c r="BO362" s="38" t="e">
        <f t="shared" si="341"/>
        <v>#DIV/0!</v>
      </c>
      <c r="BP362" s="39" t="str">
        <f t="shared" si="310"/>
        <v/>
      </c>
      <c r="BQ362" s="39" t="str">
        <f t="shared" si="311"/>
        <v/>
      </c>
      <c r="BR362" s="39" t="str">
        <f t="shared" si="312"/>
        <v/>
      </c>
      <c r="BS362" s="39" t="str">
        <f t="shared" si="313"/>
        <v/>
      </c>
      <c r="BT362" s="39" t="str">
        <f t="shared" si="314"/>
        <v/>
      </c>
      <c r="BU362" s="39" t="str">
        <f t="shared" si="315"/>
        <v/>
      </c>
      <c r="BV362" s="39" t="str">
        <f t="shared" si="316"/>
        <v/>
      </c>
      <c r="BW362" s="39" t="str">
        <f t="shared" si="317"/>
        <v/>
      </c>
      <c r="BX362" s="39" t="str">
        <f t="shared" si="318"/>
        <v/>
      </c>
      <c r="BY362" s="39" t="str">
        <f t="shared" si="319"/>
        <v/>
      </c>
      <c r="BZ362" s="39" t="str">
        <f t="shared" si="320"/>
        <v/>
      </c>
      <c r="CA362" s="39" t="str">
        <f t="shared" si="321"/>
        <v/>
      </c>
      <c r="CB362" s="39" t="str">
        <f t="shared" si="322"/>
        <v/>
      </c>
      <c r="CC362" s="39" t="str">
        <f t="shared" si="323"/>
        <v/>
      </c>
      <c r="CD362" s="39" t="str">
        <f t="shared" si="324"/>
        <v/>
      </c>
      <c r="CE362" s="39" t="str">
        <f t="shared" si="325"/>
        <v/>
      </c>
      <c r="CF362" s="39" t="str">
        <f t="shared" si="326"/>
        <v/>
      </c>
      <c r="CG362" s="39" t="str">
        <f t="shared" si="327"/>
        <v/>
      </c>
      <c r="CH362" s="39" t="str">
        <f t="shared" si="328"/>
        <v/>
      </c>
      <c r="CI362" s="39" t="str">
        <f t="shared" si="329"/>
        <v/>
      </c>
    </row>
    <row r="363" spans="1:87" ht="12.75">
      <c r="A363" s="18"/>
      <c r="B363" s="16" t="str">
        <f>'Gene Table'!D362</f>
        <v>NM_000234</v>
      </c>
      <c r="C363" s="16" t="s">
        <v>293</v>
      </c>
      <c r="D363" s="17" t="str">
        <f>IF(SUM('Test Sample Data'!D$3:D$98)&gt;10,IF(AND(ISNUMBER('Test Sample Data'!D362),'Test Sample Data'!D362&lt;$B$1,'Test Sample Data'!D362&gt;0),'Test Sample Data'!D362,$B$1),"")</f>
        <v/>
      </c>
      <c r="E363" s="17" t="str">
        <f>IF(SUM('Test Sample Data'!E$3:E$98)&gt;10,IF(AND(ISNUMBER('Test Sample Data'!E362),'Test Sample Data'!E362&lt;$B$1,'Test Sample Data'!E362&gt;0),'Test Sample Data'!E362,$B$1),"")</f>
        <v/>
      </c>
      <c r="F363" s="17" t="str">
        <f>IF(SUM('Test Sample Data'!F$3:F$98)&gt;10,IF(AND(ISNUMBER('Test Sample Data'!F362),'Test Sample Data'!F362&lt;$B$1,'Test Sample Data'!F362&gt;0),'Test Sample Data'!F362,$B$1),"")</f>
        <v/>
      </c>
      <c r="G363" s="17" t="str">
        <f>IF(SUM('Test Sample Data'!G$3:G$98)&gt;10,IF(AND(ISNUMBER('Test Sample Data'!G362),'Test Sample Data'!G362&lt;$B$1,'Test Sample Data'!G362&gt;0),'Test Sample Data'!G362,$B$1),"")</f>
        <v/>
      </c>
      <c r="H363" s="17" t="str">
        <f>IF(SUM('Test Sample Data'!H$3:H$98)&gt;10,IF(AND(ISNUMBER('Test Sample Data'!H362),'Test Sample Data'!H362&lt;$B$1,'Test Sample Data'!H362&gt;0),'Test Sample Data'!H362,$B$1),"")</f>
        <v/>
      </c>
      <c r="I363" s="17" t="str">
        <f>IF(SUM('Test Sample Data'!I$3:I$98)&gt;10,IF(AND(ISNUMBER('Test Sample Data'!I362),'Test Sample Data'!I362&lt;$B$1,'Test Sample Data'!I362&gt;0),'Test Sample Data'!I362,$B$1),"")</f>
        <v/>
      </c>
      <c r="J363" s="17" t="str">
        <f>IF(SUM('Test Sample Data'!J$3:J$98)&gt;10,IF(AND(ISNUMBER('Test Sample Data'!J362),'Test Sample Data'!J362&lt;$B$1,'Test Sample Data'!J362&gt;0),'Test Sample Data'!J362,$B$1),"")</f>
        <v/>
      </c>
      <c r="K363" s="17" t="str">
        <f>IF(SUM('Test Sample Data'!K$3:K$98)&gt;10,IF(AND(ISNUMBER('Test Sample Data'!K362),'Test Sample Data'!K362&lt;$B$1,'Test Sample Data'!K362&gt;0),'Test Sample Data'!K362,$B$1),"")</f>
        <v/>
      </c>
      <c r="L363" s="17" t="str">
        <f>IF(SUM('Test Sample Data'!L$3:L$98)&gt;10,IF(AND(ISNUMBER('Test Sample Data'!L362),'Test Sample Data'!L362&lt;$B$1,'Test Sample Data'!L362&gt;0),'Test Sample Data'!L362,$B$1),"")</f>
        <v/>
      </c>
      <c r="M363" s="17" t="str">
        <f>IF(SUM('Test Sample Data'!M$3:M$98)&gt;10,IF(AND(ISNUMBER('Test Sample Data'!M362),'Test Sample Data'!M362&lt;$B$1,'Test Sample Data'!M362&gt;0),'Test Sample Data'!M362,$B$1),"")</f>
        <v/>
      </c>
      <c r="N363" s="17" t="str">
        <f>'Gene Table'!D362</f>
        <v>NM_000234</v>
      </c>
      <c r="O363" s="16" t="s">
        <v>293</v>
      </c>
      <c r="P363" s="17" t="str">
        <f>IF(SUM('Control Sample Data'!D$3:D$98)&gt;10,IF(AND(ISNUMBER('Control Sample Data'!D362),'Control Sample Data'!D362&lt;$B$1,'Control Sample Data'!D362&gt;0),'Control Sample Data'!D362,$B$1),"")</f>
        <v/>
      </c>
      <c r="Q363" s="17" t="str">
        <f>IF(SUM('Control Sample Data'!E$3:E$98)&gt;10,IF(AND(ISNUMBER('Control Sample Data'!E362),'Control Sample Data'!E362&lt;$B$1,'Control Sample Data'!E362&gt;0),'Control Sample Data'!E362,$B$1),"")</f>
        <v/>
      </c>
      <c r="R363" s="17" t="str">
        <f>IF(SUM('Control Sample Data'!F$3:F$98)&gt;10,IF(AND(ISNUMBER('Control Sample Data'!F362),'Control Sample Data'!F362&lt;$B$1,'Control Sample Data'!F362&gt;0),'Control Sample Data'!F362,$B$1),"")</f>
        <v/>
      </c>
      <c r="S363" s="17" t="str">
        <f>IF(SUM('Control Sample Data'!G$3:G$98)&gt;10,IF(AND(ISNUMBER('Control Sample Data'!G362),'Control Sample Data'!G362&lt;$B$1,'Control Sample Data'!G362&gt;0),'Control Sample Data'!G362,$B$1),"")</f>
        <v/>
      </c>
      <c r="T363" s="17" t="str">
        <f>IF(SUM('Control Sample Data'!H$3:H$98)&gt;10,IF(AND(ISNUMBER('Control Sample Data'!H362),'Control Sample Data'!H362&lt;$B$1,'Control Sample Data'!H362&gt;0),'Control Sample Data'!H362,$B$1),"")</f>
        <v/>
      </c>
      <c r="U363" s="17" t="str">
        <f>IF(SUM('Control Sample Data'!I$3:I$98)&gt;10,IF(AND(ISNUMBER('Control Sample Data'!I362),'Control Sample Data'!I362&lt;$B$1,'Control Sample Data'!I362&gt;0),'Control Sample Data'!I362,$B$1),"")</f>
        <v/>
      </c>
      <c r="V363" s="17" t="str">
        <f>IF(SUM('Control Sample Data'!J$3:J$98)&gt;10,IF(AND(ISNUMBER('Control Sample Data'!J362),'Control Sample Data'!J362&lt;$B$1,'Control Sample Data'!J362&gt;0),'Control Sample Data'!J362,$B$1),"")</f>
        <v/>
      </c>
      <c r="W363" s="17" t="str">
        <f>IF(SUM('Control Sample Data'!K$3:K$98)&gt;10,IF(AND(ISNUMBER('Control Sample Data'!K362),'Control Sample Data'!K362&lt;$B$1,'Control Sample Data'!K362&gt;0),'Control Sample Data'!K362,$B$1),"")</f>
        <v/>
      </c>
      <c r="X363" s="17" t="str">
        <f>IF(SUM('Control Sample Data'!L$3:L$98)&gt;10,IF(AND(ISNUMBER('Control Sample Data'!L362),'Control Sample Data'!L362&lt;$B$1,'Control Sample Data'!L362&gt;0),'Control Sample Data'!L362,$B$1),"")</f>
        <v/>
      </c>
      <c r="Y363" s="17" t="str">
        <f>IF(SUM('Control Sample Data'!M$3:M$98)&gt;10,IF(AND(ISNUMBER('Control Sample Data'!M362),'Control Sample Data'!M362&lt;$B$1,'Control Sample Data'!M362&gt;0),'Control Sample Data'!M362,$B$1),"")</f>
        <v/>
      </c>
      <c r="AT363" s="36" t="str">
        <f t="shared" si="330"/>
        <v/>
      </c>
      <c r="AU363" s="36" t="str">
        <f t="shared" si="331"/>
        <v/>
      </c>
      <c r="AV363" s="36" t="str">
        <f t="shared" si="332"/>
        <v/>
      </c>
      <c r="AW363" s="36" t="str">
        <f t="shared" si="333"/>
        <v/>
      </c>
      <c r="AX363" s="36" t="str">
        <f t="shared" si="334"/>
        <v/>
      </c>
      <c r="AY363" s="36" t="str">
        <f t="shared" si="335"/>
        <v/>
      </c>
      <c r="AZ363" s="36" t="str">
        <f t="shared" si="336"/>
        <v/>
      </c>
      <c r="BA363" s="36" t="str">
        <f t="shared" si="337"/>
        <v/>
      </c>
      <c r="BB363" s="36" t="str">
        <f t="shared" si="338"/>
        <v/>
      </c>
      <c r="BC363" s="36" t="str">
        <f t="shared" si="339"/>
        <v/>
      </c>
      <c r="BD363" s="36" t="str">
        <f t="shared" si="342"/>
        <v/>
      </c>
      <c r="BE363" s="36" t="str">
        <f t="shared" si="343"/>
        <v/>
      </c>
      <c r="BF363" s="36" t="str">
        <f t="shared" si="344"/>
        <v/>
      </c>
      <c r="BG363" s="36" t="str">
        <f t="shared" si="345"/>
        <v/>
      </c>
      <c r="BH363" s="36" t="str">
        <f t="shared" si="346"/>
        <v/>
      </c>
      <c r="BI363" s="36" t="str">
        <f t="shared" si="347"/>
        <v/>
      </c>
      <c r="BJ363" s="36" t="str">
        <f t="shared" si="348"/>
        <v/>
      </c>
      <c r="BK363" s="36" t="str">
        <f t="shared" si="349"/>
        <v/>
      </c>
      <c r="BL363" s="36" t="str">
        <f t="shared" si="350"/>
        <v/>
      </c>
      <c r="BM363" s="36" t="str">
        <f t="shared" si="351"/>
        <v/>
      </c>
      <c r="BN363" s="38" t="e">
        <f t="shared" si="340"/>
        <v>#DIV/0!</v>
      </c>
      <c r="BO363" s="38" t="e">
        <f t="shared" si="341"/>
        <v>#DIV/0!</v>
      </c>
      <c r="BP363" s="39" t="str">
        <f t="shared" si="310"/>
        <v/>
      </c>
      <c r="BQ363" s="39" t="str">
        <f t="shared" si="311"/>
        <v/>
      </c>
      <c r="BR363" s="39" t="str">
        <f t="shared" si="312"/>
        <v/>
      </c>
      <c r="BS363" s="39" t="str">
        <f t="shared" si="313"/>
        <v/>
      </c>
      <c r="BT363" s="39" t="str">
        <f t="shared" si="314"/>
        <v/>
      </c>
      <c r="BU363" s="39" t="str">
        <f t="shared" si="315"/>
        <v/>
      </c>
      <c r="BV363" s="39" t="str">
        <f t="shared" si="316"/>
        <v/>
      </c>
      <c r="BW363" s="39" t="str">
        <f t="shared" si="317"/>
        <v/>
      </c>
      <c r="BX363" s="39" t="str">
        <f t="shared" si="318"/>
        <v/>
      </c>
      <c r="BY363" s="39" t="str">
        <f t="shared" si="319"/>
        <v/>
      </c>
      <c r="BZ363" s="39" t="str">
        <f t="shared" si="320"/>
        <v/>
      </c>
      <c r="CA363" s="39" t="str">
        <f t="shared" si="321"/>
        <v/>
      </c>
      <c r="CB363" s="39" t="str">
        <f t="shared" si="322"/>
        <v/>
      </c>
      <c r="CC363" s="39" t="str">
        <f t="shared" si="323"/>
        <v/>
      </c>
      <c r="CD363" s="39" t="str">
        <f t="shared" si="324"/>
        <v/>
      </c>
      <c r="CE363" s="39" t="str">
        <f t="shared" si="325"/>
        <v/>
      </c>
      <c r="CF363" s="39" t="str">
        <f t="shared" si="326"/>
        <v/>
      </c>
      <c r="CG363" s="39" t="str">
        <f t="shared" si="327"/>
        <v/>
      </c>
      <c r="CH363" s="39" t="str">
        <f t="shared" si="328"/>
        <v/>
      </c>
      <c r="CI363" s="39" t="str">
        <f t="shared" si="329"/>
        <v/>
      </c>
    </row>
    <row r="364" spans="1:87" ht="12.75">
      <c r="A364" s="18"/>
      <c r="B364" s="16" t="str">
        <f>'Gene Table'!D363</f>
        <v>NM_004139</v>
      </c>
      <c r="C364" s="16" t="s">
        <v>297</v>
      </c>
      <c r="D364" s="17" t="str">
        <f>IF(SUM('Test Sample Data'!D$3:D$98)&gt;10,IF(AND(ISNUMBER('Test Sample Data'!D363),'Test Sample Data'!D363&lt;$B$1,'Test Sample Data'!D363&gt;0),'Test Sample Data'!D363,$B$1),"")</f>
        <v/>
      </c>
      <c r="E364" s="17" t="str">
        <f>IF(SUM('Test Sample Data'!E$3:E$98)&gt;10,IF(AND(ISNUMBER('Test Sample Data'!E363),'Test Sample Data'!E363&lt;$B$1,'Test Sample Data'!E363&gt;0),'Test Sample Data'!E363,$B$1),"")</f>
        <v/>
      </c>
      <c r="F364" s="17" t="str">
        <f>IF(SUM('Test Sample Data'!F$3:F$98)&gt;10,IF(AND(ISNUMBER('Test Sample Data'!F363),'Test Sample Data'!F363&lt;$B$1,'Test Sample Data'!F363&gt;0),'Test Sample Data'!F363,$B$1),"")</f>
        <v/>
      </c>
      <c r="G364" s="17" t="str">
        <f>IF(SUM('Test Sample Data'!G$3:G$98)&gt;10,IF(AND(ISNUMBER('Test Sample Data'!G363),'Test Sample Data'!G363&lt;$B$1,'Test Sample Data'!G363&gt;0),'Test Sample Data'!G363,$B$1),"")</f>
        <v/>
      </c>
      <c r="H364" s="17" t="str">
        <f>IF(SUM('Test Sample Data'!H$3:H$98)&gt;10,IF(AND(ISNUMBER('Test Sample Data'!H363),'Test Sample Data'!H363&lt;$B$1,'Test Sample Data'!H363&gt;0),'Test Sample Data'!H363,$B$1),"")</f>
        <v/>
      </c>
      <c r="I364" s="17" t="str">
        <f>IF(SUM('Test Sample Data'!I$3:I$98)&gt;10,IF(AND(ISNUMBER('Test Sample Data'!I363),'Test Sample Data'!I363&lt;$B$1,'Test Sample Data'!I363&gt;0),'Test Sample Data'!I363,$B$1),"")</f>
        <v/>
      </c>
      <c r="J364" s="17" t="str">
        <f>IF(SUM('Test Sample Data'!J$3:J$98)&gt;10,IF(AND(ISNUMBER('Test Sample Data'!J363),'Test Sample Data'!J363&lt;$B$1,'Test Sample Data'!J363&gt;0),'Test Sample Data'!J363,$B$1),"")</f>
        <v/>
      </c>
      <c r="K364" s="17" t="str">
        <f>IF(SUM('Test Sample Data'!K$3:K$98)&gt;10,IF(AND(ISNUMBER('Test Sample Data'!K363),'Test Sample Data'!K363&lt;$B$1,'Test Sample Data'!K363&gt;0),'Test Sample Data'!K363,$B$1),"")</f>
        <v/>
      </c>
      <c r="L364" s="17" t="str">
        <f>IF(SUM('Test Sample Data'!L$3:L$98)&gt;10,IF(AND(ISNUMBER('Test Sample Data'!L363),'Test Sample Data'!L363&lt;$B$1,'Test Sample Data'!L363&gt;0),'Test Sample Data'!L363,$B$1),"")</f>
        <v/>
      </c>
      <c r="M364" s="17" t="str">
        <f>IF(SUM('Test Sample Data'!M$3:M$98)&gt;10,IF(AND(ISNUMBER('Test Sample Data'!M363),'Test Sample Data'!M363&lt;$B$1,'Test Sample Data'!M363&gt;0),'Test Sample Data'!M363,$B$1),"")</f>
        <v/>
      </c>
      <c r="N364" s="17" t="str">
        <f>'Gene Table'!D363</f>
        <v>NM_004139</v>
      </c>
      <c r="O364" s="16" t="s">
        <v>297</v>
      </c>
      <c r="P364" s="17" t="str">
        <f>IF(SUM('Control Sample Data'!D$3:D$98)&gt;10,IF(AND(ISNUMBER('Control Sample Data'!D363),'Control Sample Data'!D363&lt;$B$1,'Control Sample Data'!D363&gt;0),'Control Sample Data'!D363,$B$1),"")</f>
        <v/>
      </c>
      <c r="Q364" s="17" t="str">
        <f>IF(SUM('Control Sample Data'!E$3:E$98)&gt;10,IF(AND(ISNUMBER('Control Sample Data'!E363),'Control Sample Data'!E363&lt;$B$1,'Control Sample Data'!E363&gt;0),'Control Sample Data'!E363,$B$1),"")</f>
        <v/>
      </c>
      <c r="R364" s="17" t="str">
        <f>IF(SUM('Control Sample Data'!F$3:F$98)&gt;10,IF(AND(ISNUMBER('Control Sample Data'!F363),'Control Sample Data'!F363&lt;$B$1,'Control Sample Data'!F363&gt;0),'Control Sample Data'!F363,$B$1),"")</f>
        <v/>
      </c>
      <c r="S364" s="17" t="str">
        <f>IF(SUM('Control Sample Data'!G$3:G$98)&gt;10,IF(AND(ISNUMBER('Control Sample Data'!G363),'Control Sample Data'!G363&lt;$B$1,'Control Sample Data'!G363&gt;0),'Control Sample Data'!G363,$B$1),"")</f>
        <v/>
      </c>
      <c r="T364" s="17" t="str">
        <f>IF(SUM('Control Sample Data'!H$3:H$98)&gt;10,IF(AND(ISNUMBER('Control Sample Data'!H363),'Control Sample Data'!H363&lt;$B$1,'Control Sample Data'!H363&gt;0),'Control Sample Data'!H363,$B$1),"")</f>
        <v/>
      </c>
      <c r="U364" s="17" t="str">
        <f>IF(SUM('Control Sample Data'!I$3:I$98)&gt;10,IF(AND(ISNUMBER('Control Sample Data'!I363),'Control Sample Data'!I363&lt;$B$1,'Control Sample Data'!I363&gt;0),'Control Sample Data'!I363,$B$1),"")</f>
        <v/>
      </c>
      <c r="V364" s="17" t="str">
        <f>IF(SUM('Control Sample Data'!J$3:J$98)&gt;10,IF(AND(ISNUMBER('Control Sample Data'!J363),'Control Sample Data'!J363&lt;$B$1,'Control Sample Data'!J363&gt;0),'Control Sample Data'!J363,$B$1),"")</f>
        <v/>
      </c>
      <c r="W364" s="17" t="str">
        <f>IF(SUM('Control Sample Data'!K$3:K$98)&gt;10,IF(AND(ISNUMBER('Control Sample Data'!K363),'Control Sample Data'!K363&lt;$B$1,'Control Sample Data'!K363&gt;0),'Control Sample Data'!K363,$B$1),"")</f>
        <v/>
      </c>
      <c r="X364" s="17" t="str">
        <f>IF(SUM('Control Sample Data'!L$3:L$98)&gt;10,IF(AND(ISNUMBER('Control Sample Data'!L363),'Control Sample Data'!L363&lt;$B$1,'Control Sample Data'!L363&gt;0),'Control Sample Data'!L363,$B$1),"")</f>
        <v/>
      </c>
      <c r="Y364" s="17" t="str">
        <f>IF(SUM('Control Sample Data'!M$3:M$98)&gt;10,IF(AND(ISNUMBER('Control Sample Data'!M363),'Control Sample Data'!M363&lt;$B$1,'Control Sample Data'!M363&gt;0),'Control Sample Data'!M363,$B$1),"")</f>
        <v/>
      </c>
      <c r="AT364" s="36" t="str">
        <f t="shared" si="330"/>
        <v/>
      </c>
      <c r="AU364" s="36" t="str">
        <f t="shared" si="331"/>
        <v/>
      </c>
      <c r="AV364" s="36" t="str">
        <f t="shared" si="332"/>
        <v/>
      </c>
      <c r="AW364" s="36" t="str">
        <f t="shared" si="333"/>
        <v/>
      </c>
      <c r="AX364" s="36" t="str">
        <f t="shared" si="334"/>
        <v/>
      </c>
      <c r="AY364" s="36" t="str">
        <f t="shared" si="335"/>
        <v/>
      </c>
      <c r="AZ364" s="36" t="str">
        <f t="shared" si="336"/>
        <v/>
      </c>
      <c r="BA364" s="36" t="str">
        <f t="shared" si="337"/>
        <v/>
      </c>
      <c r="BB364" s="36" t="str">
        <f t="shared" si="338"/>
        <v/>
      </c>
      <c r="BC364" s="36" t="str">
        <f t="shared" si="339"/>
        <v/>
      </c>
      <c r="BD364" s="36" t="str">
        <f t="shared" si="342"/>
        <v/>
      </c>
      <c r="BE364" s="36" t="str">
        <f t="shared" si="343"/>
        <v/>
      </c>
      <c r="BF364" s="36" t="str">
        <f t="shared" si="344"/>
        <v/>
      </c>
      <c r="BG364" s="36" t="str">
        <f t="shared" si="345"/>
        <v/>
      </c>
      <c r="BH364" s="36" t="str">
        <f t="shared" si="346"/>
        <v/>
      </c>
      <c r="BI364" s="36" t="str">
        <f t="shared" si="347"/>
        <v/>
      </c>
      <c r="BJ364" s="36" t="str">
        <f t="shared" si="348"/>
        <v/>
      </c>
      <c r="BK364" s="36" t="str">
        <f t="shared" si="349"/>
        <v/>
      </c>
      <c r="BL364" s="36" t="str">
        <f t="shared" si="350"/>
        <v/>
      </c>
      <c r="BM364" s="36" t="str">
        <f t="shared" si="351"/>
        <v/>
      </c>
      <c r="BN364" s="38" t="e">
        <f t="shared" si="340"/>
        <v>#DIV/0!</v>
      </c>
      <c r="BO364" s="38" t="e">
        <f t="shared" si="341"/>
        <v>#DIV/0!</v>
      </c>
      <c r="BP364" s="39" t="str">
        <f t="shared" si="310"/>
        <v/>
      </c>
      <c r="BQ364" s="39" t="str">
        <f t="shared" si="311"/>
        <v/>
      </c>
      <c r="BR364" s="39" t="str">
        <f t="shared" si="312"/>
        <v/>
      </c>
      <c r="BS364" s="39" t="str">
        <f t="shared" si="313"/>
        <v/>
      </c>
      <c r="BT364" s="39" t="str">
        <f t="shared" si="314"/>
        <v/>
      </c>
      <c r="BU364" s="39" t="str">
        <f t="shared" si="315"/>
        <v/>
      </c>
      <c r="BV364" s="39" t="str">
        <f t="shared" si="316"/>
        <v/>
      </c>
      <c r="BW364" s="39" t="str">
        <f t="shared" si="317"/>
        <v/>
      </c>
      <c r="BX364" s="39" t="str">
        <f t="shared" si="318"/>
        <v/>
      </c>
      <c r="BY364" s="39" t="str">
        <f t="shared" si="319"/>
        <v/>
      </c>
      <c r="BZ364" s="39" t="str">
        <f t="shared" si="320"/>
        <v/>
      </c>
      <c r="CA364" s="39" t="str">
        <f t="shared" si="321"/>
        <v/>
      </c>
      <c r="CB364" s="39" t="str">
        <f t="shared" si="322"/>
        <v/>
      </c>
      <c r="CC364" s="39" t="str">
        <f t="shared" si="323"/>
        <v/>
      </c>
      <c r="CD364" s="39" t="str">
        <f t="shared" si="324"/>
        <v/>
      </c>
      <c r="CE364" s="39" t="str">
        <f t="shared" si="325"/>
        <v/>
      </c>
      <c r="CF364" s="39" t="str">
        <f t="shared" si="326"/>
        <v/>
      </c>
      <c r="CG364" s="39" t="str">
        <f t="shared" si="327"/>
        <v/>
      </c>
      <c r="CH364" s="39" t="str">
        <f t="shared" si="328"/>
        <v/>
      </c>
      <c r="CI364" s="39" t="str">
        <f t="shared" si="329"/>
        <v/>
      </c>
    </row>
    <row r="365" spans="1:87" ht="12.75">
      <c r="A365" s="18"/>
      <c r="B365" s="16" t="str">
        <f>'Gene Table'!D364</f>
        <v>NM_000426</v>
      </c>
      <c r="C365" s="16" t="s">
        <v>301</v>
      </c>
      <c r="D365" s="17" t="str">
        <f>IF(SUM('Test Sample Data'!D$3:D$98)&gt;10,IF(AND(ISNUMBER('Test Sample Data'!D364),'Test Sample Data'!D364&lt;$B$1,'Test Sample Data'!D364&gt;0),'Test Sample Data'!D364,$B$1),"")</f>
        <v/>
      </c>
      <c r="E365" s="17" t="str">
        <f>IF(SUM('Test Sample Data'!E$3:E$98)&gt;10,IF(AND(ISNUMBER('Test Sample Data'!E364),'Test Sample Data'!E364&lt;$B$1,'Test Sample Data'!E364&gt;0),'Test Sample Data'!E364,$B$1),"")</f>
        <v/>
      </c>
      <c r="F365" s="17" t="str">
        <f>IF(SUM('Test Sample Data'!F$3:F$98)&gt;10,IF(AND(ISNUMBER('Test Sample Data'!F364),'Test Sample Data'!F364&lt;$B$1,'Test Sample Data'!F364&gt;0),'Test Sample Data'!F364,$B$1),"")</f>
        <v/>
      </c>
      <c r="G365" s="17" t="str">
        <f>IF(SUM('Test Sample Data'!G$3:G$98)&gt;10,IF(AND(ISNUMBER('Test Sample Data'!G364),'Test Sample Data'!G364&lt;$B$1,'Test Sample Data'!G364&gt;0),'Test Sample Data'!G364,$B$1),"")</f>
        <v/>
      </c>
      <c r="H365" s="17" t="str">
        <f>IF(SUM('Test Sample Data'!H$3:H$98)&gt;10,IF(AND(ISNUMBER('Test Sample Data'!H364),'Test Sample Data'!H364&lt;$B$1,'Test Sample Data'!H364&gt;0),'Test Sample Data'!H364,$B$1),"")</f>
        <v/>
      </c>
      <c r="I365" s="17" t="str">
        <f>IF(SUM('Test Sample Data'!I$3:I$98)&gt;10,IF(AND(ISNUMBER('Test Sample Data'!I364),'Test Sample Data'!I364&lt;$B$1,'Test Sample Data'!I364&gt;0),'Test Sample Data'!I364,$B$1),"")</f>
        <v/>
      </c>
      <c r="J365" s="17" t="str">
        <f>IF(SUM('Test Sample Data'!J$3:J$98)&gt;10,IF(AND(ISNUMBER('Test Sample Data'!J364),'Test Sample Data'!J364&lt;$B$1,'Test Sample Data'!J364&gt;0),'Test Sample Data'!J364,$B$1),"")</f>
        <v/>
      </c>
      <c r="K365" s="17" t="str">
        <f>IF(SUM('Test Sample Data'!K$3:K$98)&gt;10,IF(AND(ISNUMBER('Test Sample Data'!K364),'Test Sample Data'!K364&lt;$B$1,'Test Sample Data'!K364&gt;0),'Test Sample Data'!K364,$B$1),"")</f>
        <v/>
      </c>
      <c r="L365" s="17" t="str">
        <f>IF(SUM('Test Sample Data'!L$3:L$98)&gt;10,IF(AND(ISNUMBER('Test Sample Data'!L364),'Test Sample Data'!L364&lt;$B$1,'Test Sample Data'!L364&gt;0),'Test Sample Data'!L364,$B$1),"")</f>
        <v/>
      </c>
      <c r="M365" s="17" t="str">
        <f>IF(SUM('Test Sample Data'!M$3:M$98)&gt;10,IF(AND(ISNUMBER('Test Sample Data'!M364),'Test Sample Data'!M364&lt;$B$1,'Test Sample Data'!M364&gt;0),'Test Sample Data'!M364,$B$1),"")</f>
        <v/>
      </c>
      <c r="N365" s="17" t="str">
        <f>'Gene Table'!D364</f>
        <v>NM_000426</v>
      </c>
      <c r="O365" s="16" t="s">
        <v>301</v>
      </c>
      <c r="P365" s="17" t="str">
        <f>IF(SUM('Control Sample Data'!D$3:D$98)&gt;10,IF(AND(ISNUMBER('Control Sample Data'!D364),'Control Sample Data'!D364&lt;$B$1,'Control Sample Data'!D364&gt;0),'Control Sample Data'!D364,$B$1),"")</f>
        <v/>
      </c>
      <c r="Q365" s="17" t="str">
        <f>IF(SUM('Control Sample Data'!E$3:E$98)&gt;10,IF(AND(ISNUMBER('Control Sample Data'!E364),'Control Sample Data'!E364&lt;$B$1,'Control Sample Data'!E364&gt;0),'Control Sample Data'!E364,$B$1),"")</f>
        <v/>
      </c>
      <c r="R365" s="17" t="str">
        <f>IF(SUM('Control Sample Data'!F$3:F$98)&gt;10,IF(AND(ISNUMBER('Control Sample Data'!F364),'Control Sample Data'!F364&lt;$B$1,'Control Sample Data'!F364&gt;0),'Control Sample Data'!F364,$B$1),"")</f>
        <v/>
      </c>
      <c r="S365" s="17" t="str">
        <f>IF(SUM('Control Sample Data'!G$3:G$98)&gt;10,IF(AND(ISNUMBER('Control Sample Data'!G364),'Control Sample Data'!G364&lt;$B$1,'Control Sample Data'!G364&gt;0),'Control Sample Data'!G364,$B$1),"")</f>
        <v/>
      </c>
      <c r="T365" s="17" t="str">
        <f>IF(SUM('Control Sample Data'!H$3:H$98)&gt;10,IF(AND(ISNUMBER('Control Sample Data'!H364),'Control Sample Data'!H364&lt;$B$1,'Control Sample Data'!H364&gt;0),'Control Sample Data'!H364,$B$1),"")</f>
        <v/>
      </c>
      <c r="U365" s="17" t="str">
        <f>IF(SUM('Control Sample Data'!I$3:I$98)&gt;10,IF(AND(ISNUMBER('Control Sample Data'!I364),'Control Sample Data'!I364&lt;$B$1,'Control Sample Data'!I364&gt;0),'Control Sample Data'!I364,$B$1),"")</f>
        <v/>
      </c>
      <c r="V365" s="17" t="str">
        <f>IF(SUM('Control Sample Data'!J$3:J$98)&gt;10,IF(AND(ISNUMBER('Control Sample Data'!J364),'Control Sample Data'!J364&lt;$B$1,'Control Sample Data'!J364&gt;0),'Control Sample Data'!J364,$B$1),"")</f>
        <v/>
      </c>
      <c r="W365" s="17" t="str">
        <f>IF(SUM('Control Sample Data'!K$3:K$98)&gt;10,IF(AND(ISNUMBER('Control Sample Data'!K364),'Control Sample Data'!K364&lt;$B$1,'Control Sample Data'!K364&gt;0),'Control Sample Data'!K364,$B$1),"")</f>
        <v/>
      </c>
      <c r="X365" s="17" t="str">
        <f>IF(SUM('Control Sample Data'!L$3:L$98)&gt;10,IF(AND(ISNUMBER('Control Sample Data'!L364),'Control Sample Data'!L364&lt;$B$1,'Control Sample Data'!L364&gt;0),'Control Sample Data'!L364,$B$1),"")</f>
        <v/>
      </c>
      <c r="Y365" s="17" t="str">
        <f>IF(SUM('Control Sample Data'!M$3:M$98)&gt;10,IF(AND(ISNUMBER('Control Sample Data'!M364),'Control Sample Data'!M364&lt;$B$1,'Control Sample Data'!M364&gt;0),'Control Sample Data'!M364,$B$1),"")</f>
        <v/>
      </c>
      <c r="AT365" s="36" t="str">
        <f t="shared" si="330"/>
        <v/>
      </c>
      <c r="AU365" s="36" t="str">
        <f t="shared" si="331"/>
        <v/>
      </c>
      <c r="AV365" s="36" t="str">
        <f t="shared" si="332"/>
        <v/>
      </c>
      <c r="AW365" s="36" t="str">
        <f t="shared" si="333"/>
        <v/>
      </c>
      <c r="AX365" s="36" t="str">
        <f t="shared" si="334"/>
        <v/>
      </c>
      <c r="AY365" s="36" t="str">
        <f t="shared" si="335"/>
        <v/>
      </c>
      <c r="AZ365" s="36" t="str">
        <f t="shared" si="336"/>
        <v/>
      </c>
      <c r="BA365" s="36" t="str">
        <f t="shared" si="337"/>
        <v/>
      </c>
      <c r="BB365" s="36" t="str">
        <f t="shared" si="338"/>
        <v/>
      </c>
      <c r="BC365" s="36" t="str">
        <f t="shared" si="339"/>
        <v/>
      </c>
      <c r="BD365" s="36" t="str">
        <f t="shared" si="342"/>
        <v/>
      </c>
      <c r="BE365" s="36" t="str">
        <f t="shared" si="343"/>
        <v/>
      </c>
      <c r="BF365" s="36" t="str">
        <f t="shared" si="344"/>
        <v/>
      </c>
      <c r="BG365" s="36" t="str">
        <f t="shared" si="345"/>
        <v/>
      </c>
      <c r="BH365" s="36" t="str">
        <f t="shared" si="346"/>
        <v/>
      </c>
      <c r="BI365" s="36" t="str">
        <f t="shared" si="347"/>
        <v/>
      </c>
      <c r="BJ365" s="36" t="str">
        <f t="shared" si="348"/>
        <v/>
      </c>
      <c r="BK365" s="36" t="str">
        <f t="shared" si="349"/>
        <v/>
      </c>
      <c r="BL365" s="36" t="str">
        <f t="shared" si="350"/>
        <v/>
      </c>
      <c r="BM365" s="36" t="str">
        <f t="shared" si="351"/>
        <v/>
      </c>
      <c r="BN365" s="38" t="e">
        <f t="shared" si="340"/>
        <v>#DIV/0!</v>
      </c>
      <c r="BO365" s="38" t="e">
        <f t="shared" si="341"/>
        <v>#DIV/0!</v>
      </c>
      <c r="BP365" s="39" t="str">
        <f t="shared" si="310"/>
        <v/>
      </c>
      <c r="BQ365" s="39" t="str">
        <f t="shared" si="311"/>
        <v/>
      </c>
      <c r="BR365" s="39" t="str">
        <f t="shared" si="312"/>
        <v/>
      </c>
      <c r="BS365" s="39" t="str">
        <f t="shared" si="313"/>
        <v/>
      </c>
      <c r="BT365" s="39" t="str">
        <f t="shared" si="314"/>
        <v/>
      </c>
      <c r="BU365" s="39" t="str">
        <f t="shared" si="315"/>
        <v/>
      </c>
      <c r="BV365" s="39" t="str">
        <f t="shared" si="316"/>
        <v/>
      </c>
      <c r="BW365" s="39" t="str">
        <f t="shared" si="317"/>
        <v/>
      </c>
      <c r="BX365" s="39" t="str">
        <f t="shared" si="318"/>
        <v/>
      </c>
      <c r="BY365" s="39" t="str">
        <f t="shared" si="319"/>
        <v/>
      </c>
      <c r="BZ365" s="39" t="str">
        <f t="shared" si="320"/>
        <v/>
      </c>
      <c r="CA365" s="39" t="str">
        <f t="shared" si="321"/>
        <v/>
      </c>
      <c r="CB365" s="39" t="str">
        <f t="shared" si="322"/>
        <v/>
      </c>
      <c r="CC365" s="39" t="str">
        <f t="shared" si="323"/>
        <v/>
      </c>
      <c r="CD365" s="39" t="str">
        <f t="shared" si="324"/>
        <v/>
      </c>
      <c r="CE365" s="39" t="str">
        <f t="shared" si="325"/>
        <v/>
      </c>
      <c r="CF365" s="39" t="str">
        <f t="shared" si="326"/>
        <v/>
      </c>
      <c r="CG365" s="39" t="str">
        <f t="shared" si="327"/>
        <v/>
      </c>
      <c r="CH365" s="39" t="str">
        <f t="shared" si="328"/>
        <v/>
      </c>
      <c r="CI365" s="39" t="str">
        <f t="shared" si="329"/>
        <v/>
      </c>
    </row>
    <row r="366" spans="1:87" ht="12.75">
      <c r="A366" s="18"/>
      <c r="B366" s="16" t="str">
        <f>'Gene Table'!D365</f>
        <v>NM_000892</v>
      </c>
      <c r="C366" s="16" t="s">
        <v>305</v>
      </c>
      <c r="D366" s="17" t="str">
        <f>IF(SUM('Test Sample Data'!D$3:D$98)&gt;10,IF(AND(ISNUMBER('Test Sample Data'!D365),'Test Sample Data'!D365&lt;$B$1,'Test Sample Data'!D365&gt;0),'Test Sample Data'!D365,$B$1),"")</f>
        <v/>
      </c>
      <c r="E366" s="17" t="str">
        <f>IF(SUM('Test Sample Data'!E$3:E$98)&gt;10,IF(AND(ISNUMBER('Test Sample Data'!E365),'Test Sample Data'!E365&lt;$B$1,'Test Sample Data'!E365&gt;0),'Test Sample Data'!E365,$B$1),"")</f>
        <v/>
      </c>
      <c r="F366" s="17" t="str">
        <f>IF(SUM('Test Sample Data'!F$3:F$98)&gt;10,IF(AND(ISNUMBER('Test Sample Data'!F365),'Test Sample Data'!F365&lt;$B$1,'Test Sample Data'!F365&gt;0),'Test Sample Data'!F365,$B$1),"")</f>
        <v/>
      </c>
      <c r="G366" s="17" t="str">
        <f>IF(SUM('Test Sample Data'!G$3:G$98)&gt;10,IF(AND(ISNUMBER('Test Sample Data'!G365),'Test Sample Data'!G365&lt;$B$1,'Test Sample Data'!G365&gt;0),'Test Sample Data'!G365,$B$1),"")</f>
        <v/>
      </c>
      <c r="H366" s="17" t="str">
        <f>IF(SUM('Test Sample Data'!H$3:H$98)&gt;10,IF(AND(ISNUMBER('Test Sample Data'!H365),'Test Sample Data'!H365&lt;$B$1,'Test Sample Data'!H365&gt;0),'Test Sample Data'!H365,$B$1),"")</f>
        <v/>
      </c>
      <c r="I366" s="17" t="str">
        <f>IF(SUM('Test Sample Data'!I$3:I$98)&gt;10,IF(AND(ISNUMBER('Test Sample Data'!I365),'Test Sample Data'!I365&lt;$B$1,'Test Sample Data'!I365&gt;0),'Test Sample Data'!I365,$B$1),"")</f>
        <v/>
      </c>
      <c r="J366" s="17" t="str">
        <f>IF(SUM('Test Sample Data'!J$3:J$98)&gt;10,IF(AND(ISNUMBER('Test Sample Data'!J365),'Test Sample Data'!J365&lt;$B$1,'Test Sample Data'!J365&gt;0),'Test Sample Data'!J365,$B$1),"")</f>
        <v/>
      </c>
      <c r="K366" s="17" t="str">
        <f>IF(SUM('Test Sample Data'!K$3:K$98)&gt;10,IF(AND(ISNUMBER('Test Sample Data'!K365),'Test Sample Data'!K365&lt;$B$1,'Test Sample Data'!K365&gt;0),'Test Sample Data'!K365,$B$1),"")</f>
        <v/>
      </c>
      <c r="L366" s="17" t="str">
        <f>IF(SUM('Test Sample Data'!L$3:L$98)&gt;10,IF(AND(ISNUMBER('Test Sample Data'!L365),'Test Sample Data'!L365&lt;$B$1,'Test Sample Data'!L365&gt;0),'Test Sample Data'!L365,$B$1),"")</f>
        <v/>
      </c>
      <c r="M366" s="17" t="str">
        <f>IF(SUM('Test Sample Data'!M$3:M$98)&gt;10,IF(AND(ISNUMBER('Test Sample Data'!M365),'Test Sample Data'!M365&lt;$B$1,'Test Sample Data'!M365&gt;0),'Test Sample Data'!M365,$B$1),"")</f>
        <v/>
      </c>
      <c r="N366" s="17" t="str">
        <f>'Gene Table'!D365</f>
        <v>NM_000892</v>
      </c>
      <c r="O366" s="16" t="s">
        <v>305</v>
      </c>
      <c r="P366" s="17" t="str">
        <f>IF(SUM('Control Sample Data'!D$3:D$98)&gt;10,IF(AND(ISNUMBER('Control Sample Data'!D365),'Control Sample Data'!D365&lt;$B$1,'Control Sample Data'!D365&gt;0),'Control Sample Data'!D365,$B$1),"")</f>
        <v/>
      </c>
      <c r="Q366" s="17" t="str">
        <f>IF(SUM('Control Sample Data'!E$3:E$98)&gt;10,IF(AND(ISNUMBER('Control Sample Data'!E365),'Control Sample Data'!E365&lt;$B$1,'Control Sample Data'!E365&gt;0),'Control Sample Data'!E365,$B$1),"")</f>
        <v/>
      </c>
      <c r="R366" s="17" t="str">
        <f>IF(SUM('Control Sample Data'!F$3:F$98)&gt;10,IF(AND(ISNUMBER('Control Sample Data'!F365),'Control Sample Data'!F365&lt;$B$1,'Control Sample Data'!F365&gt;0),'Control Sample Data'!F365,$B$1),"")</f>
        <v/>
      </c>
      <c r="S366" s="17" t="str">
        <f>IF(SUM('Control Sample Data'!G$3:G$98)&gt;10,IF(AND(ISNUMBER('Control Sample Data'!G365),'Control Sample Data'!G365&lt;$B$1,'Control Sample Data'!G365&gt;0),'Control Sample Data'!G365,$B$1),"")</f>
        <v/>
      </c>
      <c r="T366" s="17" t="str">
        <f>IF(SUM('Control Sample Data'!H$3:H$98)&gt;10,IF(AND(ISNUMBER('Control Sample Data'!H365),'Control Sample Data'!H365&lt;$B$1,'Control Sample Data'!H365&gt;0),'Control Sample Data'!H365,$B$1),"")</f>
        <v/>
      </c>
      <c r="U366" s="17" t="str">
        <f>IF(SUM('Control Sample Data'!I$3:I$98)&gt;10,IF(AND(ISNUMBER('Control Sample Data'!I365),'Control Sample Data'!I365&lt;$B$1,'Control Sample Data'!I365&gt;0),'Control Sample Data'!I365,$B$1),"")</f>
        <v/>
      </c>
      <c r="V366" s="17" t="str">
        <f>IF(SUM('Control Sample Data'!J$3:J$98)&gt;10,IF(AND(ISNUMBER('Control Sample Data'!J365),'Control Sample Data'!J365&lt;$B$1,'Control Sample Data'!J365&gt;0),'Control Sample Data'!J365,$B$1),"")</f>
        <v/>
      </c>
      <c r="W366" s="17" t="str">
        <f>IF(SUM('Control Sample Data'!K$3:K$98)&gt;10,IF(AND(ISNUMBER('Control Sample Data'!K365),'Control Sample Data'!K365&lt;$B$1,'Control Sample Data'!K365&gt;0),'Control Sample Data'!K365,$B$1),"")</f>
        <v/>
      </c>
      <c r="X366" s="17" t="str">
        <f>IF(SUM('Control Sample Data'!L$3:L$98)&gt;10,IF(AND(ISNUMBER('Control Sample Data'!L365),'Control Sample Data'!L365&lt;$B$1,'Control Sample Data'!L365&gt;0),'Control Sample Data'!L365,$B$1),"")</f>
        <v/>
      </c>
      <c r="Y366" s="17" t="str">
        <f>IF(SUM('Control Sample Data'!M$3:M$98)&gt;10,IF(AND(ISNUMBER('Control Sample Data'!M365),'Control Sample Data'!M365&lt;$B$1,'Control Sample Data'!M365&gt;0),'Control Sample Data'!M365,$B$1),"")</f>
        <v/>
      </c>
      <c r="AT366" s="36" t="str">
        <f t="shared" si="330"/>
        <v/>
      </c>
      <c r="AU366" s="36" t="str">
        <f t="shared" si="331"/>
        <v/>
      </c>
      <c r="AV366" s="36" t="str">
        <f t="shared" si="332"/>
        <v/>
      </c>
      <c r="AW366" s="36" t="str">
        <f t="shared" si="333"/>
        <v/>
      </c>
      <c r="AX366" s="36" t="str">
        <f t="shared" si="334"/>
        <v/>
      </c>
      <c r="AY366" s="36" t="str">
        <f t="shared" si="335"/>
        <v/>
      </c>
      <c r="AZ366" s="36" t="str">
        <f t="shared" si="336"/>
        <v/>
      </c>
      <c r="BA366" s="36" t="str">
        <f t="shared" si="337"/>
        <v/>
      </c>
      <c r="BB366" s="36" t="str">
        <f t="shared" si="338"/>
        <v/>
      </c>
      <c r="BC366" s="36" t="str">
        <f t="shared" si="339"/>
        <v/>
      </c>
      <c r="BD366" s="36" t="str">
        <f t="shared" si="342"/>
        <v/>
      </c>
      <c r="BE366" s="36" t="str">
        <f t="shared" si="343"/>
        <v/>
      </c>
      <c r="BF366" s="36" t="str">
        <f t="shared" si="344"/>
        <v/>
      </c>
      <c r="BG366" s="36" t="str">
        <f t="shared" si="345"/>
        <v/>
      </c>
      <c r="BH366" s="36" t="str">
        <f t="shared" si="346"/>
        <v/>
      </c>
      <c r="BI366" s="36" t="str">
        <f t="shared" si="347"/>
        <v/>
      </c>
      <c r="BJ366" s="36" t="str">
        <f t="shared" si="348"/>
        <v/>
      </c>
      <c r="BK366" s="36" t="str">
        <f t="shared" si="349"/>
        <v/>
      </c>
      <c r="BL366" s="36" t="str">
        <f t="shared" si="350"/>
        <v/>
      </c>
      <c r="BM366" s="36" t="str">
        <f t="shared" si="351"/>
        <v/>
      </c>
      <c r="BN366" s="38" t="e">
        <f t="shared" si="340"/>
        <v>#DIV/0!</v>
      </c>
      <c r="BO366" s="38" t="e">
        <f t="shared" si="341"/>
        <v>#DIV/0!</v>
      </c>
      <c r="BP366" s="39" t="str">
        <f t="shared" si="310"/>
        <v/>
      </c>
      <c r="BQ366" s="39" t="str">
        <f t="shared" si="311"/>
        <v/>
      </c>
      <c r="BR366" s="39" t="str">
        <f t="shared" si="312"/>
        <v/>
      </c>
      <c r="BS366" s="39" t="str">
        <f t="shared" si="313"/>
        <v/>
      </c>
      <c r="BT366" s="39" t="str">
        <f t="shared" si="314"/>
        <v/>
      </c>
      <c r="BU366" s="39" t="str">
        <f t="shared" si="315"/>
        <v/>
      </c>
      <c r="BV366" s="39" t="str">
        <f t="shared" si="316"/>
        <v/>
      </c>
      <c r="BW366" s="39" t="str">
        <f t="shared" si="317"/>
        <v/>
      </c>
      <c r="BX366" s="39" t="str">
        <f t="shared" si="318"/>
        <v/>
      </c>
      <c r="BY366" s="39" t="str">
        <f t="shared" si="319"/>
        <v/>
      </c>
      <c r="BZ366" s="39" t="str">
        <f t="shared" si="320"/>
        <v/>
      </c>
      <c r="CA366" s="39" t="str">
        <f t="shared" si="321"/>
        <v/>
      </c>
      <c r="CB366" s="39" t="str">
        <f t="shared" si="322"/>
        <v/>
      </c>
      <c r="CC366" s="39" t="str">
        <f t="shared" si="323"/>
        <v/>
      </c>
      <c r="CD366" s="39" t="str">
        <f t="shared" si="324"/>
        <v/>
      </c>
      <c r="CE366" s="39" t="str">
        <f t="shared" si="325"/>
        <v/>
      </c>
      <c r="CF366" s="39" t="str">
        <f t="shared" si="326"/>
        <v/>
      </c>
      <c r="CG366" s="39" t="str">
        <f t="shared" si="327"/>
        <v/>
      </c>
      <c r="CH366" s="39" t="str">
        <f t="shared" si="328"/>
        <v/>
      </c>
      <c r="CI366" s="39" t="str">
        <f t="shared" si="329"/>
        <v/>
      </c>
    </row>
    <row r="367" spans="1:87" ht="12.75">
      <c r="A367" s="18"/>
      <c r="B367" s="16" t="str">
        <f>'Gene Table'!D366</f>
        <v>NM_002257</v>
      </c>
      <c r="C367" s="16" t="s">
        <v>309</v>
      </c>
      <c r="D367" s="17" t="str">
        <f>IF(SUM('Test Sample Data'!D$3:D$98)&gt;10,IF(AND(ISNUMBER('Test Sample Data'!D366),'Test Sample Data'!D366&lt;$B$1,'Test Sample Data'!D366&gt;0),'Test Sample Data'!D366,$B$1),"")</f>
        <v/>
      </c>
      <c r="E367" s="17" t="str">
        <f>IF(SUM('Test Sample Data'!E$3:E$98)&gt;10,IF(AND(ISNUMBER('Test Sample Data'!E366),'Test Sample Data'!E366&lt;$B$1,'Test Sample Data'!E366&gt;0),'Test Sample Data'!E366,$B$1),"")</f>
        <v/>
      </c>
      <c r="F367" s="17" t="str">
        <f>IF(SUM('Test Sample Data'!F$3:F$98)&gt;10,IF(AND(ISNUMBER('Test Sample Data'!F366),'Test Sample Data'!F366&lt;$B$1,'Test Sample Data'!F366&gt;0),'Test Sample Data'!F366,$B$1),"")</f>
        <v/>
      </c>
      <c r="G367" s="17" t="str">
        <f>IF(SUM('Test Sample Data'!G$3:G$98)&gt;10,IF(AND(ISNUMBER('Test Sample Data'!G366),'Test Sample Data'!G366&lt;$B$1,'Test Sample Data'!G366&gt;0),'Test Sample Data'!G366,$B$1),"")</f>
        <v/>
      </c>
      <c r="H367" s="17" t="str">
        <f>IF(SUM('Test Sample Data'!H$3:H$98)&gt;10,IF(AND(ISNUMBER('Test Sample Data'!H366),'Test Sample Data'!H366&lt;$B$1,'Test Sample Data'!H366&gt;0),'Test Sample Data'!H366,$B$1),"")</f>
        <v/>
      </c>
      <c r="I367" s="17" t="str">
        <f>IF(SUM('Test Sample Data'!I$3:I$98)&gt;10,IF(AND(ISNUMBER('Test Sample Data'!I366),'Test Sample Data'!I366&lt;$B$1,'Test Sample Data'!I366&gt;0),'Test Sample Data'!I366,$B$1),"")</f>
        <v/>
      </c>
      <c r="J367" s="17" t="str">
        <f>IF(SUM('Test Sample Data'!J$3:J$98)&gt;10,IF(AND(ISNUMBER('Test Sample Data'!J366),'Test Sample Data'!J366&lt;$B$1,'Test Sample Data'!J366&gt;0),'Test Sample Data'!J366,$B$1),"")</f>
        <v/>
      </c>
      <c r="K367" s="17" t="str">
        <f>IF(SUM('Test Sample Data'!K$3:K$98)&gt;10,IF(AND(ISNUMBER('Test Sample Data'!K366),'Test Sample Data'!K366&lt;$B$1,'Test Sample Data'!K366&gt;0),'Test Sample Data'!K366,$B$1),"")</f>
        <v/>
      </c>
      <c r="L367" s="17" t="str">
        <f>IF(SUM('Test Sample Data'!L$3:L$98)&gt;10,IF(AND(ISNUMBER('Test Sample Data'!L366),'Test Sample Data'!L366&lt;$B$1,'Test Sample Data'!L366&gt;0),'Test Sample Data'!L366,$B$1),"")</f>
        <v/>
      </c>
      <c r="M367" s="17" t="str">
        <f>IF(SUM('Test Sample Data'!M$3:M$98)&gt;10,IF(AND(ISNUMBER('Test Sample Data'!M366),'Test Sample Data'!M366&lt;$B$1,'Test Sample Data'!M366&gt;0),'Test Sample Data'!M366,$B$1),"")</f>
        <v/>
      </c>
      <c r="N367" s="17" t="str">
        <f>'Gene Table'!D366</f>
        <v>NM_002257</v>
      </c>
      <c r="O367" s="16" t="s">
        <v>309</v>
      </c>
      <c r="P367" s="17" t="str">
        <f>IF(SUM('Control Sample Data'!D$3:D$98)&gt;10,IF(AND(ISNUMBER('Control Sample Data'!D366),'Control Sample Data'!D366&lt;$B$1,'Control Sample Data'!D366&gt;0),'Control Sample Data'!D366,$B$1),"")</f>
        <v/>
      </c>
      <c r="Q367" s="17" t="str">
        <f>IF(SUM('Control Sample Data'!E$3:E$98)&gt;10,IF(AND(ISNUMBER('Control Sample Data'!E366),'Control Sample Data'!E366&lt;$B$1,'Control Sample Data'!E366&gt;0),'Control Sample Data'!E366,$B$1),"")</f>
        <v/>
      </c>
      <c r="R367" s="17" t="str">
        <f>IF(SUM('Control Sample Data'!F$3:F$98)&gt;10,IF(AND(ISNUMBER('Control Sample Data'!F366),'Control Sample Data'!F366&lt;$B$1,'Control Sample Data'!F366&gt;0),'Control Sample Data'!F366,$B$1),"")</f>
        <v/>
      </c>
      <c r="S367" s="17" t="str">
        <f>IF(SUM('Control Sample Data'!G$3:G$98)&gt;10,IF(AND(ISNUMBER('Control Sample Data'!G366),'Control Sample Data'!G366&lt;$B$1,'Control Sample Data'!G366&gt;0),'Control Sample Data'!G366,$B$1),"")</f>
        <v/>
      </c>
      <c r="T367" s="17" t="str">
        <f>IF(SUM('Control Sample Data'!H$3:H$98)&gt;10,IF(AND(ISNUMBER('Control Sample Data'!H366),'Control Sample Data'!H366&lt;$B$1,'Control Sample Data'!H366&gt;0),'Control Sample Data'!H366,$B$1),"")</f>
        <v/>
      </c>
      <c r="U367" s="17" t="str">
        <f>IF(SUM('Control Sample Data'!I$3:I$98)&gt;10,IF(AND(ISNUMBER('Control Sample Data'!I366),'Control Sample Data'!I366&lt;$B$1,'Control Sample Data'!I366&gt;0),'Control Sample Data'!I366,$B$1),"")</f>
        <v/>
      </c>
      <c r="V367" s="17" t="str">
        <f>IF(SUM('Control Sample Data'!J$3:J$98)&gt;10,IF(AND(ISNUMBER('Control Sample Data'!J366),'Control Sample Data'!J366&lt;$B$1,'Control Sample Data'!J366&gt;0),'Control Sample Data'!J366,$B$1),"")</f>
        <v/>
      </c>
      <c r="W367" s="17" t="str">
        <f>IF(SUM('Control Sample Data'!K$3:K$98)&gt;10,IF(AND(ISNUMBER('Control Sample Data'!K366),'Control Sample Data'!K366&lt;$B$1,'Control Sample Data'!K366&gt;0),'Control Sample Data'!K366,$B$1),"")</f>
        <v/>
      </c>
      <c r="X367" s="17" t="str">
        <f>IF(SUM('Control Sample Data'!L$3:L$98)&gt;10,IF(AND(ISNUMBER('Control Sample Data'!L366),'Control Sample Data'!L366&lt;$B$1,'Control Sample Data'!L366&gt;0),'Control Sample Data'!L366,$B$1),"")</f>
        <v/>
      </c>
      <c r="Y367" s="17" t="str">
        <f>IF(SUM('Control Sample Data'!M$3:M$98)&gt;10,IF(AND(ISNUMBER('Control Sample Data'!M366),'Control Sample Data'!M366&lt;$B$1,'Control Sample Data'!M366&gt;0),'Control Sample Data'!M366,$B$1),"")</f>
        <v/>
      </c>
      <c r="AT367" s="36" t="str">
        <f t="shared" si="330"/>
        <v/>
      </c>
      <c r="AU367" s="36" t="str">
        <f t="shared" si="331"/>
        <v/>
      </c>
      <c r="AV367" s="36" t="str">
        <f t="shared" si="332"/>
        <v/>
      </c>
      <c r="AW367" s="36" t="str">
        <f t="shared" si="333"/>
        <v/>
      </c>
      <c r="AX367" s="36" t="str">
        <f t="shared" si="334"/>
        <v/>
      </c>
      <c r="AY367" s="36" t="str">
        <f t="shared" si="335"/>
        <v/>
      </c>
      <c r="AZ367" s="36" t="str">
        <f t="shared" si="336"/>
        <v/>
      </c>
      <c r="BA367" s="36" t="str">
        <f t="shared" si="337"/>
        <v/>
      </c>
      <c r="BB367" s="36" t="str">
        <f t="shared" si="338"/>
        <v/>
      </c>
      <c r="BC367" s="36" t="str">
        <f t="shared" si="339"/>
        <v/>
      </c>
      <c r="BD367" s="36" t="str">
        <f t="shared" si="342"/>
        <v/>
      </c>
      <c r="BE367" s="36" t="str">
        <f t="shared" si="343"/>
        <v/>
      </c>
      <c r="BF367" s="36" t="str">
        <f t="shared" si="344"/>
        <v/>
      </c>
      <c r="BG367" s="36" t="str">
        <f t="shared" si="345"/>
        <v/>
      </c>
      <c r="BH367" s="36" t="str">
        <f t="shared" si="346"/>
        <v/>
      </c>
      <c r="BI367" s="36" t="str">
        <f t="shared" si="347"/>
        <v/>
      </c>
      <c r="BJ367" s="36" t="str">
        <f t="shared" si="348"/>
        <v/>
      </c>
      <c r="BK367" s="36" t="str">
        <f t="shared" si="349"/>
        <v/>
      </c>
      <c r="BL367" s="36" t="str">
        <f t="shared" si="350"/>
        <v/>
      </c>
      <c r="BM367" s="36" t="str">
        <f t="shared" si="351"/>
        <v/>
      </c>
      <c r="BN367" s="38" t="e">
        <f t="shared" si="340"/>
        <v>#DIV/0!</v>
      </c>
      <c r="BO367" s="38" t="e">
        <f t="shared" si="341"/>
        <v>#DIV/0!</v>
      </c>
      <c r="BP367" s="39" t="str">
        <f t="shared" si="310"/>
        <v/>
      </c>
      <c r="BQ367" s="39" t="str">
        <f t="shared" si="311"/>
        <v/>
      </c>
      <c r="BR367" s="39" t="str">
        <f t="shared" si="312"/>
        <v/>
      </c>
      <c r="BS367" s="39" t="str">
        <f t="shared" si="313"/>
        <v/>
      </c>
      <c r="BT367" s="39" t="str">
        <f t="shared" si="314"/>
        <v/>
      </c>
      <c r="BU367" s="39" t="str">
        <f t="shared" si="315"/>
        <v/>
      </c>
      <c r="BV367" s="39" t="str">
        <f t="shared" si="316"/>
        <v/>
      </c>
      <c r="BW367" s="39" t="str">
        <f t="shared" si="317"/>
        <v/>
      </c>
      <c r="BX367" s="39" t="str">
        <f t="shared" si="318"/>
        <v/>
      </c>
      <c r="BY367" s="39" t="str">
        <f t="shared" si="319"/>
        <v/>
      </c>
      <c r="BZ367" s="39" t="str">
        <f t="shared" si="320"/>
        <v/>
      </c>
      <c r="CA367" s="39" t="str">
        <f t="shared" si="321"/>
        <v/>
      </c>
      <c r="CB367" s="39" t="str">
        <f t="shared" si="322"/>
        <v/>
      </c>
      <c r="CC367" s="39" t="str">
        <f t="shared" si="323"/>
        <v/>
      </c>
      <c r="CD367" s="39" t="str">
        <f t="shared" si="324"/>
        <v/>
      </c>
      <c r="CE367" s="39" t="str">
        <f t="shared" si="325"/>
        <v/>
      </c>
      <c r="CF367" s="39" t="str">
        <f t="shared" si="326"/>
        <v/>
      </c>
      <c r="CG367" s="39" t="str">
        <f t="shared" si="327"/>
        <v/>
      </c>
      <c r="CH367" s="39" t="str">
        <f t="shared" si="328"/>
        <v/>
      </c>
      <c r="CI367" s="39" t="str">
        <f t="shared" si="329"/>
        <v/>
      </c>
    </row>
    <row r="368" spans="1:87" ht="12.75">
      <c r="A368" s="18"/>
      <c r="B368" s="16" t="str">
        <f>'Gene Table'!D367</f>
        <v>NM_002227</v>
      </c>
      <c r="C368" s="16" t="s">
        <v>313</v>
      </c>
      <c r="D368" s="17" t="str">
        <f>IF(SUM('Test Sample Data'!D$3:D$98)&gt;10,IF(AND(ISNUMBER('Test Sample Data'!D367),'Test Sample Data'!D367&lt;$B$1,'Test Sample Data'!D367&gt;0),'Test Sample Data'!D367,$B$1),"")</f>
        <v/>
      </c>
      <c r="E368" s="17" t="str">
        <f>IF(SUM('Test Sample Data'!E$3:E$98)&gt;10,IF(AND(ISNUMBER('Test Sample Data'!E367),'Test Sample Data'!E367&lt;$B$1,'Test Sample Data'!E367&gt;0),'Test Sample Data'!E367,$B$1),"")</f>
        <v/>
      </c>
      <c r="F368" s="17" t="str">
        <f>IF(SUM('Test Sample Data'!F$3:F$98)&gt;10,IF(AND(ISNUMBER('Test Sample Data'!F367),'Test Sample Data'!F367&lt;$B$1,'Test Sample Data'!F367&gt;0),'Test Sample Data'!F367,$B$1),"")</f>
        <v/>
      </c>
      <c r="G368" s="17" t="str">
        <f>IF(SUM('Test Sample Data'!G$3:G$98)&gt;10,IF(AND(ISNUMBER('Test Sample Data'!G367),'Test Sample Data'!G367&lt;$B$1,'Test Sample Data'!G367&gt;0),'Test Sample Data'!G367,$B$1),"")</f>
        <v/>
      </c>
      <c r="H368" s="17" t="str">
        <f>IF(SUM('Test Sample Data'!H$3:H$98)&gt;10,IF(AND(ISNUMBER('Test Sample Data'!H367),'Test Sample Data'!H367&lt;$B$1,'Test Sample Data'!H367&gt;0),'Test Sample Data'!H367,$B$1),"")</f>
        <v/>
      </c>
      <c r="I368" s="17" t="str">
        <f>IF(SUM('Test Sample Data'!I$3:I$98)&gt;10,IF(AND(ISNUMBER('Test Sample Data'!I367),'Test Sample Data'!I367&lt;$B$1,'Test Sample Data'!I367&gt;0),'Test Sample Data'!I367,$B$1),"")</f>
        <v/>
      </c>
      <c r="J368" s="17" t="str">
        <f>IF(SUM('Test Sample Data'!J$3:J$98)&gt;10,IF(AND(ISNUMBER('Test Sample Data'!J367),'Test Sample Data'!J367&lt;$B$1,'Test Sample Data'!J367&gt;0),'Test Sample Data'!J367,$B$1),"")</f>
        <v/>
      </c>
      <c r="K368" s="17" t="str">
        <f>IF(SUM('Test Sample Data'!K$3:K$98)&gt;10,IF(AND(ISNUMBER('Test Sample Data'!K367),'Test Sample Data'!K367&lt;$B$1,'Test Sample Data'!K367&gt;0),'Test Sample Data'!K367,$B$1),"")</f>
        <v/>
      </c>
      <c r="L368" s="17" t="str">
        <f>IF(SUM('Test Sample Data'!L$3:L$98)&gt;10,IF(AND(ISNUMBER('Test Sample Data'!L367),'Test Sample Data'!L367&lt;$B$1,'Test Sample Data'!L367&gt;0),'Test Sample Data'!L367,$B$1),"")</f>
        <v/>
      </c>
      <c r="M368" s="17" t="str">
        <f>IF(SUM('Test Sample Data'!M$3:M$98)&gt;10,IF(AND(ISNUMBER('Test Sample Data'!M367),'Test Sample Data'!M367&lt;$B$1,'Test Sample Data'!M367&gt;0),'Test Sample Data'!M367,$B$1),"")</f>
        <v/>
      </c>
      <c r="N368" s="17" t="str">
        <f>'Gene Table'!D367</f>
        <v>NM_002227</v>
      </c>
      <c r="O368" s="16" t="s">
        <v>313</v>
      </c>
      <c r="P368" s="17" t="str">
        <f>IF(SUM('Control Sample Data'!D$3:D$98)&gt;10,IF(AND(ISNUMBER('Control Sample Data'!D367),'Control Sample Data'!D367&lt;$B$1,'Control Sample Data'!D367&gt;0),'Control Sample Data'!D367,$B$1),"")</f>
        <v/>
      </c>
      <c r="Q368" s="17" t="str">
        <f>IF(SUM('Control Sample Data'!E$3:E$98)&gt;10,IF(AND(ISNUMBER('Control Sample Data'!E367),'Control Sample Data'!E367&lt;$B$1,'Control Sample Data'!E367&gt;0),'Control Sample Data'!E367,$B$1),"")</f>
        <v/>
      </c>
      <c r="R368" s="17" t="str">
        <f>IF(SUM('Control Sample Data'!F$3:F$98)&gt;10,IF(AND(ISNUMBER('Control Sample Data'!F367),'Control Sample Data'!F367&lt;$B$1,'Control Sample Data'!F367&gt;0),'Control Sample Data'!F367,$B$1),"")</f>
        <v/>
      </c>
      <c r="S368" s="17" t="str">
        <f>IF(SUM('Control Sample Data'!G$3:G$98)&gt;10,IF(AND(ISNUMBER('Control Sample Data'!G367),'Control Sample Data'!G367&lt;$B$1,'Control Sample Data'!G367&gt;0),'Control Sample Data'!G367,$B$1),"")</f>
        <v/>
      </c>
      <c r="T368" s="17" t="str">
        <f>IF(SUM('Control Sample Data'!H$3:H$98)&gt;10,IF(AND(ISNUMBER('Control Sample Data'!H367),'Control Sample Data'!H367&lt;$B$1,'Control Sample Data'!H367&gt;0),'Control Sample Data'!H367,$B$1),"")</f>
        <v/>
      </c>
      <c r="U368" s="17" t="str">
        <f>IF(SUM('Control Sample Data'!I$3:I$98)&gt;10,IF(AND(ISNUMBER('Control Sample Data'!I367),'Control Sample Data'!I367&lt;$B$1,'Control Sample Data'!I367&gt;0),'Control Sample Data'!I367,$B$1),"")</f>
        <v/>
      </c>
      <c r="V368" s="17" t="str">
        <f>IF(SUM('Control Sample Data'!J$3:J$98)&gt;10,IF(AND(ISNUMBER('Control Sample Data'!J367),'Control Sample Data'!J367&lt;$B$1,'Control Sample Data'!J367&gt;0),'Control Sample Data'!J367,$B$1),"")</f>
        <v/>
      </c>
      <c r="W368" s="17" t="str">
        <f>IF(SUM('Control Sample Data'!K$3:K$98)&gt;10,IF(AND(ISNUMBER('Control Sample Data'!K367),'Control Sample Data'!K367&lt;$B$1,'Control Sample Data'!K367&gt;0),'Control Sample Data'!K367,$B$1),"")</f>
        <v/>
      </c>
      <c r="X368" s="17" t="str">
        <f>IF(SUM('Control Sample Data'!L$3:L$98)&gt;10,IF(AND(ISNUMBER('Control Sample Data'!L367),'Control Sample Data'!L367&lt;$B$1,'Control Sample Data'!L367&gt;0),'Control Sample Data'!L367,$B$1),"")</f>
        <v/>
      </c>
      <c r="Y368" s="17" t="str">
        <f>IF(SUM('Control Sample Data'!M$3:M$98)&gt;10,IF(AND(ISNUMBER('Control Sample Data'!M367),'Control Sample Data'!M367&lt;$B$1,'Control Sample Data'!M367&gt;0),'Control Sample Data'!M367,$B$1),"")</f>
        <v/>
      </c>
      <c r="AT368" s="36" t="str">
        <f t="shared" si="330"/>
        <v/>
      </c>
      <c r="AU368" s="36" t="str">
        <f t="shared" si="331"/>
        <v/>
      </c>
      <c r="AV368" s="36" t="str">
        <f t="shared" si="332"/>
        <v/>
      </c>
      <c r="AW368" s="36" t="str">
        <f t="shared" si="333"/>
        <v/>
      </c>
      <c r="AX368" s="36" t="str">
        <f t="shared" si="334"/>
        <v/>
      </c>
      <c r="AY368" s="36" t="str">
        <f t="shared" si="335"/>
        <v/>
      </c>
      <c r="AZ368" s="36" t="str">
        <f t="shared" si="336"/>
        <v/>
      </c>
      <c r="BA368" s="36" t="str">
        <f t="shared" si="337"/>
        <v/>
      </c>
      <c r="BB368" s="36" t="str">
        <f t="shared" si="338"/>
        <v/>
      </c>
      <c r="BC368" s="36" t="str">
        <f t="shared" si="339"/>
        <v/>
      </c>
      <c r="BD368" s="36" t="str">
        <f t="shared" si="342"/>
        <v/>
      </c>
      <c r="BE368" s="36" t="str">
        <f t="shared" si="343"/>
        <v/>
      </c>
      <c r="BF368" s="36" t="str">
        <f t="shared" si="344"/>
        <v/>
      </c>
      <c r="BG368" s="36" t="str">
        <f t="shared" si="345"/>
        <v/>
      </c>
      <c r="BH368" s="36" t="str">
        <f t="shared" si="346"/>
        <v/>
      </c>
      <c r="BI368" s="36" t="str">
        <f t="shared" si="347"/>
        <v/>
      </c>
      <c r="BJ368" s="36" t="str">
        <f t="shared" si="348"/>
        <v/>
      </c>
      <c r="BK368" s="36" t="str">
        <f t="shared" si="349"/>
        <v/>
      </c>
      <c r="BL368" s="36" t="str">
        <f t="shared" si="350"/>
        <v/>
      </c>
      <c r="BM368" s="36" t="str">
        <f t="shared" si="351"/>
        <v/>
      </c>
      <c r="BN368" s="38" t="e">
        <f t="shared" si="340"/>
        <v>#DIV/0!</v>
      </c>
      <c r="BO368" s="38" t="e">
        <f t="shared" si="341"/>
        <v>#DIV/0!</v>
      </c>
      <c r="BP368" s="39" t="str">
        <f t="shared" si="310"/>
        <v/>
      </c>
      <c r="BQ368" s="39" t="str">
        <f t="shared" si="311"/>
        <v/>
      </c>
      <c r="BR368" s="39" t="str">
        <f t="shared" si="312"/>
        <v/>
      </c>
      <c r="BS368" s="39" t="str">
        <f t="shared" si="313"/>
        <v/>
      </c>
      <c r="BT368" s="39" t="str">
        <f t="shared" si="314"/>
        <v/>
      </c>
      <c r="BU368" s="39" t="str">
        <f t="shared" si="315"/>
        <v/>
      </c>
      <c r="BV368" s="39" t="str">
        <f t="shared" si="316"/>
        <v/>
      </c>
      <c r="BW368" s="39" t="str">
        <f t="shared" si="317"/>
        <v/>
      </c>
      <c r="BX368" s="39" t="str">
        <f t="shared" si="318"/>
        <v/>
      </c>
      <c r="BY368" s="39" t="str">
        <f t="shared" si="319"/>
        <v/>
      </c>
      <c r="BZ368" s="39" t="str">
        <f t="shared" si="320"/>
        <v/>
      </c>
      <c r="CA368" s="39" t="str">
        <f t="shared" si="321"/>
        <v/>
      </c>
      <c r="CB368" s="39" t="str">
        <f t="shared" si="322"/>
        <v/>
      </c>
      <c r="CC368" s="39" t="str">
        <f t="shared" si="323"/>
        <v/>
      </c>
      <c r="CD368" s="39" t="str">
        <f t="shared" si="324"/>
        <v/>
      </c>
      <c r="CE368" s="39" t="str">
        <f t="shared" si="325"/>
        <v/>
      </c>
      <c r="CF368" s="39" t="str">
        <f t="shared" si="326"/>
        <v/>
      </c>
      <c r="CG368" s="39" t="str">
        <f t="shared" si="327"/>
        <v/>
      </c>
      <c r="CH368" s="39" t="str">
        <f t="shared" si="328"/>
        <v/>
      </c>
      <c r="CI368" s="39" t="str">
        <f t="shared" si="329"/>
        <v/>
      </c>
    </row>
    <row r="369" spans="1:87" ht="12.75">
      <c r="A369" s="18"/>
      <c r="B369" s="16" t="str">
        <f>'Gene Table'!D368</f>
        <v>NM_033453</v>
      </c>
      <c r="C369" s="16" t="s">
        <v>317</v>
      </c>
      <c r="D369" s="17" t="str">
        <f>IF(SUM('Test Sample Data'!D$3:D$98)&gt;10,IF(AND(ISNUMBER('Test Sample Data'!D368),'Test Sample Data'!D368&lt;$B$1,'Test Sample Data'!D368&gt;0),'Test Sample Data'!D368,$B$1),"")</f>
        <v/>
      </c>
      <c r="E369" s="17" t="str">
        <f>IF(SUM('Test Sample Data'!E$3:E$98)&gt;10,IF(AND(ISNUMBER('Test Sample Data'!E368),'Test Sample Data'!E368&lt;$B$1,'Test Sample Data'!E368&gt;0),'Test Sample Data'!E368,$B$1),"")</f>
        <v/>
      </c>
      <c r="F369" s="17" t="str">
        <f>IF(SUM('Test Sample Data'!F$3:F$98)&gt;10,IF(AND(ISNUMBER('Test Sample Data'!F368),'Test Sample Data'!F368&lt;$B$1,'Test Sample Data'!F368&gt;0),'Test Sample Data'!F368,$B$1),"")</f>
        <v/>
      </c>
      <c r="G369" s="17" t="str">
        <f>IF(SUM('Test Sample Data'!G$3:G$98)&gt;10,IF(AND(ISNUMBER('Test Sample Data'!G368),'Test Sample Data'!G368&lt;$B$1,'Test Sample Data'!G368&gt;0),'Test Sample Data'!G368,$B$1),"")</f>
        <v/>
      </c>
      <c r="H369" s="17" t="str">
        <f>IF(SUM('Test Sample Data'!H$3:H$98)&gt;10,IF(AND(ISNUMBER('Test Sample Data'!H368),'Test Sample Data'!H368&lt;$B$1,'Test Sample Data'!H368&gt;0),'Test Sample Data'!H368,$B$1),"")</f>
        <v/>
      </c>
      <c r="I369" s="17" t="str">
        <f>IF(SUM('Test Sample Data'!I$3:I$98)&gt;10,IF(AND(ISNUMBER('Test Sample Data'!I368),'Test Sample Data'!I368&lt;$B$1,'Test Sample Data'!I368&gt;0),'Test Sample Data'!I368,$B$1),"")</f>
        <v/>
      </c>
      <c r="J369" s="17" t="str">
        <f>IF(SUM('Test Sample Data'!J$3:J$98)&gt;10,IF(AND(ISNUMBER('Test Sample Data'!J368),'Test Sample Data'!J368&lt;$B$1,'Test Sample Data'!J368&gt;0),'Test Sample Data'!J368,$B$1),"")</f>
        <v/>
      </c>
      <c r="K369" s="17" t="str">
        <f>IF(SUM('Test Sample Data'!K$3:K$98)&gt;10,IF(AND(ISNUMBER('Test Sample Data'!K368),'Test Sample Data'!K368&lt;$B$1,'Test Sample Data'!K368&gt;0),'Test Sample Data'!K368,$B$1),"")</f>
        <v/>
      </c>
      <c r="L369" s="17" t="str">
        <f>IF(SUM('Test Sample Data'!L$3:L$98)&gt;10,IF(AND(ISNUMBER('Test Sample Data'!L368),'Test Sample Data'!L368&lt;$B$1,'Test Sample Data'!L368&gt;0),'Test Sample Data'!L368,$B$1),"")</f>
        <v/>
      </c>
      <c r="M369" s="17" t="str">
        <f>IF(SUM('Test Sample Data'!M$3:M$98)&gt;10,IF(AND(ISNUMBER('Test Sample Data'!M368),'Test Sample Data'!M368&lt;$B$1,'Test Sample Data'!M368&gt;0),'Test Sample Data'!M368,$B$1),"")</f>
        <v/>
      </c>
      <c r="N369" s="17" t="str">
        <f>'Gene Table'!D368</f>
        <v>NM_033453</v>
      </c>
      <c r="O369" s="16" t="s">
        <v>317</v>
      </c>
      <c r="P369" s="17" t="str">
        <f>IF(SUM('Control Sample Data'!D$3:D$98)&gt;10,IF(AND(ISNUMBER('Control Sample Data'!D368),'Control Sample Data'!D368&lt;$B$1,'Control Sample Data'!D368&gt;0),'Control Sample Data'!D368,$B$1),"")</f>
        <v/>
      </c>
      <c r="Q369" s="17" t="str">
        <f>IF(SUM('Control Sample Data'!E$3:E$98)&gt;10,IF(AND(ISNUMBER('Control Sample Data'!E368),'Control Sample Data'!E368&lt;$B$1,'Control Sample Data'!E368&gt;0),'Control Sample Data'!E368,$B$1),"")</f>
        <v/>
      </c>
      <c r="R369" s="17" t="str">
        <f>IF(SUM('Control Sample Data'!F$3:F$98)&gt;10,IF(AND(ISNUMBER('Control Sample Data'!F368),'Control Sample Data'!F368&lt;$B$1,'Control Sample Data'!F368&gt;0),'Control Sample Data'!F368,$B$1),"")</f>
        <v/>
      </c>
      <c r="S369" s="17" t="str">
        <f>IF(SUM('Control Sample Data'!G$3:G$98)&gt;10,IF(AND(ISNUMBER('Control Sample Data'!G368),'Control Sample Data'!G368&lt;$B$1,'Control Sample Data'!G368&gt;0),'Control Sample Data'!G368,$B$1),"")</f>
        <v/>
      </c>
      <c r="T369" s="17" t="str">
        <f>IF(SUM('Control Sample Data'!H$3:H$98)&gt;10,IF(AND(ISNUMBER('Control Sample Data'!H368),'Control Sample Data'!H368&lt;$B$1,'Control Sample Data'!H368&gt;0),'Control Sample Data'!H368,$B$1),"")</f>
        <v/>
      </c>
      <c r="U369" s="17" t="str">
        <f>IF(SUM('Control Sample Data'!I$3:I$98)&gt;10,IF(AND(ISNUMBER('Control Sample Data'!I368),'Control Sample Data'!I368&lt;$B$1,'Control Sample Data'!I368&gt;0),'Control Sample Data'!I368,$B$1),"")</f>
        <v/>
      </c>
      <c r="V369" s="17" t="str">
        <f>IF(SUM('Control Sample Data'!J$3:J$98)&gt;10,IF(AND(ISNUMBER('Control Sample Data'!J368),'Control Sample Data'!J368&lt;$B$1,'Control Sample Data'!J368&gt;0),'Control Sample Data'!J368,$B$1),"")</f>
        <v/>
      </c>
      <c r="W369" s="17" t="str">
        <f>IF(SUM('Control Sample Data'!K$3:K$98)&gt;10,IF(AND(ISNUMBER('Control Sample Data'!K368),'Control Sample Data'!K368&lt;$B$1,'Control Sample Data'!K368&gt;0),'Control Sample Data'!K368,$B$1),"")</f>
        <v/>
      </c>
      <c r="X369" s="17" t="str">
        <f>IF(SUM('Control Sample Data'!L$3:L$98)&gt;10,IF(AND(ISNUMBER('Control Sample Data'!L368),'Control Sample Data'!L368&lt;$B$1,'Control Sample Data'!L368&gt;0),'Control Sample Data'!L368,$B$1),"")</f>
        <v/>
      </c>
      <c r="Y369" s="17" t="str">
        <f>IF(SUM('Control Sample Data'!M$3:M$98)&gt;10,IF(AND(ISNUMBER('Control Sample Data'!M368),'Control Sample Data'!M368&lt;$B$1,'Control Sample Data'!M368&gt;0),'Control Sample Data'!M368,$B$1),"")</f>
        <v/>
      </c>
      <c r="AT369" s="36" t="str">
        <f t="shared" si="330"/>
        <v/>
      </c>
      <c r="AU369" s="36" t="str">
        <f t="shared" si="331"/>
        <v/>
      </c>
      <c r="AV369" s="36" t="str">
        <f t="shared" si="332"/>
        <v/>
      </c>
      <c r="AW369" s="36" t="str">
        <f t="shared" si="333"/>
        <v/>
      </c>
      <c r="AX369" s="36" t="str">
        <f t="shared" si="334"/>
        <v/>
      </c>
      <c r="AY369" s="36" t="str">
        <f t="shared" si="335"/>
        <v/>
      </c>
      <c r="AZ369" s="36" t="str">
        <f t="shared" si="336"/>
        <v/>
      </c>
      <c r="BA369" s="36" t="str">
        <f t="shared" si="337"/>
        <v/>
      </c>
      <c r="BB369" s="36" t="str">
        <f t="shared" si="338"/>
        <v/>
      </c>
      <c r="BC369" s="36" t="str">
        <f t="shared" si="339"/>
        <v/>
      </c>
      <c r="BD369" s="36" t="str">
        <f t="shared" si="342"/>
        <v/>
      </c>
      <c r="BE369" s="36" t="str">
        <f t="shared" si="343"/>
        <v/>
      </c>
      <c r="BF369" s="36" t="str">
        <f t="shared" si="344"/>
        <v/>
      </c>
      <c r="BG369" s="36" t="str">
        <f t="shared" si="345"/>
        <v/>
      </c>
      <c r="BH369" s="36" t="str">
        <f t="shared" si="346"/>
        <v/>
      </c>
      <c r="BI369" s="36" t="str">
        <f t="shared" si="347"/>
        <v/>
      </c>
      <c r="BJ369" s="36" t="str">
        <f t="shared" si="348"/>
        <v/>
      </c>
      <c r="BK369" s="36" t="str">
        <f t="shared" si="349"/>
        <v/>
      </c>
      <c r="BL369" s="36" t="str">
        <f t="shared" si="350"/>
        <v/>
      </c>
      <c r="BM369" s="36" t="str">
        <f t="shared" si="351"/>
        <v/>
      </c>
      <c r="BN369" s="38" t="e">
        <f t="shared" si="340"/>
        <v>#DIV/0!</v>
      </c>
      <c r="BO369" s="38" t="e">
        <f t="shared" si="341"/>
        <v>#DIV/0!</v>
      </c>
      <c r="BP369" s="39" t="str">
        <f t="shared" si="310"/>
        <v/>
      </c>
      <c r="BQ369" s="39" t="str">
        <f t="shared" si="311"/>
        <v/>
      </c>
      <c r="BR369" s="39" t="str">
        <f t="shared" si="312"/>
        <v/>
      </c>
      <c r="BS369" s="39" t="str">
        <f t="shared" si="313"/>
        <v/>
      </c>
      <c r="BT369" s="39" t="str">
        <f t="shared" si="314"/>
        <v/>
      </c>
      <c r="BU369" s="39" t="str">
        <f t="shared" si="315"/>
        <v/>
      </c>
      <c r="BV369" s="39" t="str">
        <f t="shared" si="316"/>
        <v/>
      </c>
      <c r="BW369" s="39" t="str">
        <f t="shared" si="317"/>
        <v/>
      </c>
      <c r="BX369" s="39" t="str">
        <f t="shared" si="318"/>
        <v/>
      </c>
      <c r="BY369" s="39" t="str">
        <f t="shared" si="319"/>
        <v/>
      </c>
      <c r="BZ369" s="39" t="str">
        <f t="shared" si="320"/>
        <v/>
      </c>
      <c r="CA369" s="39" t="str">
        <f t="shared" si="321"/>
        <v/>
      </c>
      <c r="CB369" s="39" t="str">
        <f t="shared" si="322"/>
        <v/>
      </c>
      <c r="CC369" s="39" t="str">
        <f t="shared" si="323"/>
        <v/>
      </c>
      <c r="CD369" s="39" t="str">
        <f t="shared" si="324"/>
        <v/>
      </c>
      <c r="CE369" s="39" t="str">
        <f t="shared" si="325"/>
        <v/>
      </c>
      <c r="CF369" s="39" t="str">
        <f t="shared" si="326"/>
        <v/>
      </c>
      <c r="CG369" s="39" t="str">
        <f t="shared" si="327"/>
        <v/>
      </c>
      <c r="CH369" s="39" t="str">
        <f t="shared" si="328"/>
        <v/>
      </c>
      <c r="CI369" s="39" t="str">
        <f t="shared" si="329"/>
        <v/>
      </c>
    </row>
    <row r="370" spans="1:87" ht="12.75">
      <c r="A370" s="18"/>
      <c r="B370" s="16" t="str">
        <f>'Gene Table'!D369</f>
        <v>NM_000044</v>
      </c>
      <c r="C370" s="16" t="s">
        <v>321</v>
      </c>
      <c r="D370" s="17" t="str">
        <f>IF(SUM('Test Sample Data'!D$3:D$98)&gt;10,IF(AND(ISNUMBER('Test Sample Data'!D369),'Test Sample Data'!D369&lt;$B$1,'Test Sample Data'!D369&gt;0),'Test Sample Data'!D369,$B$1),"")</f>
        <v/>
      </c>
      <c r="E370" s="17" t="str">
        <f>IF(SUM('Test Sample Data'!E$3:E$98)&gt;10,IF(AND(ISNUMBER('Test Sample Data'!E369),'Test Sample Data'!E369&lt;$B$1,'Test Sample Data'!E369&gt;0),'Test Sample Data'!E369,$B$1),"")</f>
        <v/>
      </c>
      <c r="F370" s="17" t="str">
        <f>IF(SUM('Test Sample Data'!F$3:F$98)&gt;10,IF(AND(ISNUMBER('Test Sample Data'!F369),'Test Sample Data'!F369&lt;$B$1,'Test Sample Data'!F369&gt;0),'Test Sample Data'!F369,$B$1),"")</f>
        <v/>
      </c>
      <c r="G370" s="17" t="str">
        <f>IF(SUM('Test Sample Data'!G$3:G$98)&gt;10,IF(AND(ISNUMBER('Test Sample Data'!G369),'Test Sample Data'!G369&lt;$B$1,'Test Sample Data'!G369&gt;0),'Test Sample Data'!G369,$B$1),"")</f>
        <v/>
      </c>
      <c r="H370" s="17" t="str">
        <f>IF(SUM('Test Sample Data'!H$3:H$98)&gt;10,IF(AND(ISNUMBER('Test Sample Data'!H369),'Test Sample Data'!H369&lt;$B$1,'Test Sample Data'!H369&gt;0),'Test Sample Data'!H369,$B$1),"")</f>
        <v/>
      </c>
      <c r="I370" s="17" t="str">
        <f>IF(SUM('Test Sample Data'!I$3:I$98)&gt;10,IF(AND(ISNUMBER('Test Sample Data'!I369),'Test Sample Data'!I369&lt;$B$1,'Test Sample Data'!I369&gt;0),'Test Sample Data'!I369,$B$1),"")</f>
        <v/>
      </c>
      <c r="J370" s="17" t="str">
        <f>IF(SUM('Test Sample Data'!J$3:J$98)&gt;10,IF(AND(ISNUMBER('Test Sample Data'!J369),'Test Sample Data'!J369&lt;$B$1,'Test Sample Data'!J369&gt;0),'Test Sample Data'!J369,$B$1),"")</f>
        <v/>
      </c>
      <c r="K370" s="17" t="str">
        <f>IF(SUM('Test Sample Data'!K$3:K$98)&gt;10,IF(AND(ISNUMBER('Test Sample Data'!K369),'Test Sample Data'!K369&lt;$B$1,'Test Sample Data'!K369&gt;0),'Test Sample Data'!K369,$B$1),"")</f>
        <v/>
      </c>
      <c r="L370" s="17" t="str">
        <f>IF(SUM('Test Sample Data'!L$3:L$98)&gt;10,IF(AND(ISNUMBER('Test Sample Data'!L369),'Test Sample Data'!L369&lt;$B$1,'Test Sample Data'!L369&gt;0),'Test Sample Data'!L369,$B$1),"")</f>
        <v/>
      </c>
      <c r="M370" s="17" t="str">
        <f>IF(SUM('Test Sample Data'!M$3:M$98)&gt;10,IF(AND(ISNUMBER('Test Sample Data'!M369),'Test Sample Data'!M369&lt;$B$1,'Test Sample Data'!M369&gt;0),'Test Sample Data'!M369,$B$1),"")</f>
        <v/>
      </c>
      <c r="N370" s="17" t="str">
        <f>'Gene Table'!D369</f>
        <v>NM_000044</v>
      </c>
      <c r="O370" s="16" t="s">
        <v>321</v>
      </c>
      <c r="P370" s="17" t="str">
        <f>IF(SUM('Control Sample Data'!D$3:D$98)&gt;10,IF(AND(ISNUMBER('Control Sample Data'!D369),'Control Sample Data'!D369&lt;$B$1,'Control Sample Data'!D369&gt;0),'Control Sample Data'!D369,$B$1),"")</f>
        <v/>
      </c>
      <c r="Q370" s="17" t="str">
        <f>IF(SUM('Control Sample Data'!E$3:E$98)&gt;10,IF(AND(ISNUMBER('Control Sample Data'!E369),'Control Sample Data'!E369&lt;$B$1,'Control Sample Data'!E369&gt;0),'Control Sample Data'!E369,$B$1),"")</f>
        <v/>
      </c>
      <c r="R370" s="17" t="str">
        <f>IF(SUM('Control Sample Data'!F$3:F$98)&gt;10,IF(AND(ISNUMBER('Control Sample Data'!F369),'Control Sample Data'!F369&lt;$B$1,'Control Sample Data'!F369&gt;0),'Control Sample Data'!F369,$B$1),"")</f>
        <v/>
      </c>
      <c r="S370" s="17" t="str">
        <f>IF(SUM('Control Sample Data'!G$3:G$98)&gt;10,IF(AND(ISNUMBER('Control Sample Data'!G369),'Control Sample Data'!G369&lt;$B$1,'Control Sample Data'!G369&gt;0),'Control Sample Data'!G369,$B$1),"")</f>
        <v/>
      </c>
      <c r="T370" s="17" t="str">
        <f>IF(SUM('Control Sample Data'!H$3:H$98)&gt;10,IF(AND(ISNUMBER('Control Sample Data'!H369),'Control Sample Data'!H369&lt;$B$1,'Control Sample Data'!H369&gt;0),'Control Sample Data'!H369,$B$1),"")</f>
        <v/>
      </c>
      <c r="U370" s="17" t="str">
        <f>IF(SUM('Control Sample Data'!I$3:I$98)&gt;10,IF(AND(ISNUMBER('Control Sample Data'!I369),'Control Sample Data'!I369&lt;$B$1,'Control Sample Data'!I369&gt;0),'Control Sample Data'!I369,$B$1),"")</f>
        <v/>
      </c>
      <c r="V370" s="17" t="str">
        <f>IF(SUM('Control Sample Data'!J$3:J$98)&gt;10,IF(AND(ISNUMBER('Control Sample Data'!J369),'Control Sample Data'!J369&lt;$B$1,'Control Sample Data'!J369&gt;0),'Control Sample Data'!J369,$B$1),"")</f>
        <v/>
      </c>
      <c r="W370" s="17" t="str">
        <f>IF(SUM('Control Sample Data'!K$3:K$98)&gt;10,IF(AND(ISNUMBER('Control Sample Data'!K369),'Control Sample Data'!K369&lt;$B$1,'Control Sample Data'!K369&gt;0),'Control Sample Data'!K369,$B$1),"")</f>
        <v/>
      </c>
      <c r="X370" s="17" t="str">
        <f>IF(SUM('Control Sample Data'!L$3:L$98)&gt;10,IF(AND(ISNUMBER('Control Sample Data'!L369),'Control Sample Data'!L369&lt;$B$1,'Control Sample Data'!L369&gt;0),'Control Sample Data'!L369,$B$1),"")</f>
        <v/>
      </c>
      <c r="Y370" s="17" t="str">
        <f>IF(SUM('Control Sample Data'!M$3:M$98)&gt;10,IF(AND(ISNUMBER('Control Sample Data'!M369),'Control Sample Data'!M369&lt;$B$1,'Control Sample Data'!M369&gt;0),'Control Sample Data'!M369,$B$1),"")</f>
        <v/>
      </c>
      <c r="AT370" s="36" t="str">
        <f t="shared" si="330"/>
        <v/>
      </c>
      <c r="AU370" s="36" t="str">
        <f t="shared" si="331"/>
        <v/>
      </c>
      <c r="AV370" s="36" t="str">
        <f t="shared" si="332"/>
        <v/>
      </c>
      <c r="AW370" s="36" t="str">
        <f t="shared" si="333"/>
        <v/>
      </c>
      <c r="AX370" s="36" t="str">
        <f t="shared" si="334"/>
        <v/>
      </c>
      <c r="AY370" s="36" t="str">
        <f t="shared" si="335"/>
        <v/>
      </c>
      <c r="AZ370" s="36" t="str">
        <f t="shared" si="336"/>
        <v/>
      </c>
      <c r="BA370" s="36" t="str">
        <f t="shared" si="337"/>
        <v/>
      </c>
      <c r="BB370" s="36" t="str">
        <f t="shared" si="338"/>
        <v/>
      </c>
      <c r="BC370" s="36" t="str">
        <f t="shared" si="339"/>
        <v/>
      </c>
      <c r="BD370" s="36" t="str">
        <f t="shared" si="342"/>
        <v/>
      </c>
      <c r="BE370" s="36" t="str">
        <f t="shared" si="343"/>
        <v/>
      </c>
      <c r="BF370" s="36" t="str">
        <f t="shared" si="344"/>
        <v/>
      </c>
      <c r="BG370" s="36" t="str">
        <f t="shared" si="345"/>
        <v/>
      </c>
      <c r="BH370" s="36" t="str">
        <f t="shared" si="346"/>
        <v/>
      </c>
      <c r="BI370" s="36" t="str">
        <f t="shared" si="347"/>
        <v/>
      </c>
      <c r="BJ370" s="36" t="str">
        <f t="shared" si="348"/>
        <v/>
      </c>
      <c r="BK370" s="36" t="str">
        <f t="shared" si="349"/>
        <v/>
      </c>
      <c r="BL370" s="36" t="str">
        <f t="shared" si="350"/>
        <v/>
      </c>
      <c r="BM370" s="36" t="str">
        <f t="shared" si="351"/>
        <v/>
      </c>
      <c r="BN370" s="38" t="e">
        <f t="shared" si="340"/>
        <v>#DIV/0!</v>
      </c>
      <c r="BO370" s="38" t="e">
        <f t="shared" si="341"/>
        <v>#DIV/0!</v>
      </c>
      <c r="BP370" s="39" t="str">
        <f t="shared" si="310"/>
        <v/>
      </c>
      <c r="BQ370" s="39" t="str">
        <f t="shared" si="311"/>
        <v/>
      </c>
      <c r="BR370" s="39" t="str">
        <f t="shared" si="312"/>
        <v/>
      </c>
      <c r="BS370" s="39" t="str">
        <f t="shared" si="313"/>
        <v/>
      </c>
      <c r="BT370" s="39" t="str">
        <f t="shared" si="314"/>
        <v/>
      </c>
      <c r="BU370" s="39" t="str">
        <f t="shared" si="315"/>
        <v/>
      </c>
      <c r="BV370" s="39" t="str">
        <f t="shared" si="316"/>
        <v/>
      </c>
      <c r="BW370" s="39" t="str">
        <f t="shared" si="317"/>
        <v/>
      </c>
      <c r="BX370" s="39" t="str">
        <f t="shared" si="318"/>
        <v/>
      </c>
      <c r="BY370" s="39" t="str">
        <f t="shared" si="319"/>
        <v/>
      </c>
      <c r="BZ370" s="39" t="str">
        <f t="shared" si="320"/>
        <v/>
      </c>
      <c r="CA370" s="39" t="str">
        <f t="shared" si="321"/>
        <v/>
      </c>
      <c r="CB370" s="39" t="str">
        <f t="shared" si="322"/>
        <v/>
      </c>
      <c r="CC370" s="39" t="str">
        <f t="shared" si="323"/>
        <v/>
      </c>
      <c r="CD370" s="39" t="str">
        <f t="shared" si="324"/>
        <v/>
      </c>
      <c r="CE370" s="39" t="str">
        <f t="shared" si="325"/>
        <v/>
      </c>
      <c r="CF370" s="39" t="str">
        <f t="shared" si="326"/>
        <v/>
      </c>
      <c r="CG370" s="39" t="str">
        <f t="shared" si="327"/>
        <v/>
      </c>
      <c r="CH370" s="39" t="str">
        <f t="shared" si="328"/>
        <v/>
      </c>
      <c r="CI370" s="39" t="str">
        <f t="shared" si="329"/>
        <v/>
      </c>
    </row>
    <row r="371" spans="1:87" ht="12.75">
      <c r="A371" s="18"/>
      <c r="B371" s="16" t="str">
        <f>'Gene Table'!D370</f>
        <v>NM_001570</v>
      </c>
      <c r="C371" s="16" t="s">
        <v>325</v>
      </c>
      <c r="D371" s="17" t="str">
        <f>IF(SUM('Test Sample Data'!D$3:D$98)&gt;10,IF(AND(ISNUMBER('Test Sample Data'!D370),'Test Sample Data'!D370&lt;$B$1,'Test Sample Data'!D370&gt;0),'Test Sample Data'!D370,$B$1),"")</f>
        <v/>
      </c>
      <c r="E371" s="17" t="str">
        <f>IF(SUM('Test Sample Data'!E$3:E$98)&gt;10,IF(AND(ISNUMBER('Test Sample Data'!E370),'Test Sample Data'!E370&lt;$B$1,'Test Sample Data'!E370&gt;0),'Test Sample Data'!E370,$B$1),"")</f>
        <v/>
      </c>
      <c r="F371" s="17" t="str">
        <f>IF(SUM('Test Sample Data'!F$3:F$98)&gt;10,IF(AND(ISNUMBER('Test Sample Data'!F370),'Test Sample Data'!F370&lt;$B$1,'Test Sample Data'!F370&gt;0),'Test Sample Data'!F370,$B$1),"")</f>
        <v/>
      </c>
      <c r="G371" s="17" t="str">
        <f>IF(SUM('Test Sample Data'!G$3:G$98)&gt;10,IF(AND(ISNUMBER('Test Sample Data'!G370),'Test Sample Data'!G370&lt;$B$1,'Test Sample Data'!G370&gt;0),'Test Sample Data'!G370,$B$1),"")</f>
        <v/>
      </c>
      <c r="H371" s="17" t="str">
        <f>IF(SUM('Test Sample Data'!H$3:H$98)&gt;10,IF(AND(ISNUMBER('Test Sample Data'!H370),'Test Sample Data'!H370&lt;$B$1,'Test Sample Data'!H370&gt;0),'Test Sample Data'!H370,$B$1),"")</f>
        <v/>
      </c>
      <c r="I371" s="17" t="str">
        <f>IF(SUM('Test Sample Data'!I$3:I$98)&gt;10,IF(AND(ISNUMBER('Test Sample Data'!I370),'Test Sample Data'!I370&lt;$B$1,'Test Sample Data'!I370&gt;0),'Test Sample Data'!I370,$B$1),"")</f>
        <v/>
      </c>
      <c r="J371" s="17" t="str">
        <f>IF(SUM('Test Sample Data'!J$3:J$98)&gt;10,IF(AND(ISNUMBER('Test Sample Data'!J370),'Test Sample Data'!J370&lt;$B$1,'Test Sample Data'!J370&gt;0),'Test Sample Data'!J370,$B$1),"")</f>
        <v/>
      </c>
      <c r="K371" s="17" t="str">
        <f>IF(SUM('Test Sample Data'!K$3:K$98)&gt;10,IF(AND(ISNUMBER('Test Sample Data'!K370),'Test Sample Data'!K370&lt;$B$1,'Test Sample Data'!K370&gt;0),'Test Sample Data'!K370,$B$1),"")</f>
        <v/>
      </c>
      <c r="L371" s="17" t="str">
        <f>IF(SUM('Test Sample Data'!L$3:L$98)&gt;10,IF(AND(ISNUMBER('Test Sample Data'!L370),'Test Sample Data'!L370&lt;$B$1,'Test Sample Data'!L370&gt;0),'Test Sample Data'!L370,$B$1),"")</f>
        <v/>
      </c>
      <c r="M371" s="17" t="str">
        <f>IF(SUM('Test Sample Data'!M$3:M$98)&gt;10,IF(AND(ISNUMBER('Test Sample Data'!M370),'Test Sample Data'!M370&lt;$B$1,'Test Sample Data'!M370&gt;0),'Test Sample Data'!M370,$B$1),"")</f>
        <v/>
      </c>
      <c r="N371" s="17" t="str">
        <f>'Gene Table'!D370</f>
        <v>NM_001570</v>
      </c>
      <c r="O371" s="16" t="s">
        <v>325</v>
      </c>
      <c r="P371" s="17" t="str">
        <f>IF(SUM('Control Sample Data'!D$3:D$98)&gt;10,IF(AND(ISNUMBER('Control Sample Data'!D370),'Control Sample Data'!D370&lt;$B$1,'Control Sample Data'!D370&gt;0),'Control Sample Data'!D370,$B$1),"")</f>
        <v/>
      </c>
      <c r="Q371" s="17" t="str">
        <f>IF(SUM('Control Sample Data'!E$3:E$98)&gt;10,IF(AND(ISNUMBER('Control Sample Data'!E370),'Control Sample Data'!E370&lt;$B$1,'Control Sample Data'!E370&gt;0),'Control Sample Data'!E370,$B$1),"")</f>
        <v/>
      </c>
      <c r="R371" s="17" t="str">
        <f>IF(SUM('Control Sample Data'!F$3:F$98)&gt;10,IF(AND(ISNUMBER('Control Sample Data'!F370),'Control Sample Data'!F370&lt;$B$1,'Control Sample Data'!F370&gt;0),'Control Sample Data'!F370,$B$1),"")</f>
        <v/>
      </c>
      <c r="S371" s="17" t="str">
        <f>IF(SUM('Control Sample Data'!G$3:G$98)&gt;10,IF(AND(ISNUMBER('Control Sample Data'!G370),'Control Sample Data'!G370&lt;$B$1,'Control Sample Data'!G370&gt;0),'Control Sample Data'!G370,$B$1),"")</f>
        <v/>
      </c>
      <c r="T371" s="17" t="str">
        <f>IF(SUM('Control Sample Data'!H$3:H$98)&gt;10,IF(AND(ISNUMBER('Control Sample Data'!H370),'Control Sample Data'!H370&lt;$B$1,'Control Sample Data'!H370&gt;0),'Control Sample Data'!H370,$B$1),"")</f>
        <v/>
      </c>
      <c r="U371" s="17" t="str">
        <f>IF(SUM('Control Sample Data'!I$3:I$98)&gt;10,IF(AND(ISNUMBER('Control Sample Data'!I370),'Control Sample Data'!I370&lt;$B$1,'Control Sample Data'!I370&gt;0),'Control Sample Data'!I370,$B$1),"")</f>
        <v/>
      </c>
      <c r="V371" s="17" t="str">
        <f>IF(SUM('Control Sample Data'!J$3:J$98)&gt;10,IF(AND(ISNUMBER('Control Sample Data'!J370),'Control Sample Data'!J370&lt;$B$1,'Control Sample Data'!J370&gt;0),'Control Sample Data'!J370,$B$1),"")</f>
        <v/>
      </c>
      <c r="W371" s="17" t="str">
        <f>IF(SUM('Control Sample Data'!K$3:K$98)&gt;10,IF(AND(ISNUMBER('Control Sample Data'!K370),'Control Sample Data'!K370&lt;$B$1,'Control Sample Data'!K370&gt;0),'Control Sample Data'!K370,$B$1),"")</f>
        <v/>
      </c>
      <c r="X371" s="17" t="str">
        <f>IF(SUM('Control Sample Data'!L$3:L$98)&gt;10,IF(AND(ISNUMBER('Control Sample Data'!L370),'Control Sample Data'!L370&lt;$B$1,'Control Sample Data'!L370&gt;0),'Control Sample Data'!L370,$B$1),"")</f>
        <v/>
      </c>
      <c r="Y371" s="17" t="str">
        <f>IF(SUM('Control Sample Data'!M$3:M$98)&gt;10,IF(AND(ISNUMBER('Control Sample Data'!M370),'Control Sample Data'!M370&lt;$B$1,'Control Sample Data'!M370&gt;0),'Control Sample Data'!M370,$B$1),"")</f>
        <v/>
      </c>
      <c r="AT371" s="36" t="str">
        <f t="shared" si="330"/>
        <v/>
      </c>
      <c r="AU371" s="36" t="str">
        <f t="shared" si="331"/>
        <v/>
      </c>
      <c r="AV371" s="36" t="str">
        <f t="shared" si="332"/>
        <v/>
      </c>
      <c r="AW371" s="36" t="str">
        <f t="shared" si="333"/>
        <v/>
      </c>
      <c r="AX371" s="36" t="str">
        <f t="shared" si="334"/>
        <v/>
      </c>
      <c r="AY371" s="36" t="str">
        <f t="shared" si="335"/>
        <v/>
      </c>
      <c r="AZ371" s="36" t="str">
        <f t="shared" si="336"/>
        <v/>
      </c>
      <c r="BA371" s="36" t="str">
        <f t="shared" si="337"/>
        <v/>
      </c>
      <c r="BB371" s="36" t="str">
        <f t="shared" si="338"/>
        <v/>
      </c>
      <c r="BC371" s="36" t="str">
        <f t="shared" si="339"/>
        <v/>
      </c>
      <c r="BD371" s="36" t="str">
        <f t="shared" si="342"/>
        <v/>
      </c>
      <c r="BE371" s="36" t="str">
        <f t="shared" si="343"/>
        <v/>
      </c>
      <c r="BF371" s="36" t="str">
        <f t="shared" si="344"/>
        <v/>
      </c>
      <c r="BG371" s="36" t="str">
        <f t="shared" si="345"/>
        <v/>
      </c>
      <c r="BH371" s="36" t="str">
        <f t="shared" si="346"/>
        <v/>
      </c>
      <c r="BI371" s="36" t="str">
        <f t="shared" si="347"/>
        <v/>
      </c>
      <c r="BJ371" s="36" t="str">
        <f t="shared" si="348"/>
        <v/>
      </c>
      <c r="BK371" s="36" t="str">
        <f t="shared" si="349"/>
        <v/>
      </c>
      <c r="BL371" s="36" t="str">
        <f t="shared" si="350"/>
        <v/>
      </c>
      <c r="BM371" s="36" t="str">
        <f t="shared" si="351"/>
        <v/>
      </c>
      <c r="BN371" s="38" t="e">
        <f t="shared" si="340"/>
        <v>#DIV/0!</v>
      </c>
      <c r="BO371" s="38" t="e">
        <f t="shared" si="341"/>
        <v>#DIV/0!</v>
      </c>
      <c r="BP371" s="39" t="str">
        <f t="shared" si="310"/>
        <v/>
      </c>
      <c r="BQ371" s="39" t="str">
        <f t="shared" si="311"/>
        <v/>
      </c>
      <c r="BR371" s="39" t="str">
        <f t="shared" si="312"/>
        <v/>
      </c>
      <c r="BS371" s="39" t="str">
        <f t="shared" si="313"/>
        <v/>
      </c>
      <c r="BT371" s="39" t="str">
        <f t="shared" si="314"/>
        <v/>
      </c>
      <c r="BU371" s="39" t="str">
        <f t="shared" si="315"/>
        <v/>
      </c>
      <c r="BV371" s="39" t="str">
        <f t="shared" si="316"/>
        <v/>
      </c>
      <c r="BW371" s="39" t="str">
        <f t="shared" si="317"/>
        <v/>
      </c>
      <c r="BX371" s="39" t="str">
        <f t="shared" si="318"/>
        <v/>
      </c>
      <c r="BY371" s="39" t="str">
        <f t="shared" si="319"/>
        <v/>
      </c>
      <c r="BZ371" s="39" t="str">
        <f t="shared" si="320"/>
        <v/>
      </c>
      <c r="CA371" s="39" t="str">
        <f t="shared" si="321"/>
        <v/>
      </c>
      <c r="CB371" s="39" t="str">
        <f t="shared" si="322"/>
        <v/>
      </c>
      <c r="CC371" s="39" t="str">
        <f t="shared" si="323"/>
        <v/>
      </c>
      <c r="CD371" s="39" t="str">
        <f t="shared" si="324"/>
        <v/>
      </c>
      <c r="CE371" s="39" t="str">
        <f t="shared" si="325"/>
        <v/>
      </c>
      <c r="CF371" s="39" t="str">
        <f t="shared" si="326"/>
        <v/>
      </c>
      <c r="CG371" s="39" t="str">
        <f t="shared" si="327"/>
        <v/>
      </c>
      <c r="CH371" s="39" t="str">
        <f t="shared" si="328"/>
        <v/>
      </c>
      <c r="CI371" s="39" t="str">
        <f t="shared" si="329"/>
        <v/>
      </c>
    </row>
    <row r="372" spans="1:87" ht="12.75">
      <c r="A372" s="18"/>
      <c r="B372" s="16" t="str">
        <f>'Gene Table'!D371</f>
        <v>NM_005538</v>
      </c>
      <c r="C372" s="16" t="s">
        <v>329</v>
      </c>
      <c r="D372" s="17" t="str">
        <f>IF(SUM('Test Sample Data'!D$3:D$98)&gt;10,IF(AND(ISNUMBER('Test Sample Data'!D371),'Test Sample Data'!D371&lt;$B$1,'Test Sample Data'!D371&gt;0),'Test Sample Data'!D371,$B$1),"")</f>
        <v/>
      </c>
      <c r="E372" s="17" t="str">
        <f>IF(SUM('Test Sample Data'!E$3:E$98)&gt;10,IF(AND(ISNUMBER('Test Sample Data'!E371),'Test Sample Data'!E371&lt;$B$1,'Test Sample Data'!E371&gt;0),'Test Sample Data'!E371,$B$1),"")</f>
        <v/>
      </c>
      <c r="F372" s="17" t="str">
        <f>IF(SUM('Test Sample Data'!F$3:F$98)&gt;10,IF(AND(ISNUMBER('Test Sample Data'!F371),'Test Sample Data'!F371&lt;$B$1,'Test Sample Data'!F371&gt;0),'Test Sample Data'!F371,$B$1),"")</f>
        <v/>
      </c>
      <c r="G372" s="17" t="str">
        <f>IF(SUM('Test Sample Data'!G$3:G$98)&gt;10,IF(AND(ISNUMBER('Test Sample Data'!G371),'Test Sample Data'!G371&lt;$B$1,'Test Sample Data'!G371&gt;0),'Test Sample Data'!G371,$B$1),"")</f>
        <v/>
      </c>
      <c r="H372" s="17" t="str">
        <f>IF(SUM('Test Sample Data'!H$3:H$98)&gt;10,IF(AND(ISNUMBER('Test Sample Data'!H371),'Test Sample Data'!H371&lt;$B$1,'Test Sample Data'!H371&gt;0),'Test Sample Data'!H371,$B$1),"")</f>
        <v/>
      </c>
      <c r="I372" s="17" t="str">
        <f>IF(SUM('Test Sample Data'!I$3:I$98)&gt;10,IF(AND(ISNUMBER('Test Sample Data'!I371),'Test Sample Data'!I371&lt;$B$1,'Test Sample Data'!I371&gt;0),'Test Sample Data'!I371,$B$1),"")</f>
        <v/>
      </c>
      <c r="J372" s="17" t="str">
        <f>IF(SUM('Test Sample Data'!J$3:J$98)&gt;10,IF(AND(ISNUMBER('Test Sample Data'!J371),'Test Sample Data'!J371&lt;$B$1,'Test Sample Data'!J371&gt;0),'Test Sample Data'!J371,$B$1),"")</f>
        <v/>
      </c>
      <c r="K372" s="17" t="str">
        <f>IF(SUM('Test Sample Data'!K$3:K$98)&gt;10,IF(AND(ISNUMBER('Test Sample Data'!K371),'Test Sample Data'!K371&lt;$B$1,'Test Sample Data'!K371&gt;0),'Test Sample Data'!K371,$B$1),"")</f>
        <v/>
      </c>
      <c r="L372" s="17" t="str">
        <f>IF(SUM('Test Sample Data'!L$3:L$98)&gt;10,IF(AND(ISNUMBER('Test Sample Data'!L371),'Test Sample Data'!L371&lt;$B$1,'Test Sample Data'!L371&gt;0),'Test Sample Data'!L371,$B$1),"")</f>
        <v/>
      </c>
      <c r="M372" s="17" t="str">
        <f>IF(SUM('Test Sample Data'!M$3:M$98)&gt;10,IF(AND(ISNUMBER('Test Sample Data'!M371),'Test Sample Data'!M371&lt;$B$1,'Test Sample Data'!M371&gt;0),'Test Sample Data'!M371,$B$1),"")</f>
        <v/>
      </c>
      <c r="N372" s="17" t="str">
        <f>'Gene Table'!D371</f>
        <v>NM_005538</v>
      </c>
      <c r="O372" s="16" t="s">
        <v>329</v>
      </c>
      <c r="P372" s="17" t="str">
        <f>IF(SUM('Control Sample Data'!D$3:D$98)&gt;10,IF(AND(ISNUMBER('Control Sample Data'!D371),'Control Sample Data'!D371&lt;$B$1,'Control Sample Data'!D371&gt;0),'Control Sample Data'!D371,$B$1),"")</f>
        <v/>
      </c>
      <c r="Q372" s="17" t="str">
        <f>IF(SUM('Control Sample Data'!E$3:E$98)&gt;10,IF(AND(ISNUMBER('Control Sample Data'!E371),'Control Sample Data'!E371&lt;$B$1,'Control Sample Data'!E371&gt;0),'Control Sample Data'!E371,$B$1),"")</f>
        <v/>
      </c>
      <c r="R372" s="17" t="str">
        <f>IF(SUM('Control Sample Data'!F$3:F$98)&gt;10,IF(AND(ISNUMBER('Control Sample Data'!F371),'Control Sample Data'!F371&lt;$B$1,'Control Sample Data'!F371&gt;0),'Control Sample Data'!F371,$B$1),"")</f>
        <v/>
      </c>
      <c r="S372" s="17" t="str">
        <f>IF(SUM('Control Sample Data'!G$3:G$98)&gt;10,IF(AND(ISNUMBER('Control Sample Data'!G371),'Control Sample Data'!G371&lt;$B$1,'Control Sample Data'!G371&gt;0),'Control Sample Data'!G371,$B$1),"")</f>
        <v/>
      </c>
      <c r="T372" s="17" t="str">
        <f>IF(SUM('Control Sample Data'!H$3:H$98)&gt;10,IF(AND(ISNUMBER('Control Sample Data'!H371),'Control Sample Data'!H371&lt;$B$1,'Control Sample Data'!H371&gt;0),'Control Sample Data'!H371,$B$1),"")</f>
        <v/>
      </c>
      <c r="U372" s="17" t="str">
        <f>IF(SUM('Control Sample Data'!I$3:I$98)&gt;10,IF(AND(ISNUMBER('Control Sample Data'!I371),'Control Sample Data'!I371&lt;$B$1,'Control Sample Data'!I371&gt;0),'Control Sample Data'!I371,$B$1),"")</f>
        <v/>
      </c>
      <c r="V372" s="17" t="str">
        <f>IF(SUM('Control Sample Data'!J$3:J$98)&gt;10,IF(AND(ISNUMBER('Control Sample Data'!J371),'Control Sample Data'!J371&lt;$B$1,'Control Sample Data'!J371&gt;0),'Control Sample Data'!J371,$B$1),"")</f>
        <v/>
      </c>
      <c r="W372" s="17" t="str">
        <f>IF(SUM('Control Sample Data'!K$3:K$98)&gt;10,IF(AND(ISNUMBER('Control Sample Data'!K371),'Control Sample Data'!K371&lt;$B$1,'Control Sample Data'!K371&gt;0),'Control Sample Data'!K371,$B$1),"")</f>
        <v/>
      </c>
      <c r="X372" s="17" t="str">
        <f>IF(SUM('Control Sample Data'!L$3:L$98)&gt;10,IF(AND(ISNUMBER('Control Sample Data'!L371),'Control Sample Data'!L371&lt;$B$1,'Control Sample Data'!L371&gt;0),'Control Sample Data'!L371,$B$1),"")</f>
        <v/>
      </c>
      <c r="Y372" s="17" t="str">
        <f>IF(SUM('Control Sample Data'!M$3:M$98)&gt;10,IF(AND(ISNUMBER('Control Sample Data'!M371),'Control Sample Data'!M371&lt;$B$1,'Control Sample Data'!M371&gt;0),'Control Sample Data'!M371,$B$1),"")</f>
        <v/>
      </c>
      <c r="AT372" s="36" t="str">
        <f t="shared" si="330"/>
        <v/>
      </c>
      <c r="AU372" s="36" t="str">
        <f t="shared" si="331"/>
        <v/>
      </c>
      <c r="AV372" s="36" t="str">
        <f t="shared" si="332"/>
        <v/>
      </c>
      <c r="AW372" s="36" t="str">
        <f t="shared" si="333"/>
        <v/>
      </c>
      <c r="AX372" s="36" t="str">
        <f t="shared" si="334"/>
        <v/>
      </c>
      <c r="AY372" s="36" t="str">
        <f t="shared" si="335"/>
        <v/>
      </c>
      <c r="AZ372" s="36" t="str">
        <f t="shared" si="336"/>
        <v/>
      </c>
      <c r="BA372" s="36" t="str">
        <f t="shared" si="337"/>
        <v/>
      </c>
      <c r="BB372" s="36" t="str">
        <f t="shared" si="338"/>
        <v/>
      </c>
      <c r="BC372" s="36" t="str">
        <f t="shared" si="339"/>
        <v/>
      </c>
      <c r="BD372" s="36" t="str">
        <f t="shared" si="342"/>
        <v/>
      </c>
      <c r="BE372" s="36" t="str">
        <f t="shared" si="343"/>
        <v/>
      </c>
      <c r="BF372" s="36" t="str">
        <f t="shared" si="344"/>
        <v/>
      </c>
      <c r="BG372" s="36" t="str">
        <f t="shared" si="345"/>
        <v/>
      </c>
      <c r="BH372" s="36" t="str">
        <f t="shared" si="346"/>
        <v/>
      </c>
      <c r="BI372" s="36" t="str">
        <f t="shared" si="347"/>
        <v/>
      </c>
      <c r="BJ372" s="36" t="str">
        <f t="shared" si="348"/>
        <v/>
      </c>
      <c r="BK372" s="36" t="str">
        <f t="shared" si="349"/>
        <v/>
      </c>
      <c r="BL372" s="36" t="str">
        <f t="shared" si="350"/>
        <v/>
      </c>
      <c r="BM372" s="36" t="str">
        <f t="shared" si="351"/>
        <v/>
      </c>
      <c r="BN372" s="38" t="e">
        <f t="shared" si="340"/>
        <v>#DIV/0!</v>
      </c>
      <c r="BO372" s="38" t="e">
        <f t="shared" si="341"/>
        <v>#DIV/0!</v>
      </c>
      <c r="BP372" s="39" t="str">
        <f t="shared" si="310"/>
        <v/>
      </c>
      <c r="BQ372" s="39" t="str">
        <f t="shared" si="311"/>
        <v/>
      </c>
      <c r="BR372" s="39" t="str">
        <f t="shared" si="312"/>
        <v/>
      </c>
      <c r="BS372" s="39" t="str">
        <f t="shared" si="313"/>
        <v/>
      </c>
      <c r="BT372" s="39" t="str">
        <f t="shared" si="314"/>
        <v/>
      </c>
      <c r="BU372" s="39" t="str">
        <f t="shared" si="315"/>
        <v/>
      </c>
      <c r="BV372" s="39" t="str">
        <f t="shared" si="316"/>
        <v/>
      </c>
      <c r="BW372" s="39" t="str">
        <f t="shared" si="317"/>
        <v/>
      </c>
      <c r="BX372" s="39" t="str">
        <f t="shared" si="318"/>
        <v/>
      </c>
      <c r="BY372" s="39" t="str">
        <f t="shared" si="319"/>
        <v/>
      </c>
      <c r="BZ372" s="39" t="str">
        <f t="shared" si="320"/>
        <v/>
      </c>
      <c r="CA372" s="39" t="str">
        <f t="shared" si="321"/>
        <v/>
      </c>
      <c r="CB372" s="39" t="str">
        <f t="shared" si="322"/>
        <v/>
      </c>
      <c r="CC372" s="39" t="str">
        <f t="shared" si="323"/>
        <v/>
      </c>
      <c r="CD372" s="39" t="str">
        <f t="shared" si="324"/>
        <v/>
      </c>
      <c r="CE372" s="39" t="str">
        <f t="shared" si="325"/>
        <v/>
      </c>
      <c r="CF372" s="39" t="str">
        <f t="shared" si="326"/>
        <v/>
      </c>
      <c r="CG372" s="39" t="str">
        <f t="shared" si="327"/>
        <v/>
      </c>
      <c r="CH372" s="39" t="str">
        <f t="shared" si="328"/>
        <v/>
      </c>
      <c r="CI372" s="39" t="str">
        <f t="shared" si="329"/>
        <v/>
      </c>
    </row>
    <row r="373" spans="1:87" ht="12.75">
      <c r="A373" s="18"/>
      <c r="B373" s="16" t="str">
        <f>'Gene Table'!D372</f>
        <v>NM_001562</v>
      </c>
      <c r="C373" s="16" t="s">
        <v>333</v>
      </c>
      <c r="D373" s="17" t="str">
        <f>IF(SUM('Test Sample Data'!D$3:D$98)&gt;10,IF(AND(ISNUMBER('Test Sample Data'!D372),'Test Sample Data'!D372&lt;$B$1,'Test Sample Data'!D372&gt;0),'Test Sample Data'!D372,$B$1),"")</f>
        <v/>
      </c>
      <c r="E373" s="17" t="str">
        <f>IF(SUM('Test Sample Data'!E$3:E$98)&gt;10,IF(AND(ISNUMBER('Test Sample Data'!E372),'Test Sample Data'!E372&lt;$B$1,'Test Sample Data'!E372&gt;0),'Test Sample Data'!E372,$B$1),"")</f>
        <v/>
      </c>
      <c r="F373" s="17" t="str">
        <f>IF(SUM('Test Sample Data'!F$3:F$98)&gt;10,IF(AND(ISNUMBER('Test Sample Data'!F372),'Test Sample Data'!F372&lt;$B$1,'Test Sample Data'!F372&gt;0),'Test Sample Data'!F372,$B$1),"")</f>
        <v/>
      </c>
      <c r="G373" s="17" t="str">
        <f>IF(SUM('Test Sample Data'!G$3:G$98)&gt;10,IF(AND(ISNUMBER('Test Sample Data'!G372),'Test Sample Data'!G372&lt;$B$1,'Test Sample Data'!G372&gt;0),'Test Sample Data'!G372,$B$1),"")</f>
        <v/>
      </c>
      <c r="H373" s="17" t="str">
        <f>IF(SUM('Test Sample Data'!H$3:H$98)&gt;10,IF(AND(ISNUMBER('Test Sample Data'!H372),'Test Sample Data'!H372&lt;$B$1,'Test Sample Data'!H372&gt;0),'Test Sample Data'!H372,$B$1),"")</f>
        <v/>
      </c>
      <c r="I373" s="17" t="str">
        <f>IF(SUM('Test Sample Data'!I$3:I$98)&gt;10,IF(AND(ISNUMBER('Test Sample Data'!I372),'Test Sample Data'!I372&lt;$B$1,'Test Sample Data'!I372&gt;0),'Test Sample Data'!I372,$B$1),"")</f>
        <v/>
      </c>
      <c r="J373" s="17" t="str">
        <f>IF(SUM('Test Sample Data'!J$3:J$98)&gt;10,IF(AND(ISNUMBER('Test Sample Data'!J372),'Test Sample Data'!J372&lt;$B$1,'Test Sample Data'!J372&gt;0),'Test Sample Data'!J372,$B$1),"")</f>
        <v/>
      </c>
      <c r="K373" s="17" t="str">
        <f>IF(SUM('Test Sample Data'!K$3:K$98)&gt;10,IF(AND(ISNUMBER('Test Sample Data'!K372),'Test Sample Data'!K372&lt;$B$1,'Test Sample Data'!K372&gt;0),'Test Sample Data'!K372,$B$1),"")</f>
        <v/>
      </c>
      <c r="L373" s="17" t="str">
        <f>IF(SUM('Test Sample Data'!L$3:L$98)&gt;10,IF(AND(ISNUMBER('Test Sample Data'!L372),'Test Sample Data'!L372&lt;$B$1,'Test Sample Data'!L372&gt;0),'Test Sample Data'!L372,$B$1),"")</f>
        <v/>
      </c>
      <c r="M373" s="17" t="str">
        <f>IF(SUM('Test Sample Data'!M$3:M$98)&gt;10,IF(AND(ISNUMBER('Test Sample Data'!M372),'Test Sample Data'!M372&lt;$B$1,'Test Sample Data'!M372&gt;0),'Test Sample Data'!M372,$B$1),"")</f>
        <v/>
      </c>
      <c r="N373" s="17" t="str">
        <f>'Gene Table'!D372</f>
        <v>NM_001562</v>
      </c>
      <c r="O373" s="16" t="s">
        <v>333</v>
      </c>
      <c r="P373" s="17" t="str">
        <f>IF(SUM('Control Sample Data'!D$3:D$98)&gt;10,IF(AND(ISNUMBER('Control Sample Data'!D372),'Control Sample Data'!D372&lt;$B$1,'Control Sample Data'!D372&gt;0),'Control Sample Data'!D372,$B$1),"")</f>
        <v/>
      </c>
      <c r="Q373" s="17" t="str">
        <f>IF(SUM('Control Sample Data'!E$3:E$98)&gt;10,IF(AND(ISNUMBER('Control Sample Data'!E372),'Control Sample Data'!E372&lt;$B$1,'Control Sample Data'!E372&gt;0),'Control Sample Data'!E372,$B$1),"")</f>
        <v/>
      </c>
      <c r="R373" s="17" t="str">
        <f>IF(SUM('Control Sample Data'!F$3:F$98)&gt;10,IF(AND(ISNUMBER('Control Sample Data'!F372),'Control Sample Data'!F372&lt;$B$1,'Control Sample Data'!F372&gt;0),'Control Sample Data'!F372,$B$1),"")</f>
        <v/>
      </c>
      <c r="S373" s="17" t="str">
        <f>IF(SUM('Control Sample Data'!G$3:G$98)&gt;10,IF(AND(ISNUMBER('Control Sample Data'!G372),'Control Sample Data'!G372&lt;$B$1,'Control Sample Data'!G372&gt;0),'Control Sample Data'!G372,$B$1),"")</f>
        <v/>
      </c>
      <c r="T373" s="17" t="str">
        <f>IF(SUM('Control Sample Data'!H$3:H$98)&gt;10,IF(AND(ISNUMBER('Control Sample Data'!H372),'Control Sample Data'!H372&lt;$B$1,'Control Sample Data'!H372&gt;0),'Control Sample Data'!H372,$B$1),"")</f>
        <v/>
      </c>
      <c r="U373" s="17" t="str">
        <f>IF(SUM('Control Sample Data'!I$3:I$98)&gt;10,IF(AND(ISNUMBER('Control Sample Data'!I372),'Control Sample Data'!I372&lt;$B$1,'Control Sample Data'!I372&gt;0),'Control Sample Data'!I372,$B$1),"")</f>
        <v/>
      </c>
      <c r="V373" s="17" t="str">
        <f>IF(SUM('Control Sample Data'!J$3:J$98)&gt;10,IF(AND(ISNUMBER('Control Sample Data'!J372),'Control Sample Data'!J372&lt;$B$1,'Control Sample Data'!J372&gt;0),'Control Sample Data'!J372,$B$1),"")</f>
        <v/>
      </c>
      <c r="W373" s="17" t="str">
        <f>IF(SUM('Control Sample Data'!K$3:K$98)&gt;10,IF(AND(ISNUMBER('Control Sample Data'!K372),'Control Sample Data'!K372&lt;$B$1,'Control Sample Data'!K372&gt;0),'Control Sample Data'!K372,$B$1),"")</f>
        <v/>
      </c>
      <c r="X373" s="17" t="str">
        <f>IF(SUM('Control Sample Data'!L$3:L$98)&gt;10,IF(AND(ISNUMBER('Control Sample Data'!L372),'Control Sample Data'!L372&lt;$B$1,'Control Sample Data'!L372&gt;0),'Control Sample Data'!L372,$B$1),"")</f>
        <v/>
      </c>
      <c r="Y373" s="17" t="str">
        <f>IF(SUM('Control Sample Data'!M$3:M$98)&gt;10,IF(AND(ISNUMBER('Control Sample Data'!M372),'Control Sample Data'!M372&lt;$B$1,'Control Sample Data'!M372&gt;0),'Control Sample Data'!M372,$B$1),"")</f>
        <v/>
      </c>
      <c r="AT373" s="36" t="str">
        <f t="shared" si="330"/>
        <v/>
      </c>
      <c r="AU373" s="36" t="str">
        <f t="shared" si="331"/>
        <v/>
      </c>
      <c r="AV373" s="36" t="str">
        <f t="shared" si="332"/>
        <v/>
      </c>
      <c r="AW373" s="36" t="str">
        <f t="shared" si="333"/>
        <v/>
      </c>
      <c r="AX373" s="36" t="str">
        <f t="shared" si="334"/>
        <v/>
      </c>
      <c r="AY373" s="36" t="str">
        <f t="shared" si="335"/>
        <v/>
      </c>
      <c r="AZ373" s="36" t="str">
        <f t="shared" si="336"/>
        <v/>
      </c>
      <c r="BA373" s="36" t="str">
        <f t="shared" si="337"/>
        <v/>
      </c>
      <c r="BB373" s="36" t="str">
        <f t="shared" si="338"/>
        <v/>
      </c>
      <c r="BC373" s="36" t="str">
        <f t="shared" si="339"/>
        <v/>
      </c>
      <c r="BD373" s="36" t="str">
        <f t="shared" si="342"/>
        <v/>
      </c>
      <c r="BE373" s="36" t="str">
        <f t="shared" si="343"/>
        <v/>
      </c>
      <c r="BF373" s="36" t="str">
        <f t="shared" si="344"/>
        <v/>
      </c>
      <c r="BG373" s="36" t="str">
        <f t="shared" si="345"/>
        <v/>
      </c>
      <c r="BH373" s="36" t="str">
        <f t="shared" si="346"/>
        <v/>
      </c>
      <c r="BI373" s="36" t="str">
        <f t="shared" si="347"/>
        <v/>
      </c>
      <c r="BJ373" s="36" t="str">
        <f t="shared" si="348"/>
        <v/>
      </c>
      <c r="BK373" s="36" t="str">
        <f t="shared" si="349"/>
        <v/>
      </c>
      <c r="BL373" s="36" t="str">
        <f t="shared" si="350"/>
        <v/>
      </c>
      <c r="BM373" s="36" t="str">
        <f t="shared" si="351"/>
        <v/>
      </c>
      <c r="BN373" s="38" t="e">
        <f t="shared" si="340"/>
        <v>#DIV/0!</v>
      </c>
      <c r="BO373" s="38" t="e">
        <f t="shared" si="341"/>
        <v>#DIV/0!</v>
      </c>
      <c r="BP373" s="39" t="str">
        <f t="shared" si="310"/>
        <v/>
      </c>
      <c r="BQ373" s="39" t="str">
        <f t="shared" si="311"/>
        <v/>
      </c>
      <c r="BR373" s="39" t="str">
        <f t="shared" si="312"/>
        <v/>
      </c>
      <c r="BS373" s="39" t="str">
        <f t="shared" si="313"/>
        <v/>
      </c>
      <c r="BT373" s="39" t="str">
        <f t="shared" si="314"/>
        <v/>
      </c>
      <c r="BU373" s="39" t="str">
        <f t="shared" si="315"/>
        <v/>
      </c>
      <c r="BV373" s="39" t="str">
        <f t="shared" si="316"/>
        <v/>
      </c>
      <c r="BW373" s="39" t="str">
        <f t="shared" si="317"/>
        <v/>
      </c>
      <c r="BX373" s="39" t="str">
        <f t="shared" si="318"/>
        <v/>
      </c>
      <c r="BY373" s="39" t="str">
        <f t="shared" si="319"/>
        <v/>
      </c>
      <c r="BZ373" s="39" t="str">
        <f t="shared" si="320"/>
        <v/>
      </c>
      <c r="CA373" s="39" t="str">
        <f t="shared" si="321"/>
        <v/>
      </c>
      <c r="CB373" s="39" t="str">
        <f t="shared" si="322"/>
        <v/>
      </c>
      <c r="CC373" s="39" t="str">
        <f t="shared" si="323"/>
        <v/>
      </c>
      <c r="CD373" s="39" t="str">
        <f t="shared" si="324"/>
        <v/>
      </c>
      <c r="CE373" s="39" t="str">
        <f t="shared" si="325"/>
        <v/>
      </c>
      <c r="CF373" s="39" t="str">
        <f t="shared" si="326"/>
        <v/>
      </c>
      <c r="CG373" s="39" t="str">
        <f t="shared" si="327"/>
        <v/>
      </c>
      <c r="CH373" s="39" t="str">
        <f t="shared" si="328"/>
        <v/>
      </c>
      <c r="CI373" s="39" t="str">
        <f t="shared" si="329"/>
        <v/>
      </c>
    </row>
    <row r="374" spans="1:87" ht="12.75">
      <c r="A374" s="18"/>
      <c r="B374" s="16" t="str">
        <f>'Gene Table'!D373</f>
        <v>NM_002189</v>
      </c>
      <c r="C374" s="16" t="s">
        <v>337</v>
      </c>
      <c r="D374" s="17" t="str">
        <f>IF(SUM('Test Sample Data'!D$3:D$98)&gt;10,IF(AND(ISNUMBER('Test Sample Data'!D373),'Test Sample Data'!D373&lt;$B$1,'Test Sample Data'!D373&gt;0),'Test Sample Data'!D373,$B$1),"")</f>
        <v/>
      </c>
      <c r="E374" s="17" t="str">
        <f>IF(SUM('Test Sample Data'!E$3:E$98)&gt;10,IF(AND(ISNUMBER('Test Sample Data'!E373),'Test Sample Data'!E373&lt;$B$1,'Test Sample Data'!E373&gt;0),'Test Sample Data'!E373,$B$1),"")</f>
        <v/>
      </c>
      <c r="F374" s="17" t="str">
        <f>IF(SUM('Test Sample Data'!F$3:F$98)&gt;10,IF(AND(ISNUMBER('Test Sample Data'!F373),'Test Sample Data'!F373&lt;$B$1,'Test Sample Data'!F373&gt;0),'Test Sample Data'!F373,$B$1),"")</f>
        <v/>
      </c>
      <c r="G374" s="17" t="str">
        <f>IF(SUM('Test Sample Data'!G$3:G$98)&gt;10,IF(AND(ISNUMBER('Test Sample Data'!G373),'Test Sample Data'!G373&lt;$B$1,'Test Sample Data'!G373&gt;0),'Test Sample Data'!G373,$B$1),"")</f>
        <v/>
      </c>
      <c r="H374" s="17" t="str">
        <f>IF(SUM('Test Sample Data'!H$3:H$98)&gt;10,IF(AND(ISNUMBER('Test Sample Data'!H373),'Test Sample Data'!H373&lt;$B$1,'Test Sample Data'!H373&gt;0),'Test Sample Data'!H373,$B$1),"")</f>
        <v/>
      </c>
      <c r="I374" s="17" t="str">
        <f>IF(SUM('Test Sample Data'!I$3:I$98)&gt;10,IF(AND(ISNUMBER('Test Sample Data'!I373),'Test Sample Data'!I373&lt;$B$1,'Test Sample Data'!I373&gt;0),'Test Sample Data'!I373,$B$1),"")</f>
        <v/>
      </c>
      <c r="J374" s="17" t="str">
        <f>IF(SUM('Test Sample Data'!J$3:J$98)&gt;10,IF(AND(ISNUMBER('Test Sample Data'!J373),'Test Sample Data'!J373&lt;$B$1,'Test Sample Data'!J373&gt;0),'Test Sample Data'!J373,$B$1),"")</f>
        <v/>
      </c>
      <c r="K374" s="17" t="str">
        <f>IF(SUM('Test Sample Data'!K$3:K$98)&gt;10,IF(AND(ISNUMBER('Test Sample Data'!K373),'Test Sample Data'!K373&lt;$B$1,'Test Sample Data'!K373&gt;0),'Test Sample Data'!K373,$B$1),"")</f>
        <v/>
      </c>
      <c r="L374" s="17" t="str">
        <f>IF(SUM('Test Sample Data'!L$3:L$98)&gt;10,IF(AND(ISNUMBER('Test Sample Data'!L373),'Test Sample Data'!L373&lt;$B$1,'Test Sample Data'!L373&gt;0),'Test Sample Data'!L373,$B$1),"")</f>
        <v/>
      </c>
      <c r="M374" s="17" t="str">
        <f>IF(SUM('Test Sample Data'!M$3:M$98)&gt;10,IF(AND(ISNUMBER('Test Sample Data'!M373),'Test Sample Data'!M373&lt;$B$1,'Test Sample Data'!M373&gt;0),'Test Sample Data'!M373,$B$1),"")</f>
        <v/>
      </c>
      <c r="N374" s="17" t="str">
        <f>'Gene Table'!D373</f>
        <v>NM_002189</v>
      </c>
      <c r="O374" s="16" t="s">
        <v>337</v>
      </c>
      <c r="P374" s="17" t="str">
        <f>IF(SUM('Control Sample Data'!D$3:D$98)&gt;10,IF(AND(ISNUMBER('Control Sample Data'!D373),'Control Sample Data'!D373&lt;$B$1,'Control Sample Data'!D373&gt;0),'Control Sample Data'!D373,$B$1),"")</f>
        <v/>
      </c>
      <c r="Q374" s="17" t="str">
        <f>IF(SUM('Control Sample Data'!E$3:E$98)&gt;10,IF(AND(ISNUMBER('Control Sample Data'!E373),'Control Sample Data'!E373&lt;$B$1,'Control Sample Data'!E373&gt;0),'Control Sample Data'!E373,$B$1),"")</f>
        <v/>
      </c>
      <c r="R374" s="17" t="str">
        <f>IF(SUM('Control Sample Data'!F$3:F$98)&gt;10,IF(AND(ISNUMBER('Control Sample Data'!F373),'Control Sample Data'!F373&lt;$B$1,'Control Sample Data'!F373&gt;0),'Control Sample Data'!F373,$B$1),"")</f>
        <v/>
      </c>
      <c r="S374" s="17" t="str">
        <f>IF(SUM('Control Sample Data'!G$3:G$98)&gt;10,IF(AND(ISNUMBER('Control Sample Data'!G373),'Control Sample Data'!G373&lt;$B$1,'Control Sample Data'!G373&gt;0),'Control Sample Data'!G373,$B$1),"")</f>
        <v/>
      </c>
      <c r="T374" s="17" t="str">
        <f>IF(SUM('Control Sample Data'!H$3:H$98)&gt;10,IF(AND(ISNUMBER('Control Sample Data'!H373),'Control Sample Data'!H373&lt;$B$1,'Control Sample Data'!H373&gt;0),'Control Sample Data'!H373,$B$1),"")</f>
        <v/>
      </c>
      <c r="U374" s="17" t="str">
        <f>IF(SUM('Control Sample Data'!I$3:I$98)&gt;10,IF(AND(ISNUMBER('Control Sample Data'!I373),'Control Sample Data'!I373&lt;$B$1,'Control Sample Data'!I373&gt;0),'Control Sample Data'!I373,$B$1),"")</f>
        <v/>
      </c>
      <c r="V374" s="17" t="str">
        <f>IF(SUM('Control Sample Data'!J$3:J$98)&gt;10,IF(AND(ISNUMBER('Control Sample Data'!J373),'Control Sample Data'!J373&lt;$B$1,'Control Sample Data'!J373&gt;0),'Control Sample Data'!J373,$B$1),"")</f>
        <v/>
      </c>
      <c r="W374" s="17" t="str">
        <f>IF(SUM('Control Sample Data'!K$3:K$98)&gt;10,IF(AND(ISNUMBER('Control Sample Data'!K373),'Control Sample Data'!K373&lt;$B$1,'Control Sample Data'!K373&gt;0),'Control Sample Data'!K373,$B$1),"")</f>
        <v/>
      </c>
      <c r="X374" s="17" t="str">
        <f>IF(SUM('Control Sample Data'!L$3:L$98)&gt;10,IF(AND(ISNUMBER('Control Sample Data'!L373),'Control Sample Data'!L373&lt;$B$1,'Control Sample Data'!L373&gt;0),'Control Sample Data'!L373,$B$1),"")</f>
        <v/>
      </c>
      <c r="Y374" s="17" t="str">
        <f>IF(SUM('Control Sample Data'!M$3:M$98)&gt;10,IF(AND(ISNUMBER('Control Sample Data'!M373),'Control Sample Data'!M373&lt;$B$1,'Control Sample Data'!M373&gt;0),'Control Sample Data'!M373,$B$1),"")</f>
        <v/>
      </c>
      <c r="AT374" s="36" t="str">
        <f t="shared" si="330"/>
        <v/>
      </c>
      <c r="AU374" s="36" t="str">
        <f t="shared" si="331"/>
        <v/>
      </c>
      <c r="AV374" s="36" t="str">
        <f t="shared" si="332"/>
        <v/>
      </c>
      <c r="AW374" s="36" t="str">
        <f t="shared" si="333"/>
        <v/>
      </c>
      <c r="AX374" s="36" t="str">
        <f t="shared" si="334"/>
        <v/>
      </c>
      <c r="AY374" s="36" t="str">
        <f t="shared" si="335"/>
        <v/>
      </c>
      <c r="AZ374" s="36" t="str">
        <f t="shared" si="336"/>
        <v/>
      </c>
      <c r="BA374" s="36" t="str">
        <f t="shared" si="337"/>
        <v/>
      </c>
      <c r="BB374" s="36" t="str">
        <f t="shared" si="338"/>
        <v/>
      </c>
      <c r="BC374" s="36" t="str">
        <f t="shared" si="339"/>
        <v/>
      </c>
      <c r="BD374" s="36" t="str">
        <f t="shared" si="342"/>
        <v/>
      </c>
      <c r="BE374" s="36" t="str">
        <f t="shared" si="343"/>
        <v/>
      </c>
      <c r="BF374" s="36" t="str">
        <f t="shared" si="344"/>
        <v/>
      </c>
      <c r="BG374" s="36" t="str">
        <f t="shared" si="345"/>
        <v/>
      </c>
      <c r="BH374" s="36" t="str">
        <f t="shared" si="346"/>
        <v/>
      </c>
      <c r="BI374" s="36" t="str">
        <f t="shared" si="347"/>
        <v/>
      </c>
      <c r="BJ374" s="36" t="str">
        <f t="shared" si="348"/>
        <v/>
      </c>
      <c r="BK374" s="36" t="str">
        <f t="shared" si="349"/>
        <v/>
      </c>
      <c r="BL374" s="36" t="str">
        <f t="shared" si="350"/>
        <v/>
      </c>
      <c r="BM374" s="36" t="str">
        <f t="shared" si="351"/>
        <v/>
      </c>
      <c r="BN374" s="38" t="e">
        <f t="shared" si="340"/>
        <v>#DIV/0!</v>
      </c>
      <c r="BO374" s="38" t="e">
        <f t="shared" si="341"/>
        <v>#DIV/0!</v>
      </c>
      <c r="BP374" s="39" t="str">
        <f t="shared" si="310"/>
        <v/>
      </c>
      <c r="BQ374" s="39" t="str">
        <f t="shared" si="311"/>
        <v/>
      </c>
      <c r="BR374" s="39" t="str">
        <f t="shared" si="312"/>
        <v/>
      </c>
      <c r="BS374" s="39" t="str">
        <f t="shared" si="313"/>
        <v/>
      </c>
      <c r="BT374" s="39" t="str">
        <f t="shared" si="314"/>
        <v/>
      </c>
      <c r="BU374" s="39" t="str">
        <f t="shared" si="315"/>
        <v/>
      </c>
      <c r="BV374" s="39" t="str">
        <f t="shared" si="316"/>
        <v/>
      </c>
      <c r="BW374" s="39" t="str">
        <f t="shared" si="317"/>
        <v/>
      </c>
      <c r="BX374" s="39" t="str">
        <f t="shared" si="318"/>
        <v/>
      </c>
      <c r="BY374" s="39" t="str">
        <f t="shared" si="319"/>
        <v/>
      </c>
      <c r="BZ374" s="39" t="str">
        <f t="shared" si="320"/>
        <v/>
      </c>
      <c r="CA374" s="39" t="str">
        <f t="shared" si="321"/>
        <v/>
      </c>
      <c r="CB374" s="39" t="str">
        <f t="shared" si="322"/>
        <v/>
      </c>
      <c r="CC374" s="39" t="str">
        <f t="shared" si="323"/>
        <v/>
      </c>
      <c r="CD374" s="39" t="str">
        <f t="shared" si="324"/>
        <v/>
      </c>
      <c r="CE374" s="39" t="str">
        <f t="shared" si="325"/>
        <v/>
      </c>
      <c r="CF374" s="39" t="str">
        <f t="shared" si="326"/>
        <v/>
      </c>
      <c r="CG374" s="39" t="str">
        <f t="shared" si="327"/>
        <v/>
      </c>
      <c r="CH374" s="39" t="str">
        <f t="shared" si="328"/>
        <v/>
      </c>
      <c r="CI374" s="39" t="str">
        <f t="shared" si="329"/>
        <v/>
      </c>
    </row>
    <row r="375" spans="1:87" ht="12.75">
      <c r="A375" s="18"/>
      <c r="B375" s="16" t="str">
        <f>'Gene Table'!D374</f>
        <v>NM_001559</v>
      </c>
      <c r="C375" s="16" t="s">
        <v>341</v>
      </c>
      <c r="D375" s="17" t="str">
        <f>IF(SUM('Test Sample Data'!D$3:D$98)&gt;10,IF(AND(ISNUMBER('Test Sample Data'!D374),'Test Sample Data'!D374&lt;$B$1,'Test Sample Data'!D374&gt;0),'Test Sample Data'!D374,$B$1),"")</f>
        <v/>
      </c>
      <c r="E375" s="17" t="str">
        <f>IF(SUM('Test Sample Data'!E$3:E$98)&gt;10,IF(AND(ISNUMBER('Test Sample Data'!E374),'Test Sample Data'!E374&lt;$B$1,'Test Sample Data'!E374&gt;0),'Test Sample Data'!E374,$B$1),"")</f>
        <v/>
      </c>
      <c r="F375" s="17" t="str">
        <f>IF(SUM('Test Sample Data'!F$3:F$98)&gt;10,IF(AND(ISNUMBER('Test Sample Data'!F374),'Test Sample Data'!F374&lt;$B$1,'Test Sample Data'!F374&gt;0),'Test Sample Data'!F374,$B$1),"")</f>
        <v/>
      </c>
      <c r="G375" s="17" t="str">
        <f>IF(SUM('Test Sample Data'!G$3:G$98)&gt;10,IF(AND(ISNUMBER('Test Sample Data'!G374),'Test Sample Data'!G374&lt;$B$1,'Test Sample Data'!G374&gt;0),'Test Sample Data'!G374,$B$1),"")</f>
        <v/>
      </c>
      <c r="H375" s="17" t="str">
        <f>IF(SUM('Test Sample Data'!H$3:H$98)&gt;10,IF(AND(ISNUMBER('Test Sample Data'!H374),'Test Sample Data'!H374&lt;$B$1,'Test Sample Data'!H374&gt;0),'Test Sample Data'!H374,$B$1),"")</f>
        <v/>
      </c>
      <c r="I375" s="17" t="str">
        <f>IF(SUM('Test Sample Data'!I$3:I$98)&gt;10,IF(AND(ISNUMBER('Test Sample Data'!I374),'Test Sample Data'!I374&lt;$B$1,'Test Sample Data'!I374&gt;0),'Test Sample Data'!I374,$B$1),"")</f>
        <v/>
      </c>
      <c r="J375" s="17" t="str">
        <f>IF(SUM('Test Sample Data'!J$3:J$98)&gt;10,IF(AND(ISNUMBER('Test Sample Data'!J374),'Test Sample Data'!J374&lt;$B$1,'Test Sample Data'!J374&gt;0),'Test Sample Data'!J374,$B$1),"")</f>
        <v/>
      </c>
      <c r="K375" s="17" t="str">
        <f>IF(SUM('Test Sample Data'!K$3:K$98)&gt;10,IF(AND(ISNUMBER('Test Sample Data'!K374),'Test Sample Data'!K374&lt;$B$1,'Test Sample Data'!K374&gt;0),'Test Sample Data'!K374,$B$1),"")</f>
        <v/>
      </c>
      <c r="L375" s="17" t="str">
        <f>IF(SUM('Test Sample Data'!L$3:L$98)&gt;10,IF(AND(ISNUMBER('Test Sample Data'!L374),'Test Sample Data'!L374&lt;$B$1,'Test Sample Data'!L374&gt;0),'Test Sample Data'!L374,$B$1),"")</f>
        <v/>
      </c>
      <c r="M375" s="17" t="str">
        <f>IF(SUM('Test Sample Data'!M$3:M$98)&gt;10,IF(AND(ISNUMBER('Test Sample Data'!M374),'Test Sample Data'!M374&lt;$B$1,'Test Sample Data'!M374&gt;0),'Test Sample Data'!M374,$B$1),"")</f>
        <v/>
      </c>
      <c r="N375" s="17" t="str">
        <f>'Gene Table'!D374</f>
        <v>NM_001559</v>
      </c>
      <c r="O375" s="16" t="s">
        <v>341</v>
      </c>
      <c r="P375" s="17" t="str">
        <f>IF(SUM('Control Sample Data'!D$3:D$98)&gt;10,IF(AND(ISNUMBER('Control Sample Data'!D374),'Control Sample Data'!D374&lt;$B$1,'Control Sample Data'!D374&gt;0),'Control Sample Data'!D374,$B$1),"")</f>
        <v/>
      </c>
      <c r="Q375" s="17" t="str">
        <f>IF(SUM('Control Sample Data'!E$3:E$98)&gt;10,IF(AND(ISNUMBER('Control Sample Data'!E374),'Control Sample Data'!E374&lt;$B$1,'Control Sample Data'!E374&gt;0),'Control Sample Data'!E374,$B$1),"")</f>
        <v/>
      </c>
      <c r="R375" s="17" t="str">
        <f>IF(SUM('Control Sample Data'!F$3:F$98)&gt;10,IF(AND(ISNUMBER('Control Sample Data'!F374),'Control Sample Data'!F374&lt;$B$1,'Control Sample Data'!F374&gt;0),'Control Sample Data'!F374,$B$1),"")</f>
        <v/>
      </c>
      <c r="S375" s="17" t="str">
        <f>IF(SUM('Control Sample Data'!G$3:G$98)&gt;10,IF(AND(ISNUMBER('Control Sample Data'!G374),'Control Sample Data'!G374&lt;$B$1,'Control Sample Data'!G374&gt;0),'Control Sample Data'!G374,$B$1),"")</f>
        <v/>
      </c>
      <c r="T375" s="17" t="str">
        <f>IF(SUM('Control Sample Data'!H$3:H$98)&gt;10,IF(AND(ISNUMBER('Control Sample Data'!H374),'Control Sample Data'!H374&lt;$B$1,'Control Sample Data'!H374&gt;0),'Control Sample Data'!H374,$B$1),"")</f>
        <v/>
      </c>
      <c r="U375" s="17" t="str">
        <f>IF(SUM('Control Sample Data'!I$3:I$98)&gt;10,IF(AND(ISNUMBER('Control Sample Data'!I374),'Control Sample Data'!I374&lt;$B$1,'Control Sample Data'!I374&gt;0),'Control Sample Data'!I374,$B$1),"")</f>
        <v/>
      </c>
      <c r="V375" s="17" t="str">
        <f>IF(SUM('Control Sample Data'!J$3:J$98)&gt;10,IF(AND(ISNUMBER('Control Sample Data'!J374),'Control Sample Data'!J374&lt;$B$1,'Control Sample Data'!J374&gt;0),'Control Sample Data'!J374,$B$1),"")</f>
        <v/>
      </c>
      <c r="W375" s="17" t="str">
        <f>IF(SUM('Control Sample Data'!K$3:K$98)&gt;10,IF(AND(ISNUMBER('Control Sample Data'!K374),'Control Sample Data'!K374&lt;$B$1,'Control Sample Data'!K374&gt;0),'Control Sample Data'!K374,$B$1),"")</f>
        <v/>
      </c>
      <c r="X375" s="17" t="str">
        <f>IF(SUM('Control Sample Data'!L$3:L$98)&gt;10,IF(AND(ISNUMBER('Control Sample Data'!L374),'Control Sample Data'!L374&lt;$B$1,'Control Sample Data'!L374&gt;0),'Control Sample Data'!L374,$B$1),"")</f>
        <v/>
      </c>
      <c r="Y375" s="17" t="str">
        <f>IF(SUM('Control Sample Data'!M$3:M$98)&gt;10,IF(AND(ISNUMBER('Control Sample Data'!M374),'Control Sample Data'!M374&lt;$B$1,'Control Sample Data'!M374&gt;0),'Control Sample Data'!M374,$B$1),"")</f>
        <v/>
      </c>
      <c r="AT375" s="36" t="str">
        <f t="shared" si="330"/>
        <v/>
      </c>
      <c r="AU375" s="36" t="str">
        <f t="shared" si="331"/>
        <v/>
      </c>
      <c r="AV375" s="36" t="str">
        <f t="shared" si="332"/>
        <v/>
      </c>
      <c r="AW375" s="36" t="str">
        <f t="shared" si="333"/>
        <v/>
      </c>
      <c r="AX375" s="36" t="str">
        <f t="shared" si="334"/>
        <v/>
      </c>
      <c r="AY375" s="36" t="str">
        <f t="shared" si="335"/>
        <v/>
      </c>
      <c r="AZ375" s="36" t="str">
        <f t="shared" si="336"/>
        <v/>
      </c>
      <c r="BA375" s="36" t="str">
        <f t="shared" si="337"/>
        <v/>
      </c>
      <c r="BB375" s="36" t="str">
        <f t="shared" si="338"/>
        <v/>
      </c>
      <c r="BC375" s="36" t="str">
        <f t="shared" si="339"/>
        <v/>
      </c>
      <c r="BD375" s="36" t="str">
        <f t="shared" si="342"/>
        <v/>
      </c>
      <c r="BE375" s="36" t="str">
        <f t="shared" si="343"/>
        <v/>
      </c>
      <c r="BF375" s="36" t="str">
        <f t="shared" si="344"/>
        <v/>
      </c>
      <c r="BG375" s="36" t="str">
        <f t="shared" si="345"/>
        <v/>
      </c>
      <c r="BH375" s="36" t="str">
        <f t="shared" si="346"/>
        <v/>
      </c>
      <c r="BI375" s="36" t="str">
        <f t="shared" si="347"/>
        <v/>
      </c>
      <c r="BJ375" s="36" t="str">
        <f t="shared" si="348"/>
        <v/>
      </c>
      <c r="BK375" s="36" t="str">
        <f t="shared" si="349"/>
        <v/>
      </c>
      <c r="BL375" s="36" t="str">
        <f t="shared" si="350"/>
        <v/>
      </c>
      <c r="BM375" s="36" t="str">
        <f t="shared" si="351"/>
        <v/>
      </c>
      <c r="BN375" s="38" t="e">
        <f t="shared" si="340"/>
        <v>#DIV/0!</v>
      </c>
      <c r="BO375" s="38" t="e">
        <f t="shared" si="341"/>
        <v>#DIV/0!</v>
      </c>
      <c r="BP375" s="39" t="str">
        <f t="shared" si="310"/>
        <v/>
      </c>
      <c r="BQ375" s="39" t="str">
        <f t="shared" si="311"/>
        <v/>
      </c>
      <c r="BR375" s="39" t="str">
        <f t="shared" si="312"/>
        <v/>
      </c>
      <c r="BS375" s="39" t="str">
        <f t="shared" si="313"/>
        <v/>
      </c>
      <c r="BT375" s="39" t="str">
        <f t="shared" si="314"/>
        <v/>
      </c>
      <c r="BU375" s="39" t="str">
        <f t="shared" si="315"/>
        <v/>
      </c>
      <c r="BV375" s="39" t="str">
        <f t="shared" si="316"/>
        <v/>
      </c>
      <c r="BW375" s="39" t="str">
        <f t="shared" si="317"/>
        <v/>
      </c>
      <c r="BX375" s="39" t="str">
        <f t="shared" si="318"/>
        <v/>
      </c>
      <c r="BY375" s="39" t="str">
        <f t="shared" si="319"/>
        <v/>
      </c>
      <c r="BZ375" s="39" t="str">
        <f t="shared" si="320"/>
        <v/>
      </c>
      <c r="CA375" s="39" t="str">
        <f t="shared" si="321"/>
        <v/>
      </c>
      <c r="CB375" s="39" t="str">
        <f t="shared" si="322"/>
        <v/>
      </c>
      <c r="CC375" s="39" t="str">
        <f t="shared" si="323"/>
        <v/>
      </c>
      <c r="CD375" s="39" t="str">
        <f t="shared" si="324"/>
        <v/>
      </c>
      <c r="CE375" s="39" t="str">
        <f t="shared" si="325"/>
        <v/>
      </c>
      <c r="CF375" s="39" t="str">
        <f t="shared" si="326"/>
        <v/>
      </c>
      <c r="CG375" s="39" t="str">
        <f t="shared" si="327"/>
        <v/>
      </c>
      <c r="CH375" s="39" t="str">
        <f t="shared" si="328"/>
        <v/>
      </c>
      <c r="CI375" s="39" t="str">
        <f t="shared" si="329"/>
        <v/>
      </c>
    </row>
    <row r="376" spans="1:87" ht="12.75">
      <c r="A376" s="18"/>
      <c r="B376" s="16" t="str">
        <f>'Gene Table'!D375</f>
        <v>HGDC</v>
      </c>
      <c r="C376" s="16" t="s">
        <v>345</v>
      </c>
      <c r="D376" s="17" t="str">
        <f>IF(SUM('Test Sample Data'!D$3:D$98)&gt;10,IF(AND(ISNUMBER('Test Sample Data'!D375),'Test Sample Data'!D375&lt;$B$1,'Test Sample Data'!D375&gt;0),'Test Sample Data'!D375,$B$1),"")</f>
        <v/>
      </c>
      <c r="E376" s="17" t="str">
        <f>IF(SUM('Test Sample Data'!E$3:E$98)&gt;10,IF(AND(ISNUMBER('Test Sample Data'!E375),'Test Sample Data'!E375&lt;$B$1,'Test Sample Data'!E375&gt;0),'Test Sample Data'!E375,$B$1),"")</f>
        <v/>
      </c>
      <c r="F376" s="17" t="str">
        <f>IF(SUM('Test Sample Data'!F$3:F$98)&gt;10,IF(AND(ISNUMBER('Test Sample Data'!F375),'Test Sample Data'!F375&lt;$B$1,'Test Sample Data'!F375&gt;0),'Test Sample Data'!F375,$B$1),"")</f>
        <v/>
      </c>
      <c r="G376" s="17" t="str">
        <f>IF(SUM('Test Sample Data'!G$3:G$98)&gt;10,IF(AND(ISNUMBER('Test Sample Data'!G375),'Test Sample Data'!G375&lt;$B$1,'Test Sample Data'!G375&gt;0),'Test Sample Data'!G375,$B$1),"")</f>
        <v/>
      </c>
      <c r="H376" s="17" t="str">
        <f>IF(SUM('Test Sample Data'!H$3:H$98)&gt;10,IF(AND(ISNUMBER('Test Sample Data'!H375),'Test Sample Data'!H375&lt;$B$1,'Test Sample Data'!H375&gt;0),'Test Sample Data'!H375,$B$1),"")</f>
        <v/>
      </c>
      <c r="I376" s="17" t="str">
        <f>IF(SUM('Test Sample Data'!I$3:I$98)&gt;10,IF(AND(ISNUMBER('Test Sample Data'!I375),'Test Sample Data'!I375&lt;$B$1,'Test Sample Data'!I375&gt;0),'Test Sample Data'!I375,$B$1),"")</f>
        <v/>
      </c>
      <c r="J376" s="17" t="str">
        <f>IF(SUM('Test Sample Data'!J$3:J$98)&gt;10,IF(AND(ISNUMBER('Test Sample Data'!J375),'Test Sample Data'!J375&lt;$B$1,'Test Sample Data'!J375&gt;0),'Test Sample Data'!J375,$B$1),"")</f>
        <v/>
      </c>
      <c r="K376" s="17" t="str">
        <f>IF(SUM('Test Sample Data'!K$3:K$98)&gt;10,IF(AND(ISNUMBER('Test Sample Data'!K375),'Test Sample Data'!K375&lt;$B$1,'Test Sample Data'!K375&gt;0),'Test Sample Data'!K375,$B$1),"")</f>
        <v/>
      </c>
      <c r="L376" s="17" t="str">
        <f>IF(SUM('Test Sample Data'!L$3:L$98)&gt;10,IF(AND(ISNUMBER('Test Sample Data'!L375),'Test Sample Data'!L375&lt;$B$1,'Test Sample Data'!L375&gt;0),'Test Sample Data'!L375,$B$1),"")</f>
        <v/>
      </c>
      <c r="M376" s="17" t="str">
        <f>IF(SUM('Test Sample Data'!M$3:M$98)&gt;10,IF(AND(ISNUMBER('Test Sample Data'!M375),'Test Sample Data'!M375&lt;$B$1,'Test Sample Data'!M375&gt;0),'Test Sample Data'!M375,$B$1),"")</f>
        <v/>
      </c>
      <c r="N376" s="17" t="str">
        <f>'Gene Table'!D375</f>
        <v>HGDC</v>
      </c>
      <c r="O376" s="16" t="s">
        <v>345</v>
      </c>
      <c r="P376" s="17" t="str">
        <f>IF(SUM('Control Sample Data'!D$3:D$98)&gt;10,IF(AND(ISNUMBER('Control Sample Data'!D375),'Control Sample Data'!D375&lt;$B$1,'Control Sample Data'!D375&gt;0),'Control Sample Data'!D375,$B$1),"")</f>
        <v/>
      </c>
      <c r="Q376" s="17" t="str">
        <f>IF(SUM('Control Sample Data'!E$3:E$98)&gt;10,IF(AND(ISNUMBER('Control Sample Data'!E375),'Control Sample Data'!E375&lt;$B$1,'Control Sample Data'!E375&gt;0),'Control Sample Data'!E375,$B$1),"")</f>
        <v/>
      </c>
      <c r="R376" s="17" t="str">
        <f>IF(SUM('Control Sample Data'!F$3:F$98)&gt;10,IF(AND(ISNUMBER('Control Sample Data'!F375),'Control Sample Data'!F375&lt;$B$1,'Control Sample Data'!F375&gt;0),'Control Sample Data'!F375,$B$1),"")</f>
        <v/>
      </c>
      <c r="S376" s="17" t="str">
        <f>IF(SUM('Control Sample Data'!G$3:G$98)&gt;10,IF(AND(ISNUMBER('Control Sample Data'!G375),'Control Sample Data'!G375&lt;$B$1,'Control Sample Data'!G375&gt;0),'Control Sample Data'!G375,$B$1),"")</f>
        <v/>
      </c>
      <c r="T376" s="17" t="str">
        <f>IF(SUM('Control Sample Data'!H$3:H$98)&gt;10,IF(AND(ISNUMBER('Control Sample Data'!H375),'Control Sample Data'!H375&lt;$B$1,'Control Sample Data'!H375&gt;0),'Control Sample Data'!H375,$B$1),"")</f>
        <v/>
      </c>
      <c r="U376" s="17" t="str">
        <f>IF(SUM('Control Sample Data'!I$3:I$98)&gt;10,IF(AND(ISNUMBER('Control Sample Data'!I375),'Control Sample Data'!I375&lt;$B$1,'Control Sample Data'!I375&gt;0),'Control Sample Data'!I375,$B$1),"")</f>
        <v/>
      </c>
      <c r="V376" s="17" t="str">
        <f>IF(SUM('Control Sample Data'!J$3:J$98)&gt;10,IF(AND(ISNUMBER('Control Sample Data'!J375),'Control Sample Data'!J375&lt;$B$1,'Control Sample Data'!J375&gt;0),'Control Sample Data'!J375,$B$1),"")</f>
        <v/>
      </c>
      <c r="W376" s="17" t="str">
        <f>IF(SUM('Control Sample Data'!K$3:K$98)&gt;10,IF(AND(ISNUMBER('Control Sample Data'!K375),'Control Sample Data'!K375&lt;$B$1,'Control Sample Data'!K375&gt;0),'Control Sample Data'!K375,$B$1),"")</f>
        <v/>
      </c>
      <c r="X376" s="17" t="str">
        <f>IF(SUM('Control Sample Data'!L$3:L$98)&gt;10,IF(AND(ISNUMBER('Control Sample Data'!L375),'Control Sample Data'!L375&lt;$B$1,'Control Sample Data'!L375&gt;0),'Control Sample Data'!L375,$B$1),"")</f>
        <v/>
      </c>
      <c r="Y376" s="17" t="str">
        <f>IF(SUM('Control Sample Data'!M$3:M$98)&gt;10,IF(AND(ISNUMBER('Control Sample Data'!M375),'Control Sample Data'!M375&lt;$B$1,'Control Sample Data'!M375&gt;0),'Control Sample Data'!M375,$B$1),"")</f>
        <v/>
      </c>
      <c r="AT376" s="36" t="str">
        <f t="shared" si="330"/>
        <v/>
      </c>
      <c r="AU376" s="36" t="str">
        <f t="shared" si="331"/>
        <v/>
      </c>
      <c r="AV376" s="36" t="str">
        <f t="shared" si="332"/>
        <v/>
      </c>
      <c r="AW376" s="36" t="str">
        <f t="shared" si="333"/>
        <v/>
      </c>
      <c r="AX376" s="36" t="str">
        <f t="shared" si="334"/>
        <v/>
      </c>
      <c r="AY376" s="36" t="str">
        <f t="shared" si="335"/>
        <v/>
      </c>
      <c r="AZ376" s="36" t="str">
        <f t="shared" si="336"/>
        <v/>
      </c>
      <c r="BA376" s="36" t="str">
        <f t="shared" si="337"/>
        <v/>
      </c>
      <c r="BB376" s="36" t="str">
        <f t="shared" si="338"/>
        <v/>
      </c>
      <c r="BC376" s="36" t="str">
        <f t="shared" si="339"/>
        <v/>
      </c>
      <c r="BD376" s="36" t="str">
        <f t="shared" si="342"/>
        <v/>
      </c>
      <c r="BE376" s="36" t="str">
        <f t="shared" si="343"/>
        <v/>
      </c>
      <c r="BF376" s="36" t="str">
        <f t="shared" si="344"/>
        <v/>
      </c>
      <c r="BG376" s="36" t="str">
        <f t="shared" si="345"/>
        <v/>
      </c>
      <c r="BH376" s="36" t="str">
        <f t="shared" si="346"/>
        <v/>
      </c>
      <c r="BI376" s="36" t="str">
        <f t="shared" si="347"/>
        <v/>
      </c>
      <c r="BJ376" s="36" t="str">
        <f t="shared" si="348"/>
        <v/>
      </c>
      <c r="BK376" s="36" t="str">
        <f t="shared" si="349"/>
        <v/>
      </c>
      <c r="BL376" s="36" t="str">
        <f t="shared" si="350"/>
        <v/>
      </c>
      <c r="BM376" s="36" t="str">
        <f t="shared" si="351"/>
        <v/>
      </c>
      <c r="BN376" s="38" t="e">
        <f t="shared" si="340"/>
        <v>#DIV/0!</v>
      </c>
      <c r="BO376" s="38" t="e">
        <f t="shared" si="341"/>
        <v>#DIV/0!</v>
      </c>
      <c r="BP376" s="39" t="str">
        <f t="shared" si="310"/>
        <v/>
      </c>
      <c r="BQ376" s="39" t="str">
        <f t="shared" si="311"/>
        <v/>
      </c>
      <c r="BR376" s="39" t="str">
        <f t="shared" si="312"/>
        <v/>
      </c>
      <c r="BS376" s="39" t="str">
        <f t="shared" si="313"/>
        <v/>
      </c>
      <c r="BT376" s="39" t="str">
        <f t="shared" si="314"/>
        <v/>
      </c>
      <c r="BU376" s="39" t="str">
        <f t="shared" si="315"/>
        <v/>
      </c>
      <c r="BV376" s="39" t="str">
        <f t="shared" si="316"/>
        <v/>
      </c>
      <c r="BW376" s="39" t="str">
        <f t="shared" si="317"/>
        <v/>
      </c>
      <c r="BX376" s="39" t="str">
        <f t="shared" si="318"/>
        <v/>
      </c>
      <c r="BY376" s="39" t="str">
        <f t="shared" si="319"/>
        <v/>
      </c>
      <c r="BZ376" s="39" t="str">
        <f t="shared" si="320"/>
        <v/>
      </c>
      <c r="CA376" s="39" t="str">
        <f t="shared" si="321"/>
        <v/>
      </c>
      <c r="CB376" s="39" t="str">
        <f t="shared" si="322"/>
        <v/>
      </c>
      <c r="CC376" s="39" t="str">
        <f t="shared" si="323"/>
        <v/>
      </c>
      <c r="CD376" s="39" t="str">
        <f t="shared" si="324"/>
        <v/>
      </c>
      <c r="CE376" s="39" t="str">
        <f t="shared" si="325"/>
        <v/>
      </c>
      <c r="CF376" s="39" t="str">
        <f t="shared" si="326"/>
        <v/>
      </c>
      <c r="CG376" s="39" t="str">
        <f t="shared" si="327"/>
        <v/>
      </c>
      <c r="CH376" s="39" t="str">
        <f t="shared" si="328"/>
        <v/>
      </c>
      <c r="CI376" s="39" t="str">
        <f t="shared" si="329"/>
        <v/>
      </c>
    </row>
    <row r="377" spans="1:87" ht="12.75">
      <c r="A377" s="18"/>
      <c r="B377" s="16" t="str">
        <f>'Gene Table'!D376</f>
        <v>HGDC</v>
      </c>
      <c r="C377" s="16" t="s">
        <v>347</v>
      </c>
      <c r="D377" s="17" t="str">
        <f>IF(SUM('Test Sample Data'!D$3:D$98)&gt;10,IF(AND(ISNUMBER('Test Sample Data'!D376),'Test Sample Data'!D376&lt;$B$1,'Test Sample Data'!D376&gt;0),'Test Sample Data'!D376,$B$1),"")</f>
        <v/>
      </c>
      <c r="E377" s="17" t="str">
        <f>IF(SUM('Test Sample Data'!E$3:E$98)&gt;10,IF(AND(ISNUMBER('Test Sample Data'!E376),'Test Sample Data'!E376&lt;$B$1,'Test Sample Data'!E376&gt;0),'Test Sample Data'!E376,$B$1),"")</f>
        <v/>
      </c>
      <c r="F377" s="17" t="str">
        <f>IF(SUM('Test Sample Data'!F$3:F$98)&gt;10,IF(AND(ISNUMBER('Test Sample Data'!F376),'Test Sample Data'!F376&lt;$B$1,'Test Sample Data'!F376&gt;0),'Test Sample Data'!F376,$B$1),"")</f>
        <v/>
      </c>
      <c r="G377" s="17" t="str">
        <f>IF(SUM('Test Sample Data'!G$3:G$98)&gt;10,IF(AND(ISNUMBER('Test Sample Data'!G376),'Test Sample Data'!G376&lt;$B$1,'Test Sample Data'!G376&gt;0),'Test Sample Data'!G376,$B$1),"")</f>
        <v/>
      </c>
      <c r="H377" s="17" t="str">
        <f>IF(SUM('Test Sample Data'!H$3:H$98)&gt;10,IF(AND(ISNUMBER('Test Sample Data'!H376),'Test Sample Data'!H376&lt;$B$1,'Test Sample Data'!H376&gt;0),'Test Sample Data'!H376,$B$1),"")</f>
        <v/>
      </c>
      <c r="I377" s="17" t="str">
        <f>IF(SUM('Test Sample Data'!I$3:I$98)&gt;10,IF(AND(ISNUMBER('Test Sample Data'!I376),'Test Sample Data'!I376&lt;$B$1,'Test Sample Data'!I376&gt;0),'Test Sample Data'!I376,$B$1),"")</f>
        <v/>
      </c>
      <c r="J377" s="17" t="str">
        <f>IF(SUM('Test Sample Data'!J$3:J$98)&gt;10,IF(AND(ISNUMBER('Test Sample Data'!J376),'Test Sample Data'!J376&lt;$B$1,'Test Sample Data'!J376&gt;0),'Test Sample Data'!J376,$B$1),"")</f>
        <v/>
      </c>
      <c r="K377" s="17" t="str">
        <f>IF(SUM('Test Sample Data'!K$3:K$98)&gt;10,IF(AND(ISNUMBER('Test Sample Data'!K376),'Test Sample Data'!K376&lt;$B$1,'Test Sample Data'!K376&gt;0),'Test Sample Data'!K376,$B$1),"")</f>
        <v/>
      </c>
      <c r="L377" s="17" t="str">
        <f>IF(SUM('Test Sample Data'!L$3:L$98)&gt;10,IF(AND(ISNUMBER('Test Sample Data'!L376),'Test Sample Data'!L376&lt;$B$1,'Test Sample Data'!L376&gt;0),'Test Sample Data'!L376,$B$1),"")</f>
        <v/>
      </c>
      <c r="M377" s="17" t="str">
        <f>IF(SUM('Test Sample Data'!M$3:M$98)&gt;10,IF(AND(ISNUMBER('Test Sample Data'!M376),'Test Sample Data'!M376&lt;$B$1,'Test Sample Data'!M376&gt;0),'Test Sample Data'!M376,$B$1),"")</f>
        <v/>
      </c>
      <c r="N377" s="17" t="str">
        <f>'Gene Table'!D376</f>
        <v>HGDC</v>
      </c>
      <c r="O377" s="16" t="s">
        <v>347</v>
      </c>
      <c r="P377" s="17" t="str">
        <f>IF(SUM('Control Sample Data'!D$3:D$98)&gt;10,IF(AND(ISNUMBER('Control Sample Data'!D376),'Control Sample Data'!D376&lt;$B$1,'Control Sample Data'!D376&gt;0),'Control Sample Data'!D376,$B$1),"")</f>
        <v/>
      </c>
      <c r="Q377" s="17" t="str">
        <f>IF(SUM('Control Sample Data'!E$3:E$98)&gt;10,IF(AND(ISNUMBER('Control Sample Data'!E376),'Control Sample Data'!E376&lt;$B$1,'Control Sample Data'!E376&gt;0),'Control Sample Data'!E376,$B$1),"")</f>
        <v/>
      </c>
      <c r="R377" s="17" t="str">
        <f>IF(SUM('Control Sample Data'!F$3:F$98)&gt;10,IF(AND(ISNUMBER('Control Sample Data'!F376),'Control Sample Data'!F376&lt;$B$1,'Control Sample Data'!F376&gt;0),'Control Sample Data'!F376,$B$1),"")</f>
        <v/>
      </c>
      <c r="S377" s="17" t="str">
        <f>IF(SUM('Control Sample Data'!G$3:G$98)&gt;10,IF(AND(ISNUMBER('Control Sample Data'!G376),'Control Sample Data'!G376&lt;$B$1,'Control Sample Data'!G376&gt;0),'Control Sample Data'!G376,$B$1),"")</f>
        <v/>
      </c>
      <c r="T377" s="17" t="str">
        <f>IF(SUM('Control Sample Data'!H$3:H$98)&gt;10,IF(AND(ISNUMBER('Control Sample Data'!H376),'Control Sample Data'!H376&lt;$B$1,'Control Sample Data'!H376&gt;0),'Control Sample Data'!H376,$B$1),"")</f>
        <v/>
      </c>
      <c r="U377" s="17" t="str">
        <f>IF(SUM('Control Sample Data'!I$3:I$98)&gt;10,IF(AND(ISNUMBER('Control Sample Data'!I376),'Control Sample Data'!I376&lt;$B$1,'Control Sample Data'!I376&gt;0),'Control Sample Data'!I376,$B$1),"")</f>
        <v/>
      </c>
      <c r="V377" s="17" t="str">
        <f>IF(SUM('Control Sample Data'!J$3:J$98)&gt;10,IF(AND(ISNUMBER('Control Sample Data'!J376),'Control Sample Data'!J376&lt;$B$1,'Control Sample Data'!J376&gt;0),'Control Sample Data'!J376,$B$1),"")</f>
        <v/>
      </c>
      <c r="W377" s="17" t="str">
        <f>IF(SUM('Control Sample Data'!K$3:K$98)&gt;10,IF(AND(ISNUMBER('Control Sample Data'!K376),'Control Sample Data'!K376&lt;$B$1,'Control Sample Data'!K376&gt;0),'Control Sample Data'!K376,$B$1),"")</f>
        <v/>
      </c>
      <c r="X377" s="17" t="str">
        <f>IF(SUM('Control Sample Data'!L$3:L$98)&gt;10,IF(AND(ISNUMBER('Control Sample Data'!L376),'Control Sample Data'!L376&lt;$B$1,'Control Sample Data'!L376&gt;0),'Control Sample Data'!L376,$B$1),"")</f>
        <v/>
      </c>
      <c r="Y377" s="17" t="str">
        <f>IF(SUM('Control Sample Data'!M$3:M$98)&gt;10,IF(AND(ISNUMBER('Control Sample Data'!M376),'Control Sample Data'!M376&lt;$B$1,'Control Sample Data'!M376&gt;0),'Control Sample Data'!M376,$B$1),"")</f>
        <v/>
      </c>
      <c r="AT377" s="36" t="str">
        <f t="shared" si="330"/>
        <v/>
      </c>
      <c r="AU377" s="36" t="str">
        <f t="shared" si="331"/>
        <v/>
      </c>
      <c r="AV377" s="36" t="str">
        <f t="shared" si="332"/>
        <v/>
      </c>
      <c r="AW377" s="36" t="str">
        <f t="shared" si="333"/>
        <v/>
      </c>
      <c r="AX377" s="36" t="str">
        <f t="shared" si="334"/>
        <v/>
      </c>
      <c r="AY377" s="36" t="str">
        <f t="shared" si="335"/>
        <v/>
      </c>
      <c r="AZ377" s="36" t="str">
        <f t="shared" si="336"/>
        <v/>
      </c>
      <c r="BA377" s="36" t="str">
        <f t="shared" si="337"/>
        <v/>
      </c>
      <c r="BB377" s="36" t="str">
        <f t="shared" si="338"/>
        <v/>
      </c>
      <c r="BC377" s="36" t="str">
        <f t="shared" si="339"/>
        <v/>
      </c>
      <c r="BD377" s="36" t="str">
        <f t="shared" si="342"/>
        <v/>
      </c>
      <c r="BE377" s="36" t="str">
        <f t="shared" si="343"/>
        <v/>
      </c>
      <c r="BF377" s="36" t="str">
        <f t="shared" si="344"/>
        <v/>
      </c>
      <c r="BG377" s="36" t="str">
        <f t="shared" si="345"/>
        <v/>
      </c>
      <c r="BH377" s="36" t="str">
        <f t="shared" si="346"/>
        <v/>
      </c>
      <c r="BI377" s="36" t="str">
        <f t="shared" si="347"/>
        <v/>
      </c>
      <c r="BJ377" s="36" t="str">
        <f t="shared" si="348"/>
        <v/>
      </c>
      <c r="BK377" s="36" t="str">
        <f t="shared" si="349"/>
        <v/>
      </c>
      <c r="BL377" s="36" t="str">
        <f t="shared" si="350"/>
        <v/>
      </c>
      <c r="BM377" s="36" t="str">
        <f t="shared" si="351"/>
        <v/>
      </c>
      <c r="BN377" s="38" t="e">
        <f t="shared" si="340"/>
        <v>#DIV/0!</v>
      </c>
      <c r="BO377" s="38" t="e">
        <f t="shared" si="341"/>
        <v>#DIV/0!</v>
      </c>
      <c r="BP377" s="39" t="str">
        <f t="shared" si="310"/>
        <v/>
      </c>
      <c r="BQ377" s="39" t="str">
        <f t="shared" si="311"/>
        <v/>
      </c>
      <c r="BR377" s="39" t="str">
        <f t="shared" si="312"/>
        <v/>
      </c>
      <c r="BS377" s="39" t="str">
        <f t="shared" si="313"/>
        <v/>
      </c>
      <c r="BT377" s="39" t="str">
        <f t="shared" si="314"/>
        <v/>
      </c>
      <c r="BU377" s="39" t="str">
        <f t="shared" si="315"/>
        <v/>
      </c>
      <c r="BV377" s="39" t="str">
        <f t="shared" si="316"/>
        <v/>
      </c>
      <c r="BW377" s="39" t="str">
        <f t="shared" si="317"/>
        <v/>
      </c>
      <c r="BX377" s="39" t="str">
        <f t="shared" si="318"/>
        <v/>
      </c>
      <c r="BY377" s="39" t="str">
        <f t="shared" si="319"/>
        <v/>
      </c>
      <c r="BZ377" s="39" t="str">
        <f t="shared" si="320"/>
        <v/>
      </c>
      <c r="CA377" s="39" t="str">
        <f t="shared" si="321"/>
        <v/>
      </c>
      <c r="CB377" s="39" t="str">
        <f t="shared" si="322"/>
        <v/>
      </c>
      <c r="CC377" s="39" t="str">
        <f t="shared" si="323"/>
        <v/>
      </c>
      <c r="CD377" s="39" t="str">
        <f t="shared" si="324"/>
        <v/>
      </c>
      <c r="CE377" s="39" t="str">
        <f t="shared" si="325"/>
        <v/>
      </c>
      <c r="CF377" s="39" t="str">
        <f t="shared" si="326"/>
        <v/>
      </c>
      <c r="CG377" s="39" t="str">
        <f t="shared" si="327"/>
        <v/>
      </c>
      <c r="CH377" s="39" t="str">
        <f t="shared" si="328"/>
        <v/>
      </c>
      <c r="CI377" s="39" t="str">
        <f t="shared" si="329"/>
        <v/>
      </c>
    </row>
    <row r="378" spans="1:87" ht="12.75">
      <c r="A378" s="18"/>
      <c r="B378" s="16" t="str">
        <f>'Gene Table'!D377</f>
        <v>NM_002046</v>
      </c>
      <c r="C378" s="16" t="s">
        <v>348</v>
      </c>
      <c r="D378" s="17" t="str">
        <f>IF(SUM('Test Sample Data'!D$3:D$98)&gt;10,IF(AND(ISNUMBER('Test Sample Data'!D377),'Test Sample Data'!D377&lt;$B$1,'Test Sample Data'!D377&gt;0),'Test Sample Data'!D377,$B$1),"")</f>
        <v/>
      </c>
      <c r="E378" s="17" t="str">
        <f>IF(SUM('Test Sample Data'!E$3:E$98)&gt;10,IF(AND(ISNUMBER('Test Sample Data'!E377),'Test Sample Data'!E377&lt;$B$1,'Test Sample Data'!E377&gt;0),'Test Sample Data'!E377,$B$1),"")</f>
        <v/>
      </c>
      <c r="F378" s="17" t="str">
        <f>IF(SUM('Test Sample Data'!F$3:F$98)&gt;10,IF(AND(ISNUMBER('Test Sample Data'!F377),'Test Sample Data'!F377&lt;$B$1,'Test Sample Data'!F377&gt;0),'Test Sample Data'!F377,$B$1),"")</f>
        <v/>
      </c>
      <c r="G378" s="17" t="str">
        <f>IF(SUM('Test Sample Data'!G$3:G$98)&gt;10,IF(AND(ISNUMBER('Test Sample Data'!G377),'Test Sample Data'!G377&lt;$B$1,'Test Sample Data'!G377&gt;0),'Test Sample Data'!G377,$B$1),"")</f>
        <v/>
      </c>
      <c r="H378" s="17" t="str">
        <f>IF(SUM('Test Sample Data'!H$3:H$98)&gt;10,IF(AND(ISNUMBER('Test Sample Data'!H377),'Test Sample Data'!H377&lt;$B$1,'Test Sample Data'!H377&gt;0),'Test Sample Data'!H377,$B$1),"")</f>
        <v/>
      </c>
      <c r="I378" s="17" t="str">
        <f>IF(SUM('Test Sample Data'!I$3:I$98)&gt;10,IF(AND(ISNUMBER('Test Sample Data'!I377),'Test Sample Data'!I377&lt;$B$1,'Test Sample Data'!I377&gt;0),'Test Sample Data'!I377,$B$1),"")</f>
        <v/>
      </c>
      <c r="J378" s="17" t="str">
        <f>IF(SUM('Test Sample Data'!J$3:J$98)&gt;10,IF(AND(ISNUMBER('Test Sample Data'!J377),'Test Sample Data'!J377&lt;$B$1,'Test Sample Data'!J377&gt;0),'Test Sample Data'!J377,$B$1),"")</f>
        <v/>
      </c>
      <c r="K378" s="17" t="str">
        <f>IF(SUM('Test Sample Data'!K$3:K$98)&gt;10,IF(AND(ISNUMBER('Test Sample Data'!K377),'Test Sample Data'!K377&lt;$B$1,'Test Sample Data'!K377&gt;0),'Test Sample Data'!K377,$B$1),"")</f>
        <v/>
      </c>
      <c r="L378" s="17" t="str">
        <f>IF(SUM('Test Sample Data'!L$3:L$98)&gt;10,IF(AND(ISNUMBER('Test Sample Data'!L377),'Test Sample Data'!L377&lt;$B$1,'Test Sample Data'!L377&gt;0),'Test Sample Data'!L377,$B$1),"")</f>
        <v/>
      </c>
      <c r="M378" s="17" t="str">
        <f>IF(SUM('Test Sample Data'!M$3:M$98)&gt;10,IF(AND(ISNUMBER('Test Sample Data'!M377),'Test Sample Data'!M377&lt;$B$1,'Test Sample Data'!M377&gt;0),'Test Sample Data'!M377,$B$1),"")</f>
        <v/>
      </c>
      <c r="N378" s="17" t="str">
        <f>'Gene Table'!D377</f>
        <v>NM_002046</v>
      </c>
      <c r="O378" s="16" t="s">
        <v>348</v>
      </c>
      <c r="P378" s="17" t="str">
        <f>IF(SUM('Control Sample Data'!D$3:D$98)&gt;10,IF(AND(ISNUMBER('Control Sample Data'!D377),'Control Sample Data'!D377&lt;$B$1,'Control Sample Data'!D377&gt;0),'Control Sample Data'!D377,$B$1),"")</f>
        <v/>
      </c>
      <c r="Q378" s="17" t="str">
        <f>IF(SUM('Control Sample Data'!E$3:E$98)&gt;10,IF(AND(ISNUMBER('Control Sample Data'!E377),'Control Sample Data'!E377&lt;$B$1,'Control Sample Data'!E377&gt;0),'Control Sample Data'!E377,$B$1),"")</f>
        <v/>
      </c>
      <c r="R378" s="17" t="str">
        <f>IF(SUM('Control Sample Data'!F$3:F$98)&gt;10,IF(AND(ISNUMBER('Control Sample Data'!F377),'Control Sample Data'!F377&lt;$B$1,'Control Sample Data'!F377&gt;0),'Control Sample Data'!F377,$B$1),"")</f>
        <v/>
      </c>
      <c r="S378" s="17" t="str">
        <f>IF(SUM('Control Sample Data'!G$3:G$98)&gt;10,IF(AND(ISNUMBER('Control Sample Data'!G377),'Control Sample Data'!G377&lt;$B$1,'Control Sample Data'!G377&gt;0),'Control Sample Data'!G377,$B$1),"")</f>
        <v/>
      </c>
      <c r="T378" s="17" t="str">
        <f>IF(SUM('Control Sample Data'!H$3:H$98)&gt;10,IF(AND(ISNUMBER('Control Sample Data'!H377),'Control Sample Data'!H377&lt;$B$1,'Control Sample Data'!H377&gt;0),'Control Sample Data'!H377,$B$1),"")</f>
        <v/>
      </c>
      <c r="U378" s="17" t="str">
        <f>IF(SUM('Control Sample Data'!I$3:I$98)&gt;10,IF(AND(ISNUMBER('Control Sample Data'!I377),'Control Sample Data'!I377&lt;$B$1,'Control Sample Data'!I377&gt;0),'Control Sample Data'!I377,$B$1),"")</f>
        <v/>
      </c>
      <c r="V378" s="17" t="str">
        <f>IF(SUM('Control Sample Data'!J$3:J$98)&gt;10,IF(AND(ISNUMBER('Control Sample Data'!J377),'Control Sample Data'!J377&lt;$B$1,'Control Sample Data'!J377&gt;0),'Control Sample Data'!J377,$B$1),"")</f>
        <v/>
      </c>
      <c r="W378" s="17" t="str">
        <f>IF(SUM('Control Sample Data'!K$3:K$98)&gt;10,IF(AND(ISNUMBER('Control Sample Data'!K377),'Control Sample Data'!K377&lt;$B$1,'Control Sample Data'!K377&gt;0),'Control Sample Data'!K377,$B$1),"")</f>
        <v/>
      </c>
      <c r="X378" s="17" t="str">
        <f>IF(SUM('Control Sample Data'!L$3:L$98)&gt;10,IF(AND(ISNUMBER('Control Sample Data'!L377),'Control Sample Data'!L377&lt;$B$1,'Control Sample Data'!L377&gt;0),'Control Sample Data'!L377,$B$1),"")</f>
        <v/>
      </c>
      <c r="Y378" s="17" t="str">
        <f>IF(SUM('Control Sample Data'!M$3:M$98)&gt;10,IF(AND(ISNUMBER('Control Sample Data'!M377),'Control Sample Data'!M377&lt;$B$1,'Control Sample Data'!M377&gt;0),'Control Sample Data'!M377,$B$1),"")</f>
        <v/>
      </c>
      <c r="AT378" s="36" t="str">
        <f t="shared" si="330"/>
        <v/>
      </c>
      <c r="AU378" s="36" t="str">
        <f t="shared" si="331"/>
        <v/>
      </c>
      <c r="AV378" s="36" t="str">
        <f t="shared" si="332"/>
        <v/>
      </c>
      <c r="AW378" s="36" t="str">
        <f t="shared" si="333"/>
        <v/>
      </c>
      <c r="AX378" s="36" t="str">
        <f t="shared" si="334"/>
        <v/>
      </c>
      <c r="AY378" s="36" t="str">
        <f t="shared" si="335"/>
        <v/>
      </c>
      <c r="AZ378" s="36" t="str">
        <f t="shared" si="336"/>
        <v/>
      </c>
      <c r="BA378" s="36" t="str">
        <f t="shared" si="337"/>
        <v/>
      </c>
      <c r="BB378" s="36" t="str">
        <f t="shared" si="338"/>
        <v/>
      </c>
      <c r="BC378" s="36" t="str">
        <f t="shared" si="339"/>
        <v/>
      </c>
      <c r="BD378" s="36" t="str">
        <f t="shared" si="342"/>
        <v/>
      </c>
      <c r="BE378" s="36" t="str">
        <f t="shared" si="343"/>
        <v/>
      </c>
      <c r="BF378" s="36" t="str">
        <f t="shared" si="344"/>
        <v/>
      </c>
      <c r="BG378" s="36" t="str">
        <f t="shared" si="345"/>
        <v/>
      </c>
      <c r="BH378" s="36" t="str">
        <f t="shared" si="346"/>
        <v/>
      </c>
      <c r="BI378" s="36" t="str">
        <f t="shared" si="347"/>
        <v/>
      </c>
      <c r="BJ378" s="36" t="str">
        <f t="shared" si="348"/>
        <v/>
      </c>
      <c r="BK378" s="36" t="str">
        <f t="shared" si="349"/>
        <v/>
      </c>
      <c r="BL378" s="36" t="str">
        <f t="shared" si="350"/>
        <v/>
      </c>
      <c r="BM378" s="36" t="str">
        <f t="shared" si="351"/>
        <v/>
      </c>
      <c r="BN378" s="38" t="e">
        <f t="shared" si="340"/>
        <v>#DIV/0!</v>
      </c>
      <c r="BO378" s="38" t="e">
        <f t="shared" si="341"/>
        <v>#DIV/0!</v>
      </c>
      <c r="BP378" s="39" t="str">
        <f t="shared" si="310"/>
        <v/>
      </c>
      <c r="BQ378" s="39" t="str">
        <f t="shared" si="311"/>
        <v/>
      </c>
      <c r="BR378" s="39" t="str">
        <f t="shared" si="312"/>
        <v/>
      </c>
      <c r="BS378" s="39" t="str">
        <f t="shared" si="313"/>
        <v/>
      </c>
      <c r="BT378" s="39" t="str">
        <f t="shared" si="314"/>
        <v/>
      </c>
      <c r="BU378" s="39" t="str">
        <f t="shared" si="315"/>
        <v/>
      </c>
      <c r="BV378" s="39" t="str">
        <f t="shared" si="316"/>
        <v/>
      </c>
      <c r="BW378" s="39" t="str">
        <f t="shared" si="317"/>
        <v/>
      </c>
      <c r="BX378" s="39" t="str">
        <f t="shared" si="318"/>
        <v/>
      </c>
      <c r="BY378" s="39" t="str">
        <f t="shared" si="319"/>
        <v/>
      </c>
      <c r="BZ378" s="39" t="str">
        <f t="shared" si="320"/>
        <v/>
      </c>
      <c r="CA378" s="39" t="str">
        <f t="shared" si="321"/>
        <v/>
      </c>
      <c r="CB378" s="39" t="str">
        <f t="shared" si="322"/>
        <v/>
      </c>
      <c r="CC378" s="39" t="str">
        <f t="shared" si="323"/>
        <v/>
      </c>
      <c r="CD378" s="39" t="str">
        <f t="shared" si="324"/>
        <v/>
      </c>
      <c r="CE378" s="39" t="str">
        <f t="shared" si="325"/>
        <v/>
      </c>
      <c r="CF378" s="39" t="str">
        <f t="shared" si="326"/>
        <v/>
      </c>
      <c r="CG378" s="39" t="str">
        <f t="shared" si="327"/>
        <v/>
      </c>
      <c r="CH378" s="39" t="str">
        <f t="shared" si="328"/>
        <v/>
      </c>
      <c r="CI378" s="39" t="str">
        <f t="shared" si="329"/>
        <v/>
      </c>
    </row>
    <row r="379" spans="1:87" ht="12.75">
      <c r="A379" s="18"/>
      <c r="B379" s="16" t="str">
        <f>'Gene Table'!D378</f>
        <v>NM_001101</v>
      </c>
      <c r="C379" s="16" t="s">
        <v>352</v>
      </c>
      <c r="D379" s="17" t="str">
        <f>IF(SUM('Test Sample Data'!D$3:D$98)&gt;10,IF(AND(ISNUMBER('Test Sample Data'!D378),'Test Sample Data'!D378&lt;$B$1,'Test Sample Data'!D378&gt;0),'Test Sample Data'!D378,$B$1),"")</f>
        <v/>
      </c>
      <c r="E379" s="17" t="str">
        <f>IF(SUM('Test Sample Data'!E$3:E$98)&gt;10,IF(AND(ISNUMBER('Test Sample Data'!E378),'Test Sample Data'!E378&lt;$B$1,'Test Sample Data'!E378&gt;0),'Test Sample Data'!E378,$B$1),"")</f>
        <v/>
      </c>
      <c r="F379" s="17" t="str">
        <f>IF(SUM('Test Sample Data'!F$3:F$98)&gt;10,IF(AND(ISNUMBER('Test Sample Data'!F378),'Test Sample Data'!F378&lt;$B$1,'Test Sample Data'!F378&gt;0),'Test Sample Data'!F378,$B$1),"")</f>
        <v/>
      </c>
      <c r="G379" s="17" t="str">
        <f>IF(SUM('Test Sample Data'!G$3:G$98)&gt;10,IF(AND(ISNUMBER('Test Sample Data'!G378),'Test Sample Data'!G378&lt;$B$1,'Test Sample Data'!G378&gt;0),'Test Sample Data'!G378,$B$1),"")</f>
        <v/>
      </c>
      <c r="H379" s="17" t="str">
        <f>IF(SUM('Test Sample Data'!H$3:H$98)&gt;10,IF(AND(ISNUMBER('Test Sample Data'!H378),'Test Sample Data'!H378&lt;$B$1,'Test Sample Data'!H378&gt;0),'Test Sample Data'!H378,$B$1),"")</f>
        <v/>
      </c>
      <c r="I379" s="17" t="str">
        <f>IF(SUM('Test Sample Data'!I$3:I$98)&gt;10,IF(AND(ISNUMBER('Test Sample Data'!I378),'Test Sample Data'!I378&lt;$B$1,'Test Sample Data'!I378&gt;0),'Test Sample Data'!I378,$B$1),"")</f>
        <v/>
      </c>
      <c r="J379" s="17" t="str">
        <f>IF(SUM('Test Sample Data'!J$3:J$98)&gt;10,IF(AND(ISNUMBER('Test Sample Data'!J378),'Test Sample Data'!J378&lt;$B$1,'Test Sample Data'!J378&gt;0),'Test Sample Data'!J378,$B$1),"")</f>
        <v/>
      </c>
      <c r="K379" s="17" t="str">
        <f>IF(SUM('Test Sample Data'!K$3:K$98)&gt;10,IF(AND(ISNUMBER('Test Sample Data'!K378),'Test Sample Data'!K378&lt;$B$1,'Test Sample Data'!K378&gt;0),'Test Sample Data'!K378,$B$1),"")</f>
        <v/>
      </c>
      <c r="L379" s="17" t="str">
        <f>IF(SUM('Test Sample Data'!L$3:L$98)&gt;10,IF(AND(ISNUMBER('Test Sample Data'!L378),'Test Sample Data'!L378&lt;$B$1,'Test Sample Data'!L378&gt;0),'Test Sample Data'!L378,$B$1),"")</f>
        <v/>
      </c>
      <c r="M379" s="17" t="str">
        <f>IF(SUM('Test Sample Data'!M$3:M$98)&gt;10,IF(AND(ISNUMBER('Test Sample Data'!M378),'Test Sample Data'!M378&lt;$B$1,'Test Sample Data'!M378&gt;0),'Test Sample Data'!M378,$B$1),"")</f>
        <v/>
      </c>
      <c r="N379" s="17" t="str">
        <f>'Gene Table'!D378</f>
        <v>NM_001101</v>
      </c>
      <c r="O379" s="16" t="s">
        <v>352</v>
      </c>
      <c r="P379" s="17" t="str">
        <f>IF(SUM('Control Sample Data'!D$3:D$98)&gt;10,IF(AND(ISNUMBER('Control Sample Data'!D378),'Control Sample Data'!D378&lt;$B$1,'Control Sample Data'!D378&gt;0),'Control Sample Data'!D378,$B$1),"")</f>
        <v/>
      </c>
      <c r="Q379" s="17" t="str">
        <f>IF(SUM('Control Sample Data'!E$3:E$98)&gt;10,IF(AND(ISNUMBER('Control Sample Data'!E378),'Control Sample Data'!E378&lt;$B$1,'Control Sample Data'!E378&gt;0),'Control Sample Data'!E378,$B$1),"")</f>
        <v/>
      </c>
      <c r="R379" s="17" t="str">
        <f>IF(SUM('Control Sample Data'!F$3:F$98)&gt;10,IF(AND(ISNUMBER('Control Sample Data'!F378),'Control Sample Data'!F378&lt;$B$1,'Control Sample Data'!F378&gt;0),'Control Sample Data'!F378,$B$1),"")</f>
        <v/>
      </c>
      <c r="S379" s="17" t="str">
        <f>IF(SUM('Control Sample Data'!G$3:G$98)&gt;10,IF(AND(ISNUMBER('Control Sample Data'!G378),'Control Sample Data'!G378&lt;$B$1,'Control Sample Data'!G378&gt;0),'Control Sample Data'!G378,$B$1),"")</f>
        <v/>
      </c>
      <c r="T379" s="17" t="str">
        <f>IF(SUM('Control Sample Data'!H$3:H$98)&gt;10,IF(AND(ISNUMBER('Control Sample Data'!H378),'Control Sample Data'!H378&lt;$B$1,'Control Sample Data'!H378&gt;0),'Control Sample Data'!H378,$B$1),"")</f>
        <v/>
      </c>
      <c r="U379" s="17" t="str">
        <f>IF(SUM('Control Sample Data'!I$3:I$98)&gt;10,IF(AND(ISNUMBER('Control Sample Data'!I378),'Control Sample Data'!I378&lt;$B$1,'Control Sample Data'!I378&gt;0),'Control Sample Data'!I378,$B$1),"")</f>
        <v/>
      </c>
      <c r="V379" s="17" t="str">
        <f>IF(SUM('Control Sample Data'!J$3:J$98)&gt;10,IF(AND(ISNUMBER('Control Sample Data'!J378),'Control Sample Data'!J378&lt;$B$1,'Control Sample Data'!J378&gt;0),'Control Sample Data'!J378,$B$1),"")</f>
        <v/>
      </c>
      <c r="W379" s="17" t="str">
        <f>IF(SUM('Control Sample Data'!K$3:K$98)&gt;10,IF(AND(ISNUMBER('Control Sample Data'!K378),'Control Sample Data'!K378&lt;$B$1,'Control Sample Data'!K378&gt;0),'Control Sample Data'!K378,$B$1),"")</f>
        <v/>
      </c>
      <c r="X379" s="17" t="str">
        <f>IF(SUM('Control Sample Data'!L$3:L$98)&gt;10,IF(AND(ISNUMBER('Control Sample Data'!L378),'Control Sample Data'!L378&lt;$B$1,'Control Sample Data'!L378&gt;0),'Control Sample Data'!L378,$B$1),"")</f>
        <v/>
      </c>
      <c r="Y379" s="17" t="str">
        <f>IF(SUM('Control Sample Data'!M$3:M$98)&gt;10,IF(AND(ISNUMBER('Control Sample Data'!M378),'Control Sample Data'!M378&lt;$B$1,'Control Sample Data'!M378&gt;0),'Control Sample Data'!M378,$B$1),"")</f>
        <v/>
      </c>
      <c r="AT379" s="36" t="str">
        <f t="shared" si="330"/>
        <v/>
      </c>
      <c r="AU379" s="36" t="str">
        <f t="shared" si="331"/>
        <v/>
      </c>
      <c r="AV379" s="36" t="str">
        <f t="shared" si="332"/>
        <v/>
      </c>
      <c r="AW379" s="36" t="str">
        <f t="shared" si="333"/>
        <v/>
      </c>
      <c r="AX379" s="36" t="str">
        <f t="shared" si="334"/>
        <v/>
      </c>
      <c r="AY379" s="36" t="str">
        <f t="shared" si="335"/>
        <v/>
      </c>
      <c r="AZ379" s="36" t="str">
        <f t="shared" si="336"/>
        <v/>
      </c>
      <c r="BA379" s="36" t="str">
        <f t="shared" si="337"/>
        <v/>
      </c>
      <c r="BB379" s="36" t="str">
        <f t="shared" si="338"/>
        <v/>
      </c>
      <c r="BC379" s="36" t="str">
        <f t="shared" si="339"/>
        <v/>
      </c>
      <c r="BD379" s="36" t="str">
        <f t="shared" si="342"/>
        <v/>
      </c>
      <c r="BE379" s="36" t="str">
        <f t="shared" si="343"/>
        <v/>
      </c>
      <c r="BF379" s="36" t="str">
        <f t="shared" si="344"/>
        <v/>
      </c>
      <c r="BG379" s="36" t="str">
        <f t="shared" si="345"/>
        <v/>
      </c>
      <c r="BH379" s="36" t="str">
        <f t="shared" si="346"/>
        <v/>
      </c>
      <c r="BI379" s="36" t="str">
        <f t="shared" si="347"/>
        <v/>
      </c>
      <c r="BJ379" s="36" t="str">
        <f t="shared" si="348"/>
        <v/>
      </c>
      <c r="BK379" s="36" t="str">
        <f t="shared" si="349"/>
        <v/>
      </c>
      <c r="BL379" s="36" t="str">
        <f t="shared" si="350"/>
        <v/>
      </c>
      <c r="BM379" s="36" t="str">
        <f t="shared" si="351"/>
        <v/>
      </c>
      <c r="BN379" s="38" t="e">
        <f t="shared" si="340"/>
        <v>#DIV/0!</v>
      </c>
      <c r="BO379" s="38" t="e">
        <f t="shared" si="341"/>
        <v>#DIV/0!</v>
      </c>
      <c r="BP379" s="39" t="str">
        <f t="shared" si="310"/>
        <v/>
      </c>
      <c r="BQ379" s="39" t="str">
        <f t="shared" si="311"/>
        <v/>
      </c>
      <c r="BR379" s="39" t="str">
        <f t="shared" si="312"/>
        <v/>
      </c>
      <c r="BS379" s="39" t="str">
        <f t="shared" si="313"/>
        <v/>
      </c>
      <c r="BT379" s="39" t="str">
        <f t="shared" si="314"/>
        <v/>
      </c>
      <c r="BU379" s="39" t="str">
        <f t="shared" si="315"/>
        <v/>
      </c>
      <c r="BV379" s="39" t="str">
        <f t="shared" si="316"/>
        <v/>
      </c>
      <c r="BW379" s="39" t="str">
        <f t="shared" si="317"/>
        <v/>
      </c>
      <c r="BX379" s="39" t="str">
        <f t="shared" si="318"/>
        <v/>
      </c>
      <c r="BY379" s="39" t="str">
        <f t="shared" si="319"/>
        <v/>
      </c>
      <c r="BZ379" s="39" t="str">
        <f t="shared" si="320"/>
        <v/>
      </c>
      <c r="CA379" s="39" t="str">
        <f t="shared" si="321"/>
        <v/>
      </c>
      <c r="CB379" s="39" t="str">
        <f t="shared" si="322"/>
        <v/>
      </c>
      <c r="CC379" s="39" t="str">
        <f t="shared" si="323"/>
        <v/>
      </c>
      <c r="CD379" s="39" t="str">
        <f t="shared" si="324"/>
        <v/>
      </c>
      <c r="CE379" s="39" t="str">
        <f t="shared" si="325"/>
        <v/>
      </c>
      <c r="CF379" s="39" t="str">
        <f t="shared" si="326"/>
        <v/>
      </c>
      <c r="CG379" s="39" t="str">
        <f t="shared" si="327"/>
        <v/>
      </c>
      <c r="CH379" s="39" t="str">
        <f t="shared" si="328"/>
        <v/>
      </c>
      <c r="CI379" s="39" t="str">
        <f t="shared" si="329"/>
        <v/>
      </c>
    </row>
    <row r="380" spans="1:87" ht="12.75">
      <c r="A380" s="18"/>
      <c r="B380" s="16" t="str">
        <f>'Gene Table'!D379</f>
        <v>NM_004048</v>
      </c>
      <c r="C380" s="16" t="s">
        <v>356</v>
      </c>
      <c r="D380" s="17" t="str">
        <f>IF(SUM('Test Sample Data'!D$3:D$98)&gt;10,IF(AND(ISNUMBER('Test Sample Data'!D379),'Test Sample Data'!D379&lt;$B$1,'Test Sample Data'!D379&gt;0),'Test Sample Data'!D379,$B$1),"")</f>
        <v/>
      </c>
      <c r="E380" s="17" t="str">
        <f>IF(SUM('Test Sample Data'!E$3:E$98)&gt;10,IF(AND(ISNUMBER('Test Sample Data'!E379),'Test Sample Data'!E379&lt;$B$1,'Test Sample Data'!E379&gt;0),'Test Sample Data'!E379,$B$1),"")</f>
        <v/>
      </c>
      <c r="F380" s="17" t="str">
        <f>IF(SUM('Test Sample Data'!F$3:F$98)&gt;10,IF(AND(ISNUMBER('Test Sample Data'!F379),'Test Sample Data'!F379&lt;$B$1,'Test Sample Data'!F379&gt;0),'Test Sample Data'!F379,$B$1),"")</f>
        <v/>
      </c>
      <c r="G380" s="17" t="str">
        <f>IF(SUM('Test Sample Data'!G$3:G$98)&gt;10,IF(AND(ISNUMBER('Test Sample Data'!G379),'Test Sample Data'!G379&lt;$B$1,'Test Sample Data'!G379&gt;0),'Test Sample Data'!G379,$B$1),"")</f>
        <v/>
      </c>
      <c r="H380" s="17" t="str">
        <f>IF(SUM('Test Sample Data'!H$3:H$98)&gt;10,IF(AND(ISNUMBER('Test Sample Data'!H379),'Test Sample Data'!H379&lt;$B$1,'Test Sample Data'!H379&gt;0),'Test Sample Data'!H379,$B$1),"")</f>
        <v/>
      </c>
      <c r="I380" s="17" t="str">
        <f>IF(SUM('Test Sample Data'!I$3:I$98)&gt;10,IF(AND(ISNUMBER('Test Sample Data'!I379),'Test Sample Data'!I379&lt;$B$1,'Test Sample Data'!I379&gt;0),'Test Sample Data'!I379,$B$1),"")</f>
        <v/>
      </c>
      <c r="J380" s="17" t="str">
        <f>IF(SUM('Test Sample Data'!J$3:J$98)&gt;10,IF(AND(ISNUMBER('Test Sample Data'!J379),'Test Sample Data'!J379&lt;$B$1,'Test Sample Data'!J379&gt;0),'Test Sample Data'!J379,$B$1),"")</f>
        <v/>
      </c>
      <c r="K380" s="17" t="str">
        <f>IF(SUM('Test Sample Data'!K$3:K$98)&gt;10,IF(AND(ISNUMBER('Test Sample Data'!K379),'Test Sample Data'!K379&lt;$B$1,'Test Sample Data'!K379&gt;0),'Test Sample Data'!K379,$B$1),"")</f>
        <v/>
      </c>
      <c r="L380" s="17" t="str">
        <f>IF(SUM('Test Sample Data'!L$3:L$98)&gt;10,IF(AND(ISNUMBER('Test Sample Data'!L379),'Test Sample Data'!L379&lt;$B$1,'Test Sample Data'!L379&gt;0),'Test Sample Data'!L379,$B$1),"")</f>
        <v/>
      </c>
      <c r="M380" s="17" t="str">
        <f>IF(SUM('Test Sample Data'!M$3:M$98)&gt;10,IF(AND(ISNUMBER('Test Sample Data'!M379),'Test Sample Data'!M379&lt;$B$1,'Test Sample Data'!M379&gt;0),'Test Sample Data'!M379,$B$1),"")</f>
        <v/>
      </c>
      <c r="N380" s="17" t="str">
        <f>'Gene Table'!D379</f>
        <v>NM_004048</v>
      </c>
      <c r="O380" s="16" t="s">
        <v>356</v>
      </c>
      <c r="P380" s="17" t="str">
        <f>IF(SUM('Control Sample Data'!D$3:D$98)&gt;10,IF(AND(ISNUMBER('Control Sample Data'!D379),'Control Sample Data'!D379&lt;$B$1,'Control Sample Data'!D379&gt;0),'Control Sample Data'!D379,$B$1),"")</f>
        <v/>
      </c>
      <c r="Q380" s="17" t="str">
        <f>IF(SUM('Control Sample Data'!E$3:E$98)&gt;10,IF(AND(ISNUMBER('Control Sample Data'!E379),'Control Sample Data'!E379&lt;$B$1,'Control Sample Data'!E379&gt;0),'Control Sample Data'!E379,$B$1),"")</f>
        <v/>
      </c>
      <c r="R380" s="17" t="str">
        <f>IF(SUM('Control Sample Data'!F$3:F$98)&gt;10,IF(AND(ISNUMBER('Control Sample Data'!F379),'Control Sample Data'!F379&lt;$B$1,'Control Sample Data'!F379&gt;0),'Control Sample Data'!F379,$B$1),"")</f>
        <v/>
      </c>
      <c r="S380" s="17" t="str">
        <f>IF(SUM('Control Sample Data'!G$3:G$98)&gt;10,IF(AND(ISNUMBER('Control Sample Data'!G379),'Control Sample Data'!G379&lt;$B$1,'Control Sample Data'!G379&gt;0),'Control Sample Data'!G379,$B$1),"")</f>
        <v/>
      </c>
      <c r="T380" s="17" t="str">
        <f>IF(SUM('Control Sample Data'!H$3:H$98)&gt;10,IF(AND(ISNUMBER('Control Sample Data'!H379),'Control Sample Data'!H379&lt;$B$1,'Control Sample Data'!H379&gt;0),'Control Sample Data'!H379,$B$1),"")</f>
        <v/>
      </c>
      <c r="U380" s="17" t="str">
        <f>IF(SUM('Control Sample Data'!I$3:I$98)&gt;10,IF(AND(ISNUMBER('Control Sample Data'!I379),'Control Sample Data'!I379&lt;$B$1,'Control Sample Data'!I379&gt;0),'Control Sample Data'!I379,$B$1),"")</f>
        <v/>
      </c>
      <c r="V380" s="17" t="str">
        <f>IF(SUM('Control Sample Data'!J$3:J$98)&gt;10,IF(AND(ISNUMBER('Control Sample Data'!J379),'Control Sample Data'!J379&lt;$B$1,'Control Sample Data'!J379&gt;0),'Control Sample Data'!J379,$B$1),"")</f>
        <v/>
      </c>
      <c r="W380" s="17" t="str">
        <f>IF(SUM('Control Sample Data'!K$3:K$98)&gt;10,IF(AND(ISNUMBER('Control Sample Data'!K379),'Control Sample Data'!K379&lt;$B$1,'Control Sample Data'!K379&gt;0),'Control Sample Data'!K379,$B$1),"")</f>
        <v/>
      </c>
      <c r="X380" s="17" t="str">
        <f>IF(SUM('Control Sample Data'!L$3:L$98)&gt;10,IF(AND(ISNUMBER('Control Sample Data'!L379),'Control Sample Data'!L379&lt;$B$1,'Control Sample Data'!L379&gt;0),'Control Sample Data'!L379,$B$1),"")</f>
        <v/>
      </c>
      <c r="Y380" s="17" t="str">
        <f>IF(SUM('Control Sample Data'!M$3:M$98)&gt;10,IF(AND(ISNUMBER('Control Sample Data'!M379),'Control Sample Data'!M379&lt;$B$1,'Control Sample Data'!M379&gt;0),'Control Sample Data'!M379,$B$1),"")</f>
        <v/>
      </c>
      <c r="AT380" s="36" t="str">
        <f t="shared" si="330"/>
        <v/>
      </c>
      <c r="AU380" s="36" t="str">
        <f t="shared" si="331"/>
        <v/>
      </c>
      <c r="AV380" s="36" t="str">
        <f t="shared" si="332"/>
        <v/>
      </c>
      <c r="AW380" s="36" t="str">
        <f t="shared" si="333"/>
        <v/>
      </c>
      <c r="AX380" s="36" t="str">
        <f t="shared" si="334"/>
        <v/>
      </c>
      <c r="AY380" s="36" t="str">
        <f t="shared" si="335"/>
        <v/>
      </c>
      <c r="AZ380" s="36" t="str">
        <f t="shared" si="336"/>
        <v/>
      </c>
      <c r="BA380" s="36" t="str">
        <f t="shared" si="337"/>
        <v/>
      </c>
      <c r="BB380" s="36" t="str">
        <f t="shared" si="338"/>
        <v/>
      </c>
      <c r="BC380" s="36" t="str">
        <f t="shared" si="339"/>
        <v/>
      </c>
      <c r="BD380" s="36" t="str">
        <f t="shared" si="342"/>
        <v/>
      </c>
      <c r="BE380" s="36" t="str">
        <f t="shared" si="343"/>
        <v/>
      </c>
      <c r="BF380" s="36" t="str">
        <f t="shared" si="344"/>
        <v/>
      </c>
      <c r="BG380" s="36" t="str">
        <f t="shared" si="345"/>
        <v/>
      </c>
      <c r="BH380" s="36" t="str">
        <f t="shared" si="346"/>
        <v/>
      </c>
      <c r="BI380" s="36" t="str">
        <f t="shared" si="347"/>
        <v/>
      </c>
      <c r="BJ380" s="36" t="str">
        <f t="shared" si="348"/>
        <v/>
      </c>
      <c r="BK380" s="36" t="str">
        <f t="shared" si="349"/>
        <v/>
      </c>
      <c r="BL380" s="36" t="str">
        <f t="shared" si="350"/>
        <v/>
      </c>
      <c r="BM380" s="36" t="str">
        <f t="shared" si="351"/>
        <v/>
      </c>
      <c r="BN380" s="38" t="e">
        <f t="shared" si="340"/>
        <v>#DIV/0!</v>
      </c>
      <c r="BO380" s="38" t="e">
        <f t="shared" si="341"/>
        <v>#DIV/0!</v>
      </c>
      <c r="BP380" s="39" t="str">
        <f t="shared" si="310"/>
        <v/>
      </c>
      <c r="BQ380" s="39" t="str">
        <f t="shared" si="311"/>
        <v/>
      </c>
      <c r="BR380" s="39" t="str">
        <f t="shared" si="312"/>
        <v/>
      </c>
      <c r="BS380" s="39" t="str">
        <f t="shared" si="313"/>
        <v/>
      </c>
      <c r="BT380" s="39" t="str">
        <f t="shared" si="314"/>
        <v/>
      </c>
      <c r="BU380" s="39" t="str">
        <f t="shared" si="315"/>
        <v/>
      </c>
      <c r="BV380" s="39" t="str">
        <f t="shared" si="316"/>
        <v/>
      </c>
      <c r="BW380" s="39" t="str">
        <f t="shared" si="317"/>
        <v/>
      </c>
      <c r="BX380" s="39" t="str">
        <f t="shared" si="318"/>
        <v/>
      </c>
      <c r="BY380" s="39" t="str">
        <f t="shared" si="319"/>
        <v/>
      </c>
      <c r="BZ380" s="39" t="str">
        <f t="shared" si="320"/>
        <v/>
      </c>
      <c r="CA380" s="39" t="str">
        <f t="shared" si="321"/>
        <v/>
      </c>
      <c r="CB380" s="39" t="str">
        <f t="shared" si="322"/>
        <v/>
      </c>
      <c r="CC380" s="39" t="str">
        <f t="shared" si="323"/>
        <v/>
      </c>
      <c r="CD380" s="39" t="str">
        <f t="shared" si="324"/>
        <v/>
      </c>
      <c r="CE380" s="39" t="str">
        <f t="shared" si="325"/>
        <v/>
      </c>
      <c r="CF380" s="39" t="str">
        <f t="shared" si="326"/>
        <v/>
      </c>
      <c r="CG380" s="39" t="str">
        <f t="shared" si="327"/>
        <v/>
      </c>
      <c r="CH380" s="39" t="str">
        <f t="shared" si="328"/>
        <v/>
      </c>
      <c r="CI380" s="39" t="str">
        <f t="shared" si="329"/>
        <v/>
      </c>
    </row>
    <row r="381" spans="1:87" ht="12.75">
      <c r="A381" s="18"/>
      <c r="B381" s="16" t="str">
        <f>'Gene Table'!D380</f>
        <v>NM_012423</v>
      </c>
      <c r="C381" s="16" t="s">
        <v>360</v>
      </c>
      <c r="D381" s="17" t="str">
        <f>IF(SUM('Test Sample Data'!D$3:D$98)&gt;10,IF(AND(ISNUMBER('Test Sample Data'!D380),'Test Sample Data'!D380&lt;$B$1,'Test Sample Data'!D380&gt;0),'Test Sample Data'!D380,$B$1),"")</f>
        <v/>
      </c>
      <c r="E381" s="17" t="str">
        <f>IF(SUM('Test Sample Data'!E$3:E$98)&gt;10,IF(AND(ISNUMBER('Test Sample Data'!E380),'Test Sample Data'!E380&lt;$B$1,'Test Sample Data'!E380&gt;0),'Test Sample Data'!E380,$B$1),"")</f>
        <v/>
      </c>
      <c r="F381" s="17" t="str">
        <f>IF(SUM('Test Sample Data'!F$3:F$98)&gt;10,IF(AND(ISNUMBER('Test Sample Data'!F380),'Test Sample Data'!F380&lt;$B$1,'Test Sample Data'!F380&gt;0),'Test Sample Data'!F380,$B$1),"")</f>
        <v/>
      </c>
      <c r="G381" s="17" t="str">
        <f>IF(SUM('Test Sample Data'!G$3:G$98)&gt;10,IF(AND(ISNUMBER('Test Sample Data'!G380),'Test Sample Data'!G380&lt;$B$1,'Test Sample Data'!G380&gt;0),'Test Sample Data'!G380,$B$1),"")</f>
        <v/>
      </c>
      <c r="H381" s="17" t="str">
        <f>IF(SUM('Test Sample Data'!H$3:H$98)&gt;10,IF(AND(ISNUMBER('Test Sample Data'!H380),'Test Sample Data'!H380&lt;$B$1,'Test Sample Data'!H380&gt;0),'Test Sample Data'!H380,$B$1),"")</f>
        <v/>
      </c>
      <c r="I381" s="17" t="str">
        <f>IF(SUM('Test Sample Data'!I$3:I$98)&gt;10,IF(AND(ISNUMBER('Test Sample Data'!I380),'Test Sample Data'!I380&lt;$B$1,'Test Sample Data'!I380&gt;0),'Test Sample Data'!I380,$B$1),"")</f>
        <v/>
      </c>
      <c r="J381" s="17" t="str">
        <f>IF(SUM('Test Sample Data'!J$3:J$98)&gt;10,IF(AND(ISNUMBER('Test Sample Data'!J380),'Test Sample Data'!J380&lt;$B$1,'Test Sample Data'!J380&gt;0),'Test Sample Data'!J380,$B$1),"")</f>
        <v/>
      </c>
      <c r="K381" s="17" t="str">
        <f>IF(SUM('Test Sample Data'!K$3:K$98)&gt;10,IF(AND(ISNUMBER('Test Sample Data'!K380),'Test Sample Data'!K380&lt;$B$1,'Test Sample Data'!K380&gt;0),'Test Sample Data'!K380,$B$1),"")</f>
        <v/>
      </c>
      <c r="L381" s="17" t="str">
        <f>IF(SUM('Test Sample Data'!L$3:L$98)&gt;10,IF(AND(ISNUMBER('Test Sample Data'!L380),'Test Sample Data'!L380&lt;$B$1,'Test Sample Data'!L380&gt;0),'Test Sample Data'!L380,$B$1),"")</f>
        <v/>
      </c>
      <c r="M381" s="17" t="str">
        <f>IF(SUM('Test Sample Data'!M$3:M$98)&gt;10,IF(AND(ISNUMBER('Test Sample Data'!M380),'Test Sample Data'!M380&lt;$B$1,'Test Sample Data'!M380&gt;0),'Test Sample Data'!M380,$B$1),"")</f>
        <v/>
      </c>
      <c r="N381" s="17" t="str">
        <f>'Gene Table'!D380</f>
        <v>NM_012423</v>
      </c>
      <c r="O381" s="16" t="s">
        <v>360</v>
      </c>
      <c r="P381" s="17" t="str">
        <f>IF(SUM('Control Sample Data'!D$3:D$98)&gt;10,IF(AND(ISNUMBER('Control Sample Data'!D380),'Control Sample Data'!D380&lt;$B$1,'Control Sample Data'!D380&gt;0),'Control Sample Data'!D380,$B$1),"")</f>
        <v/>
      </c>
      <c r="Q381" s="17" t="str">
        <f>IF(SUM('Control Sample Data'!E$3:E$98)&gt;10,IF(AND(ISNUMBER('Control Sample Data'!E380),'Control Sample Data'!E380&lt;$B$1,'Control Sample Data'!E380&gt;0),'Control Sample Data'!E380,$B$1),"")</f>
        <v/>
      </c>
      <c r="R381" s="17" t="str">
        <f>IF(SUM('Control Sample Data'!F$3:F$98)&gt;10,IF(AND(ISNUMBER('Control Sample Data'!F380),'Control Sample Data'!F380&lt;$B$1,'Control Sample Data'!F380&gt;0),'Control Sample Data'!F380,$B$1),"")</f>
        <v/>
      </c>
      <c r="S381" s="17" t="str">
        <f>IF(SUM('Control Sample Data'!G$3:G$98)&gt;10,IF(AND(ISNUMBER('Control Sample Data'!G380),'Control Sample Data'!G380&lt;$B$1,'Control Sample Data'!G380&gt;0),'Control Sample Data'!G380,$B$1),"")</f>
        <v/>
      </c>
      <c r="T381" s="17" t="str">
        <f>IF(SUM('Control Sample Data'!H$3:H$98)&gt;10,IF(AND(ISNUMBER('Control Sample Data'!H380),'Control Sample Data'!H380&lt;$B$1,'Control Sample Data'!H380&gt;0),'Control Sample Data'!H380,$B$1),"")</f>
        <v/>
      </c>
      <c r="U381" s="17" t="str">
        <f>IF(SUM('Control Sample Data'!I$3:I$98)&gt;10,IF(AND(ISNUMBER('Control Sample Data'!I380),'Control Sample Data'!I380&lt;$B$1,'Control Sample Data'!I380&gt;0),'Control Sample Data'!I380,$B$1),"")</f>
        <v/>
      </c>
      <c r="V381" s="17" t="str">
        <f>IF(SUM('Control Sample Data'!J$3:J$98)&gt;10,IF(AND(ISNUMBER('Control Sample Data'!J380),'Control Sample Data'!J380&lt;$B$1,'Control Sample Data'!J380&gt;0),'Control Sample Data'!J380,$B$1),"")</f>
        <v/>
      </c>
      <c r="W381" s="17" t="str">
        <f>IF(SUM('Control Sample Data'!K$3:K$98)&gt;10,IF(AND(ISNUMBER('Control Sample Data'!K380),'Control Sample Data'!K380&lt;$B$1,'Control Sample Data'!K380&gt;0),'Control Sample Data'!K380,$B$1),"")</f>
        <v/>
      </c>
      <c r="X381" s="17" t="str">
        <f>IF(SUM('Control Sample Data'!L$3:L$98)&gt;10,IF(AND(ISNUMBER('Control Sample Data'!L380),'Control Sample Data'!L380&lt;$B$1,'Control Sample Data'!L380&gt;0),'Control Sample Data'!L380,$B$1),"")</f>
        <v/>
      </c>
      <c r="Y381" s="17" t="str">
        <f>IF(SUM('Control Sample Data'!M$3:M$98)&gt;10,IF(AND(ISNUMBER('Control Sample Data'!M380),'Control Sample Data'!M380&lt;$B$1,'Control Sample Data'!M380&gt;0),'Control Sample Data'!M380,$B$1),"")</f>
        <v/>
      </c>
      <c r="AT381" s="36" t="str">
        <f t="shared" si="330"/>
        <v/>
      </c>
      <c r="AU381" s="36" t="str">
        <f t="shared" si="331"/>
        <v/>
      </c>
      <c r="AV381" s="36" t="str">
        <f t="shared" si="332"/>
        <v/>
      </c>
      <c r="AW381" s="36" t="str">
        <f t="shared" si="333"/>
        <v/>
      </c>
      <c r="AX381" s="36" t="str">
        <f t="shared" si="334"/>
        <v/>
      </c>
      <c r="AY381" s="36" t="str">
        <f t="shared" si="335"/>
        <v/>
      </c>
      <c r="AZ381" s="36" t="str">
        <f t="shared" si="336"/>
        <v/>
      </c>
      <c r="BA381" s="36" t="str">
        <f t="shared" si="337"/>
        <v/>
      </c>
      <c r="BB381" s="36" t="str">
        <f t="shared" si="338"/>
        <v/>
      </c>
      <c r="BC381" s="36" t="str">
        <f t="shared" si="339"/>
        <v/>
      </c>
      <c r="BD381" s="36" t="str">
        <f t="shared" si="342"/>
        <v/>
      </c>
      <c r="BE381" s="36" t="str">
        <f t="shared" si="343"/>
        <v/>
      </c>
      <c r="BF381" s="36" t="str">
        <f t="shared" si="344"/>
        <v/>
      </c>
      <c r="BG381" s="36" t="str">
        <f t="shared" si="345"/>
        <v/>
      </c>
      <c r="BH381" s="36" t="str">
        <f t="shared" si="346"/>
        <v/>
      </c>
      <c r="BI381" s="36" t="str">
        <f t="shared" si="347"/>
        <v/>
      </c>
      <c r="BJ381" s="36" t="str">
        <f t="shared" si="348"/>
        <v/>
      </c>
      <c r="BK381" s="36" t="str">
        <f t="shared" si="349"/>
        <v/>
      </c>
      <c r="BL381" s="36" t="str">
        <f t="shared" si="350"/>
        <v/>
      </c>
      <c r="BM381" s="36" t="str">
        <f t="shared" si="351"/>
        <v/>
      </c>
      <c r="BN381" s="38" t="e">
        <f t="shared" si="340"/>
        <v>#DIV/0!</v>
      </c>
      <c r="BO381" s="38" t="e">
        <f t="shared" si="341"/>
        <v>#DIV/0!</v>
      </c>
      <c r="BP381" s="39" t="str">
        <f t="shared" si="310"/>
        <v/>
      </c>
      <c r="BQ381" s="39" t="str">
        <f t="shared" si="311"/>
        <v/>
      </c>
      <c r="BR381" s="39" t="str">
        <f t="shared" si="312"/>
        <v/>
      </c>
      <c r="BS381" s="39" t="str">
        <f t="shared" si="313"/>
        <v/>
      </c>
      <c r="BT381" s="39" t="str">
        <f t="shared" si="314"/>
        <v/>
      </c>
      <c r="BU381" s="39" t="str">
        <f t="shared" si="315"/>
        <v/>
      </c>
      <c r="BV381" s="39" t="str">
        <f t="shared" si="316"/>
        <v/>
      </c>
      <c r="BW381" s="39" t="str">
        <f t="shared" si="317"/>
        <v/>
      </c>
      <c r="BX381" s="39" t="str">
        <f t="shared" si="318"/>
        <v/>
      </c>
      <c r="BY381" s="39" t="str">
        <f t="shared" si="319"/>
        <v/>
      </c>
      <c r="BZ381" s="39" t="str">
        <f t="shared" si="320"/>
        <v/>
      </c>
      <c r="CA381" s="39" t="str">
        <f t="shared" si="321"/>
        <v/>
      </c>
      <c r="CB381" s="39" t="str">
        <f t="shared" si="322"/>
        <v/>
      </c>
      <c r="CC381" s="39" t="str">
        <f t="shared" si="323"/>
        <v/>
      </c>
      <c r="CD381" s="39" t="str">
        <f t="shared" si="324"/>
        <v/>
      </c>
      <c r="CE381" s="39" t="str">
        <f t="shared" si="325"/>
        <v/>
      </c>
      <c r="CF381" s="39" t="str">
        <f t="shared" si="326"/>
        <v/>
      </c>
      <c r="CG381" s="39" t="str">
        <f t="shared" si="327"/>
        <v/>
      </c>
      <c r="CH381" s="39" t="str">
        <f t="shared" si="328"/>
        <v/>
      </c>
      <c r="CI381" s="39" t="str">
        <f t="shared" si="329"/>
        <v/>
      </c>
    </row>
    <row r="382" spans="1:87" ht="12.75">
      <c r="A382" s="18"/>
      <c r="B382" s="16" t="str">
        <f>'Gene Table'!D381</f>
        <v>NM_000194</v>
      </c>
      <c r="C382" s="16" t="s">
        <v>364</v>
      </c>
      <c r="D382" s="17" t="str">
        <f>IF(SUM('Test Sample Data'!D$3:D$98)&gt;10,IF(AND(ISNUMBER('Test Sample Data'!D381),'Test Sample Data'!D381&lt;$B$1,'Test Sample Data'!D381&gt;0),'Test Sample Data'!D381,$B$1),"")</f>
        <v/>
      </c>
      <c r="E382" s="17" t="str">
        <f>IF(SUM('Test Sample Data'!E$3:E$98)&gt;10,IF(AND(ISNUMBER('Test Sample Data'!E381),'Test Sample Data'!E381&lt;$B$1,'Test Sample Data'!E381&gt;0),'Test Sample Data'!E381,$B$1),"")</f>
        <v/>
      </c>
      <c r="F382" s="17" t="str">
        <f>IF(SUM('Test Sample Data'!F$3:F$98)&gt;10,IF(AND(ISNUMBER('Test Sample Data'!F381),'Test Sample Data'!F381&lt;$B$1,'Test Sample Data'!F381&gt;0),'Test Sample Data'!F381,$B$1),"")</f>
        <v/>
      </c>
      <c r="G382" s="17" t="str">
        <f>IF(SUM('Test Sample Data'!G$3:G$98)&gt;10,IF(AND(ISNUMBER('Test Sample Data'!G381),'Test Sample Data'!G381&lt;$B$1,'Test Sample Data'!G381&gt;0),'Test Sample Data'!G381,$B$1),"")</f>
        <v/>
      </c>
      <c r="H382" s="17" t="str">
        <f>IF(SUM('Test Sample Data'!H$3:H$98)&gt;10,IF(AND(ISNUMBER('Test Sample Data'!H381),'Test Sample Data'!H381&lt;$B$1,'Test Sample Data'!H381&gt;0),'Test Sample Data'!H381,$B$1),"")</f>
        <v/>
      </c>
      <c r="I382" s="17" t="str">
        <f>IF(SUM('Test Sample Data'!I$3:I$98)&gt;10,IF(AND(ISNUMBER('Test Sample Data'!I381),'Test Sample Data'!I381&lt;$B$1,'Test Sample Data'!I381&gt;0),'Test Sample Data'!I381,$B$1),"")</f>
        <v/>
      </c>
      <c r="J382" s="17" t="str">
        <f>IF(SUM('Test Sample Data'!J$3:J$98)&gt;10,IF(AND(ISNUMBER('Test Sample Data'!J381),'Test Sample Data'!J381&lt;$B$1,'Test Sample Data'!J381&gt;0),'Test Sample Data'!J381,$B$1),"")</f>
        <v/>
      </c>
      <c r="K382" s="17" t="str">
        <f>IF(SUM('Test Sample Data'!K$3:K$98)&gt;10,IF(AND(ISNUMBER('Test Sample Data'!K381),'Test Sample Data'!K381&lt;$B$1,'Test Sample Data'!K381&gt;0),'Test Sample Data'!K381,$B$1),"")</f>
        <v/>
      </c>
      <c r="L382" s="17" t="str">
        <f>IF(SUM('Test Sample Data'!L$3:L$98)&gt;10,IF(AND(ISNUMBER('Test Sample Data'!L381),'Test Sample Data'!L381&lt;$B$1,'Test Sample Data'!L381&gt;0),'Test Sample Data'!L381,$B$1),"")</f>
        <v/>
      </c>
      <c r="M382" s="17" t="str">
        <f>IF(SUM('Test Sample Data'!M$3:M$98)&gt;10,IF(AND(ISNUMBER('Test Sample Data'!M381),'Test Sample Data'!M381&lt;$B$1,'Test Sample Data'!M381&gt;0),'Test Sample Data'!M381,$B$1),"")</f>
        <v/>
      </c>
      <c r="N382" s="17" t="str">
        <f>'Gene Table'!D381</f>
        <v>NM_000194</v>
      </c>
      <c r="O382" s="16" t="s">
        <v>364</v>
      </c>
      <c r="P382" s="17" t="str">
        <f>IF(SUM('Control Sample Data'!D$3:D$98)&gt;10,IF(AND(ISNUMBER('Control Sample Data'!D381),'Control Sample Data'!D381&lt;$B$1,'Control Sample Data'!D381&gt;0),'Control Sample Data'!D381,$B$1),"")</f>
        <v/>
      </c>
      <c r="Q382" s="17" t="str">
        <f>IF(SUM('Control Sample Data'!E$3:E$98)&gt;10,IF(AND(ISNUMBER('Control Sample Data'!E381),'Control Sample Data'!E381&lt;$B$1,'Control Sample Data'!E381&gt;0),'Control Sample Data'!E381,$B$1),"")</f>
        <v/>
      </c>
      <c r="R382" s="17" t="str">
        <f>IF(SUM('Control Sample Data'!F$3:F$98)&gt;10,IF(AND(ISNUMBER('Control Sample Data'!F381),'Control Sample Data'!F381&lt;$B$1,'Control Sample Data'!F381&gt;0),'Control Sample Data'!F381,$B$1),"")</f>
        <v/>
      </c>
      <c r="S382" s="17" t="str">
        <f>IF(SUM('Control Sample Data'!G$3:G$98)&gt;10,IF(AND(ISNUMBER('Control Sample Data'!G381),'Control Sample Data'!G381&lt;$B$1,'Control Sample Data'!G381&gt;0),'Control Sample Data'!G381,$B$1),"")</f>
        <v/>
      </c>
      <c r="T382" s="17" t="str">
        <f>IF(SUM('Control Sample Data'!H$3:H$98)&gt;10,IF(AND(ISNUMBER('Control Sample Data'!H381),'Control Sample Data'!H381&lt;$B$1,'Control Sample Data'!H381&gt;0),'Control Sample Data'!H381,$B$1),"")</f>
        <v/>
      </c>
      <c r="U382" s="17" t="str">
        <f>IF(SUM('Control Sample Data'!I$3:I$98)&gt;10,IF(AND(ISNUMBER('Control Sample Data'!I381),'Control Sample Data'!I381&lt;$B$1,'Control Sample Data'!I381&gt;0),'Control Sample Data'!I381,$B$1),"")</f>
        <v/>
      </c>
      <c r="V382" s="17" t="str">
        <f>IF(SUM('Control Sample Data'!J$3:J$98)&gt;10,IF(AND(ISNUMBER('Control Sample Data'!J381),'Control Sample Data'!J381&lt;$B$1,'Control Sample Data'!J381&gt;0),'Control Sample Data'!J381,$B$1),"")</f>
        <v/>
      </c>
      <c r="W382" s="17" t="str">
        <f>IF(SUM('Control Sample Data'!K$3:K$98)&gt;10,IF(AND(ISNUMBER('Control Sample Data'!K381),'Control Sample Data'!K381&lt;$B$1,'Control Sample Data'!K381&gt;0),'Control Sample Data'!K381,$B$1),"")</f>
        <v/>
      </c>
      <c r="X382" s="17" t="str">
        <f>IF(SUM('Control Sample Data'!L$3:L$98)&gt;10,IF(AND(ISNUMBER('Control Sample Data'!L381),'Control Sample Data'!L381&lt;$B$1,'Control Sample Data'!L381&gt;0),'Control Sample Data'!L381,$B$1),"")</f>
        <v/>
      </c>
      <c r="Y382" s="17" t="str">
        <f>IF(SUM('Control Sample Data'!M$3:M$98)&gt;10,IF(AND(ISNUMBER('Control Sample Data'!M381),'Control Sample Data'!M381&lt;$B$1,'Control Sample Data'!M381&gt;0),'Control Sample Data'!M381,$B$1),"")</f>
        <v/>
      </c>
      <c r="AT382" s="36" t="str">
        <f t="shared" si="330"/>
        <v/>
      </c>
      <c r="AU382" s="36" t="str">
        <f t="shared" si="331"/>
        <v/>
      </c>
      <c r="AV382" s="36" t="str">
        <f t="shared" si="332"/>
        <v/>
      </c>
      <c r="AW382" s="36" t="str">
        <f t="shared" si="333"/>
        <v/>
      </c>
      <c r="AX382" s="36" t="str">
        <f t="shared" si="334"/>
        <v/>
      </c>
      <c r="AY382" s="36" t="str">
        <f t="shared" si="335"/>
        <v/>
      </c>
      <c r="AZ382" s="36" t="str">
        <f t="shared" si="336"/>
        <v/>
      </c>
      <c r="BA382" s="36" t="str">
        <f t="shared" si="337"/>
        <v/>
      </c>
      <c r="BB382" s="36" t="str">
        <f t="shared" si="338"/>
        <v/>
      </c>
      <c r="BC382" s="36" t="str">
        <f t="shared" si="339"/>
        <v/>
      </c>
      <c r="BD382" s="36" t="str">
        <f t="shared" si="342"/>
        <v/>
      </c>
      <c r="BE382" s="36" t="str">
        <f t="shared" si="343"/>
        <v/>
      </c>
      <c r="BF382" s="36" t="str">
        <f t="shared" si="344"/>
        <v/>
      </c>
      <c r="BG382" s="36" t="str">
        <f t="shared" si="345"/>
        <v/>
      </c>
      <c r="BH382" s="36" t="str">
        <f t="shared" si="346"/>
        <v/>
      </c>
      <c r="BI382" s="36" t="str">
        <f t="shared" si="347"/>
        <v/>
      </c>
      <c r="BJ382" s="36" t="str">
        <f t="shared" si="348"/>
        <v/>
      </c>
      <c r="BK382" s="36" t="str">
        <f t="shared" si="349"/>
        <v/>
      </c>
      <c r="BL382" s="36" t="str">
        <f t="shared" si="350"/>
        <v/>
      </c>
      <c r="BM382" s="36" t="str">
        <f t="shared" si="351"/>
        <v/>
      </c>
      <c r="BN382" s="38" t="e">
        <f t="shared" si="340"/>
        <v>#DIV/0!</v>
      </c>
      <c r="BO382" s="38" t="e">
        <f t="shared" si="341"/>
        <v>#DIV/0!</v>
      </c>
      <c r="BP382" s="39" t="str">
        <f t="shared" si="310"/>
        <v/>
      </c>
      <c r="BQ382" s="39" t="str">
        <f t="shared" si="311"/>
        <v/>
      </c>
      <c r="BR382" s="39" t="str">
        <f t="shared" si="312"/>
        <v/>
      </c>
      <c r="BS382" s="39" t="str">
        <f t="shared" si="313"/>
        <v/>
      </c>
      <c r="BT382" s="39" t="str">
        <f t="shared" si="314"/>
        <v/>
      </c>
      <c r="BU382" s="39" t="str">
        <f t="shared" si="315"/>
        <v/>
      </c>
      <c r="BV382" s="39" t="str">
        <f t="shared" si="316"/>
        <v/>
      </c>
      <c r="BW382" s="39" t="str">
        <f t="shared" si="317"/>
        <v/>
      </c>
      <c r="BX382" s="39" t="str">
        <f t="shared" si="318"/>
        <v/>
      </c>
      <c r="BY382" s="39" t="str">
        <f t="shared" si="319"/>
        <v/>
      </c>
      <c r="BZ382" s="39" t="str">
        <f t="shared" si="320"/>
        <v/>
      </c>
      <c r="CA382" s="39" t="str">
        <f t="shared" si="321"/>
        <v/>
      </c>
      <c r="CB382" s="39" t="str">
        <f t="shared" si="322"/>
        <v/>
      </c>
      <c r="CC382" s="39" t="str">
        <f t="shared" si="323"/>
        <v/>
      </c>
      <c r="CD382" s="39" t="str">
        <f t="shared" si="324"/>
        <v/>
      </c>
      <c r="CE382" s="39" t="str">
        <f t="shared" si="325"/>
        <v/>
      </c>
      <c r="CF382" s="39" t="str">
        <f t="shared" si="326"/>
        <v/>
      </c>
      <c r="CG382" s="39" t="str">
        <f t="shared" si="327"/>
        <v/>
      </c>
      <c r="CH382" s="39" t="str">
        <f t="shared" si="328"/>
        <v/>
      </c>
      <c r="CI382" s="39" t="str">
        <f t="shared" si="329"/>
        <v/>
      </c>
    </row>
    <row r="383" spans="1:87" ht="12.75">
      <c r="A383" s="18"/>
      <c r="B383" s="16" t="str">
        <f>'Gene Table'!D382</f>
        <v>NR_003286</v>
      </c>
      <c r="C383" s="16" t="s">
        <v>368</v>
      </c>
      <c r="D383" s="17" t="str">
        <f>IF(SUM('Test Sample Data'!D$3:D$98)&gt;10,IF(AND(ISNUMBER('Test Sample Data'!D382),'Test Sample Data'!D382&lt;$B$1,'Test Sample Data'!D382&gt;0),'Test Sample Data'!D382,$B$1),"")</f>
        <v/>
      </c>
      <c r="E383" s="17" t="str">
        <f>IF(SUM('Test Sample Data'!E$3:E$98)&gt;10,IF(AND(ISNUMBER('Test Sample Data'!E382),'Test Sample Data'!E382&lt;$B$1,'Test Sample Data'!E382&gt;0),'Test Sample Data'!E382,$B$1),"")</f>
        <v/>
      </c>
      <c r="F383" s="17" t="str">
        <f>IF(SUM('Test Sample Data'!F$3:F$98)&gt;10,IF(AND(ISNUMBER('Test Sample Data'!F382),'Test Sample Data'!F382&lt;$B$1,'Test Sample Data'!F382&gt;0),'Test Sample Data'!F382,$B$1),"")</f>
        <v/>
      </c>
      <c r="G383" s="17" t="str">
        <f>IF(SUM('Test Sample Data'!G$3:G$98)&gt;10,IF(AND(ISNUMBER('Test Sample Data'!G382),'Test Sample Data'!G382&lt;$B$1,'Test Sample Data'!G382&gt;0),'Test Sample Data'!G382,$B$1),"")</f>
        <v/>
      </c>
      <c r="H383" s="17" t="str">
        <f>IF(SUM('Test Sample Data'!H$3:H$98)&gt;10,IF(AND(ISNUMBER('Test Sample Data'!H382),'Test Sample Data'!H382&lt;$B$1,'Test Sample Data'!H382&gt;0),'Test Sample Data'!H382,$B$1),"")</f>
        <v/>
      </c>
      <c r="I383" s="17" t="str">
        <f>IF(SUM('Test Sample Data'!I$3:I$98)&gt;10,IF(AND(ISNUMBER('Test Sample Data'!I382),'Test Sample Data'!I382&lt;$B$1,'Test Sample Data'!I382&gt;0),'Test Sample Data'!I382,$B$1),"")</f>
        <v/>
      </c>
      <c r="J383" s="17" t="str">
        <f>IF(SUM('Test Sample Data'!J$3:J$98)&gt;10,IF(AND(ISNUMBER('Test Sample Data'!J382),'Test Sample Data'!J382&lt;$B$1,'Test Sample Data'!J382&gt;0),'Test Sample Data'!J382,$B$1),"")</f>
        <v/>
      </c>
      <c r="K383" s="17" t="str">
        <f>IF(SUM('Test Sample Data'!K$3:K$98)&gt;10,IF(AND(ISNUMBER('Test Sample Data'!K382),'Test Sample Data'!K382&lt;$B$1,'Test Sample Data'!K382&gt;0),'Test Sample Data'!K382,$B$1),"")</f>
        <v/>
      </c>
      <c r="L383" s="17" t="str">
        <f>IF(SUM('Test Sample Data'!L$3:L$98)&gt;10,IF(AND(ISNUMBER('Test Sample Data'!L382),'Test Sample Data'!L382&lt;$B$1,'Test Sample Data'!L382&gt;0),'Test Sample Data'!L382,$B$1),"")</f>
        <v/>
      </c>
      <c r="M383" s="17" t="str">
        <f>IF(SUM('Test Sample Data'!M$3:M$98)&gt;10,IF(AND(ISNUMBER('Test Sample Data'!M382),'Test Sample Data'!M382&lt;$B$1,'Test Sample Data'!M382&gt;0),'Test Sample Data'!M382,$B$1),"")</f>
        <v/>
      </c>
      <c r="N383" s="17" t="str">
        <f>'Gene Table'!D382</f>
        <v>NR_003286</v>
      </c>
      <c r="O383" s="16" t="s">
        <v>368</v>
      </c>
      <c r="P383" s="17" t="str">
        <f>IF(SUM('Control Sample Data'!D$3:D$98)&gt;10,IF(AND(ISNUMBER('Control Sample Data'!D382),'Control Sample Data'!D382&lt;$B$1,'Control Sample Data'!D382&gt;0),'Control Sample Data'!D382,$B$1),"")</f>
        <v/>
      </c>
      <c r="Q383" s="17" t="str">
        <f>IF(SUM('Control Sample Data'!E$3:E$98)&gt;10,IF(AND(ISNUMBER('Control Sample Data'!E382),'Control Sample Data'!E382&lt;$B$1,'Control Sample Data'!E382&gt;0),'Control Sample Data'!E382,$B$1),"")</f>
        <v/>
      </c>
      <c r="R383" s="17" t="str">
        <f>IF(SUM('Control Sample Data'!F$3:F$98)&gt;10,IF(AND(ISNUMBER('Control Sample Data'!F382),'Control Sample Data'!F382&lt;$B$1,'Control Sample Data'!F382&gt;0),'Control Sample Data'!F382,$B$1),"")</f>
        <v/>
      </c>
      <c r="S383" s="17" t="str">
        <f>IF(SUM('Control Sample Data'!G$3:G$98)&gt;10,IF(AND(ISNUMBER('Control Sample Data'!G382),'Control Sample Data'!G382&lt;$B$1,'Control Sample Data'!G382&gt;0),'Control Sample Data'!G382,$B$1),"")</f>
        <v/>
      </c>
      <c r="T383" s="17" t="str">
        <f>IF(SUM('Control Sample Data'!H$3:H$98)&gt;10,IF(AND(ISNUMBER('Control Sample Data'!H382),'Control Sample Data'!H382&lt;$B$1,'Control Sample Data'!H382&gt;0),'Control Sample Data'!H382,$B$1),"")</f>
        <v/>
      </c>
      <c r="U383" s="17" t="str">
        <f>IF(SUM('Control Sample Data'!I$3:I$98)&gt;10,IF(AND(ISNUMBER('Control Sample Data'!I382),'Control Sample Data'!I382&lt;$B$1,'Control Sample Data'!I382&gt;0),'Control Sample Data'!I382,$B$1),"")</f>
        <v/>
      </c>
      <c r="V383" s="17" t="str">
        <f>IF(SUM('Control Sample Data'!J$3:J$98)&gt;10,IF(AND(ISNUMBER('Control Sample Data'!J382),'Control Sample Data'!J382&lt;$B$1,'Control Sample Data'!J382&gt;0),'Control Sample Data'!J382,$B$1),"")</f>
        <v/>
      </c>
      <c r="W383" s="17" t="str">
        <f>IF(SUM('Control Sample Data'!K$3:K$98)&gt;10,IF(AND(ISNUMBER('Control Sample Data'!K382),'Control Sample Data'!K382&lt;$B$1,'Control Sample Data'!K382&gt;0),'Control Sample Data'!K382,$B$1),"")</f>
        <v/>
      </c>
      <c r="X383" s="17" t="str">
        <f>IF(SUM('Control Sample Data'!L$3:L$98)&gt;10,IF(AND(ISNUMBER('Control Sample Data'!L382),'Control Sample Data'!L382&lt;$B$1,'Control Sample Data'!L382&gt;0),'Control Sample Data'!L382,$B$1),"")</f>
        <v/>
      </c>
      <c r="Y383" s="17" t="str">
        <f>IF(SUM('Control Sample Data'!M$3:M$98)&gt;10,IF(AND(ISNUMBER('Control Sample Data'!M382),'Control Sample Data'!M382&lt;$B$1,'Control Sample Data'!M382&gt;0),'Control Sample Data'!M382,$B$1),"")</f>
        <v/>
      </c>
      <c r="AT383" s="36" t="str">
        <f t="shared" si="330"/>
        <v/>
      </c>
      <c r="AU383" s="36" t="str">
        <f t="shared" si="331"/>
        <v/>
      </c>
      <c r="AV383" s="36" t="str">
        <f t="shared" si="332"/>
        <v/>
      </c>
      <c r="AW383" s="36" t="str">
        <f t="shared" si="333"/>
        <v/>
      </c>
      <c r="AX383" s="36" t="str">
        <f t="shared" si="334"/>
        <v/>
      </c>
      <c r="AY383" s="36" t="str">
        <f t="shared" si="335"/>
        <v/>
      </c>
      <c r="AZ383" s="36" t="str">
        <f t="shared" si="336"/>
        <v/>
      </c>
      <c r="BA383" s="36" t="str">
        <f t="shared" si="337"/>
        <v/>
      </c>
      <c r="BB383" s="36" t="str">
        <f t="shared" si="338"/>
        <v/>
      </c>
      <c r="BC383" s="36" t="str">
        <f t="shared" si="339"/>
        <v/>
      </c>
      <c r="BD383" s="36" t="str">
        <f t="shared" si="342"/>
        <v/>
      </c>
      <c r="BE383" s="36" t="str">
        <f t="shared" si="343"/>
        <v/>
      </c>
      <c r="BF383" s="36" t="str">
        <f t="shared" si="344"/>
        <v/>
      </c>
      <c r="BG383" s="36" t="str">
        <f t="shared" si="345"/>
        <v/>
      </c>
      <c r="BH383" s="36" t="str">
        <f t="shared" si="346"/>
        <v/>
      </c>
      <c r="BI383" s="36" t="str">
        <f t="shared" si="347"/>
        <v/>
      </c>
      <c r="BJ383" s="36" t="str">
        <f t="shared" si="348"/>
        <v/>
      </c>
      <c r="BK383" s="36" t="str">
        <f t="shared" si="349"/>
        <v/>
      </c>
      <c r="BL383" s="36" t="str">
        <f t="shared" si="350"/>
        <v/>
      </c>
      <c r="BM383" s="36" t="str">
        <f t="shared" si="351"/>
        <v/>
      </c>
      <c r="BN383" s="38" t="e">
        <f t="shared" si="340"/>
        <v>#DIV/0!</v>
      </c>
      <c r="BO383" s="38" t="e">
        <f t="shared" si="341"/>
        <v>#DIV/0!</v>
      </c>
      <c r="BP383" s="39" t="str">
        <f t="shared" si="310"/>
        <v/>
      </c>
      <c r="BQ383" s="39" t="str">
        <f t="shared" si="311"/>
        <v/>
      </c>
      <c r="BR383" s="39" t="str">
        <f t="shared" si="312"/>
        <v/>
      </c>
      <c r="BS383" s="39" t="str">
        <f t="shared" si="313"/>
        <v/>
      </c>
      <c r="BT383" s="39" t="str">
        <f t="shared" si="314"/>
        <v/>
      </c>
      <c r="BU383" s="39" t="str">
        <f t="shared" si="315"/>
        <v/>
      </c>
      <c r="BV383" s="39" t="str">
        <f t="shared" si="316"/>
        <v/>
      </c>
      <c r="BW383" s="39" t="str">
        <f t="shared" si="317"/>
        <v/>
      </c>
      <c r="BX383" s="39" t="str">
        <f t="shared" si="318"/>
        <v/>
      </c>
      <c r="BY383" s="39" t="str">
        <f t="shared" si="319"/>
        <v/>
      </c>
      <c r="BZ383" s="39" t="str">
        <f t="shared" si="320"/>
        <v/>
      </c>
      <c r="CA383" s="39" t="str">
        <f t="shared" si="321"/>
        <v/>
      </c>
      <c r="CB383" s="39" t="str">
        <f t="shared" si="322"/>
        <v/>
      </c>
      <c r="CC383" s="39" t="str">
        <f t="shared" si="323"/>
        <v/>
      </c>
      <c r="CD383" s="39" t="str">
        <f t="shared" si="324"/>
        <v/>
      </c>
      <c r="CE383" s="39" t="str">
        <f t="shared" si="325"/>
        <v/>
      </c>
      <c r="CF383" s="39" t="str">
        <f t="shared" si="326"/>
        <v/>
      </c>
      <c r="CG383" s="39" t="str">
        <f t="shared" si="327"/>
        <v/>
      </c>
      <c r="CH383" s="39" t="str">
        <f t="shared" si="328"/>
        <v/>
      </c>
      <c r="CI383" s="39" t="str">
        <f t="shared" si="329"/>
        <v/>
      </c>
    </row>
    <row r="384" spans="1:87" ht="12.75">
      <c r="A384" s="18"/>
      <c r="B384" s="16" t="str">
        <f>'Gene Table'!D383</f>
        <v>RT</v>
      </c>
      <c r="C384" s="16" t="s">
        <v>372</v>
      </c>
      <c r="D384" s="17" t="str">
        <f>IF(SUM('Test Sample Data'!D$3:D$98)&gt;10,IF(AND(ISNUMBER('Test Sample Data'!D383),'Test Sample Data'!D383&lt;$B$1,'Test Sample Data'!D383&gt;0),'Test Sample Data'!D383,$B$1),"")</f>
        <v/>
      </c>
      <c r="E384" s="17" t="str">
        <f>IF(SUM('Test Sample Data'!E$3:E$98)&gt;10,IF(AND(ISNUMBER('Test Sample Data'!E383),'Test Sample Data'!E383&lt;$B$1,'Test Sample Data'!E383&gt;0),'Test Sample Data'!E383,$B$1),"")</f>
        <v/>
      </c>
      <c r="F384" s="17" t="str">
        <f>IF(SUM('Test Sample Data'!F$3:F$98)&gt;10,IF(AND(ISNUMBER('Test Sample Data'!F383),'Test Sample Data'!F383&lt;$B$1,'Test Sample Data'!F383&gt;0),'Test Sample Data'!F383,$B$1),"")</f>
        <v/>
      </c>
      <c r="G384" s="17" t="str">
        <f>IF(SUM('Test Sample Data'!G$3:G$98)&gt;10,IF(AND(ISNUMBER('Test Sample Data'!G383),'Test Sample Data'!G383&lt;$B$1,'Test Sample Data'!G383&gt;0),'Test Sample Data'!G383,$B$1),"")</f>
        <v/>
      </c>
      <c r="H384" s="17" t="str">
        <f>IF(SUM('Test Sample Data'!H$3:H$98)&gt;10,IF(AND(ISNUMBER('Test Sample Data'!H383),'Test Sample Data'!H383&lt;$B$1,'Test Sample Data'!H383&gt;0),'Test Sample Data'!H383,$B$1),"")</f>
        <v/>
      </c>
      <c r="I384" s="17" t="str">
        <f>IF(SUM('Test Sample Data'!I$3:I$98)&gt;10,IF(AND(ISNUMBER('Test Sample Data'!I383),'Test Sample Data'!I383&lt;$B$1,'Test Sample Data'!I383&gt;0),'Test Sample Data'!I383,$B$1),"")</f>
        <v/>
      </c>
      <c r="J384" s="17" t="str">
        <f>IF(SUM('Test Sample Data'!J$3:J$98)&gt;10,IF(AND(ISNUMBER('Test Sample Data'!J383),'Test Sample Data'!J383&lt;$B$1,'Test Sample Data'!J383&gt;0),'Test Sample Data'!J383,$B$1),"")</f>
        <v/>
      </c>
      <c r="K384" s="17" t="str">
        <f>IF(SUM('Test Sample Data'!K$3:K$98)&gt;10,IF(AND(ISNUMBER('Test Sample Data'!K383),'Test Sample Data'!K383&lt;$B$1,'Test Sample Data'!K383&gt;0),'Test Sample Data'!K383,$B$1),"")</f>
        <v/>
      </c>
      <c r="L384" s="17" t="str">
        <f>IF(SUM('Test Sample Data'!L$3:L$98)&gt;10,IF(AND(ISNUMBER('Test Sample Data'!L383),'Test Sample Data'!L383&lt;$B$1,'Test Sample Data'!L383&gt;0),'Test Sample Data'!L383,$B$1),"")</f>
        <v/>
      </c>
      <c r="M384" s="17" t="str">
        <f>IF(SUM('Test Sample Data'!M$3:M$98)&gt;10,IF(AND(ISNUMBER('Test Sample Data'!M383),'Test Sample Data'!M383&lt;$B$1,'Test Sample Data'!M383&gt;0),'Test Sample Data'!M383,$B$1),"")</f>
        <v/>
      </c>
      <c r="N384" s="17" t="str">
        <f>'Gene Table'!D383</f>
        <v>RT</v>
      </c>
      <c r="O384" s="16" t="s">
        <v>372</v>
      </c>
      <c r="P384" s="17" t="str">
        <f>IF(SUM('Control Sample Data'!D$3:D$98)&gt;10,IF(AND(ISNUMBER('Control Sample Data'!D383),'Control Sample Data'!D383&lt;$B$1,'Control Sample Data'!D383&gt;0),'Control Sample Data'!D383,$B$1),"")</f>
        <v/>
      </c>
      <c r="Q384" s="17" t="str">
        <f>IF(SUM('Control Sample Data'!E$3:E$98)&gt;10,IF(AND(ISNUMBER('Control Sample Data'!E383),'Control Sample Data'!E383&lt;$B$1,'Control Sample Data'!E383&gt;0),'Control Sample Data'!E383,$B$1),"")</f>
        <v/>
      </c>
      <c r="R384" s="17" t="str">
        <f>IF(SUM('Control Sample Data'!F$3:F$98)&gt;10,IF(AND(ISNUMBER('Control Sample Data'!F383),'Control Sample Data'!F383&lt;$B$1,'Control Sample Data'!F383&gt;0),'Control Sample Data'!F383,$B$1),"")</f>
        <v/>
      </c>
      <c r="S384" s="17" t="str">
        <f>IF(SUM('Control Sample Data'!G$3:G$98)&gt;10,IF(AND(ISNUMBER('Control Sample Data'!G383),'Control Sample Data'!G383&lt;$B$1,'Control Sample Data'!G383&gt;0),'Control Sample Data'!G383,$B$1),"")</f>
        <v/>
      </c>
      <c r="T384" s="17" t="str">
        <f>IF(SUM('Control Sample Data'!H$3:H$98)&gt;10,IF(AND(ISNUMBER('Control Sample Data'!H383),'Control Sample Data'!H383&lt;$B$1,'Control Sample Data'!H383&gt;0),'Control Sample Data'!H383,$B$1),"")</f>
        <v/>
      </c>
      <c r="U384" s="17" t="str">
        <f>IF(SUM('Control Sample Data'!I$3:I$98)&gt;10,IF(AND(ISNUMBER('Control Sample Data'!I383),'Control Sample Data'!I383&lt;$B$1,'Control Sample Data'!I383&gt;0),'Control Sample Data'!I383,$B$1),"")</f>
        <v/>
      </c>
      <c r="V384" s="17" t="str">
        <f>IF(SUM('Control Sample Data'!J$3:J$98)&gt;10,IF(AND(ISNUMBER('Control Sample Data'!J383),'Control Sample Data'!J383&lt;$B$1,'Control Sample Data'!J383&gt;0),'Control Sample Data'!J383,$B$1),"")</f>
        <v/>
      </c>
      <c r="W384" s="17" t="str">
        <f>IF(SUM('Control Sample Data'!K$3:K$98)&gt;10,IF(AND(ISNUMBER('Control Sample Data'!K383),'Control Sample Data'!K383&lt;$B$1,'Control Sample Data'!K383&gt;0),'Control Sample Data'!K383,$B$1),"")</f>
        <v/>
      </c>
      <c r="X384" s="17" t="str">
        <f>IF(SUM('Control Sample Data'!L$3:L$98)&gt;10,IF(AND(ISNUMBER('Control Sample Data'!L383),'Control Sample Data'!L383&lt;$B$1,'Control Sample Data'!L383&gt;0),'Control Sample Data'!L383,$B$1),"")</f>
        <v/>
      </c>
      <c r="Y384" s="17" t="str">
        <f>IF(SUM('Control Sample Data'!M$3:M$98)&gt;10,IF(AND(ISNUMBER('Control Sample Data'!M383),'Control Sample Data'!M383&lt;$B$1,'Control Sample Data'!M383&gt;0),'Control Sample Data'!M383,$B$1),"")</f>
        <v/>
      </c>
      <c r="AT384" s="36" t="str">
        <f t="shared" si="330"/>
        <v/>
      </c>
      <c r="AU384" s="36" t="str">
        <f t="shared" si="331"/>
        <v/>
      </c>
      <c r="AV384" s="36" t="str">
        <f t="shared" si="332"/>
        <v/>
      </c>
      <c r="AW384" s="36" t="str">
        <f t="shared" si="333"/>
        <v/>
      </c>
      <c r="AX384" s="36" t="str">
        <f t="shared" si="334"/>
        <v/>
      </c>
      <c r="AY384" s="36" t="str">
        <f t="shared" si="335"/>
        <v/>
      </c>
      <c r="AZ384" s="36" t="str">
        <f t="shared" si="336"/>
        <v/>
      </c>
      <c r="BA384" s="36" t="str">
        <f t="shared" si="337"/>
        <v/>
      </c>
      <c r="BB384" s="36" t="str">
        <f t="shared" si="338"/>
        <v/>
      </c>
      <c r="BC384" s="36" t="str">
        <f t="shared" si="339"/>
        <v/>
      </c>
      <c r="BD384" s="36" t="str">
        <f t="shared" si="342"/>
        <v/>
      </c>
      <c r="BE384" s="36" t="str">
        <f t="shared" si="343"/>
        <v/>
      </c>
      <c r="BF384" s="36" t="str">
        <f t="shared" si="344"/>
        <v/>
      </c>
      <c r="BG384" s="36" t="str">
        <f t="shared" si="345"/>
        <v/>
      </c>
      <c r="BH384" s="36" t="str">
        <f t="shared" si="346"/>
        <v/>
      </c>
      <c r="BI384" s="36" t="str">
        <f t="shared" si="347"/>
        <v/>
      </c>
      <c r="BJ384" s="36" t="str">
        <f t="shared" si="348"/>
        <v/>
      </c>
      <c r="BK384" s="36" t="str">
        <f t="shared" si="349"/>
        <v/>
      </c>
      <c r="BL384" s="36" t="str">
        <f t="shared" si="350"/>
        <v/>
      </c>
      <c r="BM384" s="36" t="str">
        <f t="shared" si="351"/>
        <v/>
      </c>
      <c r="BN384" s="38" t="e">
        <f t="shared" si="340"/>
        <v>#DIV/0!</v>
      </c>
      <c r="BO384" s="38" t="e">
        <f t="shared" si="341"/>
        <v>#DIV/0!</v>
      </c>
      <c r="BP384" s="39" t="str">
        <f t="shared" si="310"/>
        <v/>
      </c>
      <c r="BQ384" s="39" t="str">
        <f t="shared" si="311"/>
        <v/>
      </c>
      <c r="BR384" s="39" t="str">
        <f t="shared" si="312"/>
        <v/>
      </c>
      <c r="BS384" s="39" t="str">
        <f t="shared" si="313"/>
        <v/>
      </c>
      <c r="BT384" s="39" t="str">
        <f t="shared" si="314"/>
        <v/>
      </c>
      <c r="BU384" s="39" t="str">
        <f t="shared" si="315"/>
        <v/>
      </c>
      <c r="BV384" s="39" t="str">
        <f t="shared" si="316"/>
        <v/>
      </c>
      <c r="BW384" s="39" t="str">
        <f t="shared" si="317"/>
        <v/>
      </c>
      <c r="BX384" s="39" t="str">
        <f t="shared" si="318"/>
        <v/>
      </c>
      <c r="BY384" s="39" t="str">
        <f t="shared" si="319"/>
        <v/>
      </c>
      <c r="BZ384" s="39" t="str">
        <f t="shared" si="320"/>
        <v/>
      </c>
      <c r="CA384" s="39" t="str">
        <f t="shared" si="321"/>
        <v/>
      </c>
      <c r="CB384" s="39" t="str">
        <f t="shared" si="322"/>
        <v/>
      </c>
      <c r="CC384" s="39" t="str">
        <f t="shared" si="323"/>
        <v/>
      </c>
      <c r="CD384" s="39" t="str">
        <f t="shared" si="324"/>
        <v/>
      </c>
      <c r="CE384" s="39" t="str">
        <f t="shared" si="325"/>
        <v/>
      </c>
      <c r="CF384" s="39" t="str">
        <f t="shared" si="326"/>
        <v/>
      </c>
      <c r="CG384" s="39" t="str">
        <f t="shared" si="327"/>
        <v/>
      </c>
      <c r="CH384" s="39" t="str">
        <f t="shared" si="328"/>
        <v/>
      </c>
      <c r="CI384" s="39" t="str">
        <f t="shared" si="329"/>
        <v/>
      </c>
    </row>
    <row r="385" spans="1:87" ht="12.75">
      <c r="A385" s="18"/>
      <c r="B385" s="16" t="str">
        <f>'Gene Table'!D384</f>
        <v>RT</v>
      </c>
      <c r="C385" s="16" t="s">
        <v>374</v>
      </c>
      <c r="D385" s="17" t="str">
        <f>IF(SUM('Test Sample Data'!D$3:D$98)&gt;10,IF(AND(ISNUMBER('Test Sample Data'!D384),'Test Sample Data'!D384&lt;$B$1,'Test Sample Data'!D384&gt;0),'Test Sample Data'!D384,$B$1),"")</f>
        <v/>
      </c>
      <c r="E385" s="17" t="str">
        <f>IF(SUM('Test Sample Data'!E$3:E$98)&gt;10,IF(AND(ISNUMBER('Test Sample Data'!E384),'Test Sample Data'!E384&lt;$B$1,'Test Sample Data'!E384&gt;0),'Test Sample Data'!E384,$B$1),"")</f>
        <v/>
      </c>
      <c r="F385" s="17" t="str">
        <f>IF(SUM('Test Sample Data'!F$3:F$98)&gt;10,IF(AND(ISNUMBER('Test Sample Data'!F384),'Test Sample Data'!F384&lt;$B$1,'Test Sample Data'!F384&gt;0),'Test Sample Data'!F384,$B$1),"")</f>
        <v/>
      </c>
      <c r="G385" s="17" t="str">
        <f>IF(SUM('Test Sample Data'!G$3:G$98)&gt;10,IF(AND(ISNUMBER('Test Sample Data'!G384),'Test Sample Data'!G384&lt;$B$1,'Test Sample Data'!G384&gt;0),'Test Sample Data'!G384,$B$1),"")</f>
        <v/>
      </c>
      <c r="H385" s="17" t="str">
        <f>IF(SUM('Test Sample Data'!H$3:H$98)&gt;10,IF(AND(ISNUMBER('Test Sample Data'!H384),'Test Sample Data'!H384&lt;$B$1,'Test Sample Data'!H384&gt;0),'Test Sample Data'!H384,$B$1),"")</f>
        <v/>
      </c>
      <c r="I385" s="17" t="str">
        <f>IF(SUM('Test Sample Data'!I$3:I$98)&gt;10,IF(AND(ISNUMBER('Test Sample Data'!I384),'Test Sample Data'!I384&lt;$B$1,'Test Sample Data'!I384&gt;0),'Test Sample Data'!I384,$B$1),"")</f>
        <v/>
      </c>
      <c r="J385" s="17" t="str">
        <f>IF(SUM('Test Sample Data'!J$3:J$98)&gt;10,IF(AND(ISNUMBER('Test Sample Data'!J384),'Test Sample Data'!J384&lt;$B$1,'Test Sample Data'!J384&gt;0),'Test Sample Data'!J384,$B$1),"")</f>
        <v/>
      </c>
      <c r="K385" s="17" t="str">
        <f>IF(SUM('Test Sample Data'!K$3:K$98)&gt;10,IF(AND(ISNUMBER('Test Sample Data'!K384),'Test Sample Data'!K384&lt;$B$1,'Test Sample Data'!K384&gt;0),'Test Sample Data'!K384,$B$1),"")</f>
        <v/>
      </c>
      <c r="L385" s="17" t="str">
        <f>IF(SUM('Test Sample Data'!L$3:L$98)&gt;10,IF(AND(ISNUMBER('Test Sample Data'!L384),'Test Sample Data'!L384&lt;$B$1,'Test Sample Data'!L384&gt;0),'Test Sample Data'!L384,$B$1),"")</f>
        <v/>
      </c>
      <c r="M385" s="17" t="str">
        <f>IF(SUM('Test Sample Data'!M$3:M$98)&gt;10,IF(AND(ISNUMBER('Test Sample Data'!M384),'Test Sample Data'!M384&lt;$B$1,'Test Sample Data'!M384&gt;0),'Test Sample Data'!M384,$B$1),"")</f>
        <v/>
      </c>
      <c r="N385" s="17" t="str">
        <f>'Gene Table'!D384</f>
        <v>RT</v>
      </c>
      <c r="O385" s="16" t="s">
        <v>374</v>
      </c>
      <c r="P385" s="17" t="str">
        <f>IF(SUM('Control Sample Data'!D$3:D$98)&gt;10,IF(AND(ISNUMBER('Control Sample Data'!D384),'Control Sample Data'!D384&lt;$B$1,'Control Sample Data'!D384&gt;0),'Control Sample Data'!D384,$B$1),"")</f>
        <v/>
      </c>
      <c r="Q385" s="17" t="str">
        <f>IF(SUM('Control Sample Data'!E$3:E$98)&gt;10,IF(AND(ISNUMBER('Control Sample Data'!E384),'Control Sample Data'!E384&lt;$B$1,'Control Sample Data'!E384&gt;0),'Control Sample Data'!E384,$B$1),"")</f>
        <v/>
      </c>
      <c r="R385" s="17" t="str">
        <f>IF(SUM('Control Sample Data'!F$3:F$98)&gt;10,IF(AND(ISNUMBER('Control Sample Data'!F384),'Control Sample Data'!F384&lt;$B$1,'Control Sample Data'!F384&gt;0),'Control Sample Data'!F384,$B$1),"")</f>
        <v/>
      </c>
      <c r="S385" s="17" t="str">
        <f>IF(SUM('Control Sample Data'!G$3:G$98)&gt;10,IF(AND(ISNUMBER('Control Sample Data'!G384),'Control Sample Data'!G384&lt;$B$1,'Control Sample Data'!G384&gt;0),'Control Sample Data'!G384,$B$1),"")</f>
        <v/>
      </c>
      <c r="T385" s="17" t="str">
        <f>IF(SUM('Control Sample Data'!H$3:H$98)&gt;10,IF(AND(ISNUMBER('Control Sample Data'!H384),'Control Sample Data'!H384&lt;$B$1,'Control Sample Data'!H384&gt;0),'Control Sample Data'!H384,$B$1),"")</f>
        <v/>
      </c>
      <c r="U385" s="17" t="str">
        <f>IF(SUM('Control Sample Data'!I$3:I$98)&gt;10,IF(AND(ISNUMBER('Control Sample Data'!I384),'Control Sample Data'!I384&lt;$B$1,'Control Sample Data'!I384&gt;0),'Control Sample Data'!I384,$B$1),"")</f>
        <v/>
      </c>
      <c r="V385" s="17" t="str">
        <f>IF(SUM('Control Sample Data'!J$3:J$98)&gt;10,IF(AND(ISNUMBER('Control Sample Data'!J384),'Control Sample Data'!J384&lt;$B$1,'Control Sample Data'!J384&gt;0),'Control Sample Data'!J384,$B$1),"")</f>
        <v/>
      </c>
      <c r="W385" s="17" t="str">
        <f>IF(SUM('Control Sample Data'!K$3:K$98)&gt;10,IF(AND(ISNUMBER('Control Sample Data'!K384),'Control Sample Data'!K384&lt;$B$1,'Control Sample Data'!K384&gt;0),'Control Sample Data'!K384,$B$1),"")</f>
        <v/>
      </c>
      <c r="X385" s="17" t="str">
        <f>IF(SUM('Control Sample Data'!L$3:L$98)&gt;10,IF(AND(ISNUMBER('Control Sample Data'!L384),'Control Sample Data'!L384&lt;$B$1,'Control Sample Data'!L384&gt;0),'Control Sample Data'!L384,$B$1),"")</f>
        <v/>
      </c>
      <c r="Y385" s="17" t="str">
        <f>IF(SUM('Control Sample Data'!M$3:M$98)&gt;10,IF(AND(ISNUMBER('Control Sample Data'!M384),'Control Sample Data'!M384&lt;$B$1,'Control Sample Data'!M384&gt;0),'Control Sample Data'!M384,$B$1),"")</f>
        <v/>
      </c>
      <c r="AT385" s="36" t="str">
        <f t="shared" si="330"/>
        <v/>
      </c>
      <c r="AU385" s="36" t="str">
        <f t="shared" si="331"/>
        <v/>
      </c>
      <c r="AV385" s="36" t="str">
        <f t="shared" si="332"/>
        <v/>
      </c>
      <c r="AW385" s="36" t="str">
        <f t="shared" si="333"/>
        <v/>
      </c>
      <c r="AX385" s="36" t="str">
        <f t="shared" si="334"/>
        <v/>
      </c>
      <c r="AY385" s="36" t="str">
        <f t="shared" si="335"/>
        <v/>
      </c>
      <c r="AZ385" s="36" t="str">
        <f t="shared" si="336"/>
        <v/>
      </c>
      <c r="BA385" s="36" t="str">
        <f t="shared" si="337"/>
        <v/>
      </c>
      <c r="BB385" s="36" t="str">
        <f t="shared" si="338"/>
        <v/>
      </c>
      <c r="BC385" s="36" t="str">
        <f t="shared" si="339"/>
        <v/>
      </c>
      <c r="BD385" s="36" t="str">
        <f t="shared" si="342"/>
        <v/>
      </c>
      <c r="BE385" s="36" t="str">
        <f t="shared" si="343"/>
        <v/>
      </c>
      <c r="BF385" s="36" t="str">
        <f t="shared" si="344"/>
        <v/>
      </c>
      <c r="BG385" s="36" t="str">
        <f t="shared" si="345"/>
        <v/>
      </c>
      <c r="BH385" s="36" t="str">
        <f t="shared" si="346"/>
        <v/>
      </c>
      <c r="BI385" s="36" t="str">
        <f t="shared" si="347"/>
        <v/>
      </c>
      <c r="BJ385" s="36" t="str">
        <f t="shared" si="348"/>
        <v/>
      </c>
      <c r="BK385" s="36" t="str">
        <f t="shared" si="349"/>
        <v/>
      </c>
      <c r="BL385" s="36" t="str">
        <f t="shared" si="350"/>
        <v/>
      </c>
      <c r="BM385" s="36" t="str">
        <f t="shared" si="351"/>
        <v/>
      </c>
      <c r="BN385" s="38" t="e">
        <f t="shared" si="340"/>
        <v>#DIV/0!</v>
      </c>
      <c r="BO385" s="38" t="e">
        <f t="shared" si="341"/>
        <v>#DIV/0!</v>
      </c>
      <c r="BP385" s="39" t="str">
        <f t="shared" si="310"/>
        <v/>
      </c>
      <c r="BQ385" s="39" t="str">
        <f t="shared" si="311"/>
        <v/>
      </c>
      <c r="BR385" s="39" t="str">
        <f t="shared" si="312"/>
        <v/>
      </c>
      <c r="BS385" s="39" t="str">
        <f t="shared" si="313"/>
        <v/>
      </c>
      <c r="BT385" s="39" t="str">
        <f t="shared" si="314"/>
        <v/>
      </c>
      <c r="BU385" s="39" t="str">
        <f t="shared" si="315"/>
        <v/>
      </c>
      <c r="BV385" s="39" t="str">
        <f t="shared" si="316"/>
        <v/>
      </c>
      <c r="BW385" s="39" t="str">
        <f t="shared" si="317"/>
        <v/>
      </c>
      <c r="BX385" s="39" t="str">
        <f t="shared" si="318"/>
        <v/>
      </c>
      <c r="BY385" s="39" t="str">
        <f t="shared" si="319"/>
        <v/>
      </c>
      <c r="BZ385" s="39" t="str">
        <f t="shared" si="320"/>
        <v/>
      </c>
      <c r="CA385" s="39" t="str">
        <f t="shared" si="321"/>
        <v/>
      </c>
      <c r="CB385" s="39" t="str">
        <f t="shared" si="322"/>
        <v/>
      </c>
      <c r="CC385" s="39" t="str">
        <f t="shared" si="323"/>
        <v/>
      </c>
      <c r="CD385" s="39" t="str">
        <f t="shared" si="324"/>
        <v/>
      </c>
      <c r="CE385" s="39" t="str">
        <f t="shared" si="325"/>
        <v/>
      </c>
      <c r="CF385" s="39" t="str">
        <f t="shared" si="326"/>
        <v/>
      </c>
      <c r="CG385" s="39" t="str">
        <f t="shared" si="327"/>
        <v/>
      </c>
      <c r="CH385" s="39" t="str">
        <f t="shared" si="328"/>
        <v/>
      </c>
      <c r="CI385" s="39" t="str">
        <f t="shared" si="329"/>
        <v/>
      </c>
    </row>
    <row r="386" spans="1:87" ht="12.75">
      <c r="A386" s="18"/>
      <c r="B386" s="16" t="str">
        <f>'Gene Table'!D385</f>
        <v>PCR</v>
      </c>
      <c r="C386" s="16" t="s">
        <v>375</v>
      </c>
      <c r="D386" s="17" t="str">
        <f>IF(SUM('Test Sample Data'!D$3:D$98)&gt;10,IF(AND(ISNUMBER('Test Sample Data'!D385),'Test Sample Data'!D385&lt;$B$1,'Test Sample Data'!D385&gt;0),'Test Sample Data'!D385,$B$1),"")</f>
        <v/>
      </c>
      <c r="E386" s="17" t="str">
        <f>IF(SUM('Test Sample Data'!E$3:E$98)&gt;10,IF(AND(ISNUMBER('Test Sample Data'!E385),'Test Sample Data'!E385&lt;$B$1,'Test Sample Data'!E385&gt;0),'Test Sample Data'!E385,$B$1),"")</f>
        <v/>
      </c>
      <c r="F386" s="17" t="str">
        <f>IF(SUM('Test Sample Data'!F$3:F$98)&gt;10,IF(AND(ISNUMBER('Test Sample Data'!F385),'Test Sample Data'!F385&lt;$B$1,'Test Sample Data'!F385&gt;0),'Test Sample Data'!F385,$B$1),"")</f>
        <v/>
      </c>
      <c r="G386" s="17" t="str">
        <f>IF(SUM('Test Sample Data'!G$3:G$98)&gt;10,IF(AND(ISNUMBER('Test Sample Data'!G385),'Test Sample Data'!G385&lt;$B$1,'Test Sample Data'!G385&gt;0),'Test Sample Data'!G385,$B$1),"")</f>
        <v/>
      </c>
      <c r="H386" s="17" t="str">
        <f>IF(SUM('Test Sample Data'!H$3:H$98)&gt;10,IF(AND(ISNUMBER('Test Sample Data'!H385),'Test Sample Data'!H385&lt;$B$1,'Test Sample Data'!H385&gt;0),'Test Sample Data'!H385,$B$1),"")</f>
        <v/>
      </c>
      <c r="I386" s="17" t="str">
        <f>IF(SUM('Test Sample Data'!I$3:I$98)&gt;10,IF(AND(ISNUMBER('Test Sample Data'!I385),'Test Sample Data'!I385&lt;$B$1,'Test Sample Data'!I385&gt;0),'Test Sample Data'!I385,$B$1),"")</f>
        <v/>
      </c>
      <c r="J386" s="17" t="str">
        <f>IF(SUM('Test Sample Data'!J$3:J$98)&gt;10,IF(AND(ISNUMBER('Test Sample Data'!J385),'Test Sample Data'!J385&lt;$B$1,'Test Sample Data'!J385&gt;0),'Test Sample Data'!J385,$B$1),"")</f>
        <v/>
      </c>
      <c r="K386" s="17" t="str">
        <f>IF(SUM('Test Sample Data'!K$3:K$98)&gt;10,IF(AND(ISNUMBER('Test Sample Data'!K385),'Test Sample Data'!K385&lt;$B$1,'Test Sample Data'!K385&gt;0),'Test Sample Data'!K385,$B$1),"")</f>
        <v/>
      </c>
      <c r="L386" s="17" t="str">
        <f>IF(SUM('Test Sample Data'!L$3:L$98)&gt;10,IF(AND(ISNUMBER('Test Sample Data'!L385),'Test Sample Data'!L385&lt;$B$1,'Test Sample Data'!L385&gt;0),'Test Sample Data'!L385,$B$1),"")</f>
        <v/>
      </c>
      <c r="M386" s="17" t="str">
        <f>IF(SUM('Test Sample Data'!M$3:M$98)&gt;10,IF(AND(ISNUMBER('Test Sample Data'!M385),'Test Sample Data'!M385&lt;$B$1,'Test Sample Data'!M385&gt;0),'Test Sample Data'!M385,$B$1),"")</f>
        <v/>
      </c>
      <c r="N386" s="17" t="str">
        <f>'Gene Table'!D385</f>
        <v>PCR</v>
      </c>
      <c r="O386" s="16" t="s">
        <v>375</v>
      </c>
      <c r="P386" s="17" t="str">
        <f>IF(SUM('Control Sample Data'!D$3:D$98)&gt;10,IF(AND(ISNUMBER('Control Sample Data'!D385),'Control Sample Data'!D385&lt;$B$1,'Control Sample Data'!D385&gt;0),'Control Sample Data'!D385,$B$1),"")</f>
        <v/>
      </c>
      <c r="Q386" s="17" t="str">
        <f>IF(SUM('Control Sample Data'!E$3:E$98)&gt;10,IF(AND(ISNUMBER('Control Sample Data'!E385),'Control Sample Data'!E385&lt;$B$1,'Control Sample Data'!E385&gt;0),'Control Sample Data'!E385,$B$1),"")</f>
        <v/>
      </c>
      <c r="R386" s="17" t="str">
        <f>IF(SUM('Control Sample Data'!F$3:F$98)&gt;10,IF(AND(ISNUMBER('Control Sample Data'!F385),'Control Sample Data'!F385&lt;$B$1,'Control Sample Data'!F385&gt;0),'Control Sample Data'!F385,$B$1),"")</f>
        <v/>
      </c>
      <c r="S386" s="17" t="str">
        <f>IF(SUM('Control Sample Data'!G$3:G$98)&gt;10,IF(AND(ISNUMBER('Control Sample Data'!G385),'Control Sample Data'!G385&lt;$B$1,'Control Sample Data'!G385&gt;0),'Control Sample Data'!G385,$B$1),"")</f>
        <v/>
      </c>
      <c r="T386" s="17" t="str">
        <f>IF(SUM('Control Sample Data'!H$3:H$98)&gt;10,IF(AND(ISNUMBER('Control Sample Data'!H385),'Control Sample Data'!H385&lt;$B$1,'Control Sample Data'!H385&gt;0),'Control Sample Data'!H385,$B$1),"")</f>
        <v/>
      </c>
      <c r="U386" s="17" t="str">
        <f>IF(SUM('Control Sample Data'!I$3:I$98)&gt;10,IF(AND(ISNUMBER('Control Sample Data'!I385),'Control Sample Data'!I385&lt;$B$1,'Control Sample Data'!I385&gt;0),'Control Sample Data'!I385,$B$1),"")</f>
        <v/>
      </c>
      <c r="V386" s="17" t="str">
        <f>IF(SUM('Control Sample Data'!J$3:J$98)&gt;10,IF(AND(ISNUMBER('Control Sample Data'!J385),'Control Sample Data'!J385&lt;$B$1,'Control Sample Data'!J385&gt;0),'Control Sample Data'!J385,$B$1),"")</f>
        <v/>
      </c>
      <c r="W386" s="17" t="str">
        <f>IF(SUM('Control Sample Data'!K$3:K$98)&gt;10,IF(AND(ISNUMBER('Control Sample Data'!K385),'Control Sample Data'!K385&lt;$B$1,'Control Sample Data'!K385&gt;0),'Control Sample Data'!K385,$B$1),"")</f>
        <v/>
      </c>
      <c r="X386" s="17" t="str">
        <f>IF(SUM('Control Sample Data'!L$3:L$98)&gt;10,IF(AND(ISNUMBER('Control Sample Data'!L385),'Control Sample Data'!L385&lt;$B$1,'Control Sample Data'!L385&gt;0),'Control Sample Data'!L385,$B$1),"")</f>
        <v/>
      </c>
      <c r="Y386" s="17" t="str">
        <f>IF(SUM('Control Sample Data'!M$3:M$98)&gt;10,IF(AND(ISNUMBER('Control Sample Data'!M385),'Control Sample Data'!M385&lt;$B$1,'Control Sample Data'!M385&gt;0),'Control Sample Data'!M385,$B$1),"")</f>
        <v/>
      </c>
      <c r="AT386" s="36" t="str">
        <f t="shared" si="330"/>
        <v/>
      </c>
      <c r="AU386" s="36" t="str">
        <f t="shared" si="331"/>
        <v/>
      </c>
      <c r="AV386" s="36" t="str">
        <f t="shared" si="332"/>
        <v/>
      </c>
      <c r="AW386" s="36" t="str">
        <f t="shared" si="333"/>
        <v/>
      </c>
      <c r="AX386" s="36" t="str">
        <f t="shared" si="334"/>
        <v/>
      </c>
      <c r="AY386" s="36" t="str">
        <f t="shared" si="335"/>
        <v/>
      </c>
      <c r="AZ386" s="36" t="str">
        <f t="shared" si="336"/>
        <v/>
      </c>
      <c r="BA386" s="36" t="str">
        <f t="shared" si="337"/>
        <v/>
      </c>
      <c r="BB386" s="36" t="str">
        <f t="shared" si="338"/>
        <v/>
      </c>
      <c r="BC386" s="36" t="str">
        <f t="shared" si="339"/>
        <v/>
      </c>
      <c r="BD386" s="36" t="str">
        <f t="shared" si="342"/>
        <v/>
      </c>
      <c r="BE386" s="36" t="str">
        <f t="shared" si="343"/>
        <v/>
      </c>
      <c r="BF386" s="36" t="str">
        <f t="shared" si="344"/>
        <v/>
      </c>
      <c r="BG386" s="36" t="str">
        <f t="shared" si="345"/>
        <v/>
      </c>
      <c r="BH386" s="36" t="str">
        <f t="shared" si="346"/>
        <v/>
      </c>
      <c r="BI386" s="36" t="str">
        <f t="shared" si="347"/>
        <v/>
      </c>
      <c r="BJ386" s="36" t="str">
        <f t="shared" si="348"/>
        <v/>
      </c>
      <c r="BK386" s="36" t="str">
        <f t="shared" si="349"/>
        <v/>
      </c>
      <c r="BL386" s="36" t="str">
        <f t="shared" si="350"/>
        <v/>
      </c>
      <c r="BM386" s="36" t="str">
        <f t="shared" si="351"/>
        <v/>
      </c>
      <c r="BN386" s="38" t="e">
        <f t="shared" si="340"/>
        <v>#DIV/0!</v>
      </c>
      <c r="BO386" s="38" t="e">
        <f t="shared" si="341"/>
        <v>#DIV/0!</v>
      </c>
      <c r="BP386" s="39" t="str">
        <f t="shared" si="310"/>
        <v/>
      </c>
      <c r="BQ386" s="39" t="str">
        <f t="shared" si="311"/>
        <v/>
      </c>
      <c r="BR386" s="39" t="str">
        <f t="shared" si="312"/>
        <v/>
      </c>
      <c r="BS386" s="39" t="str">
        <f t="shared" si="313"/>
        <v/>
      </c>
      <c r="BT386" s="39" t="str">
        <f t="shared" si="314"/>
        <v/>
      </c>
      <c r="BU386" s="39" t="str">
        <f t="shared" si="315"/>
        <v/>
      </c>
      <c r="BV386" s="39" t="str">
        <f t="shared" si="316"/>
        <v/>
      </c>
      <c r="BW386" s="39" t="str">
        <f t="shared" si="317"/>
        <v/>
      </c>
      <c r="BX386" s="39" t="str">
        <f t="shared" si="318"/>
        <v/>
      </c>
      <c r="BY386" s="39" t="str">
        <f t="shared" si="319"/>
        <v/>
      </c>
      <c r="BZ386" s="39" t="str">
        <f t="shared" si="320"/>
        <v/>
      </c>
      <c r="CA386" s="39" t="str">
        <f t="shared" si="321"/>
        <v/>
      </c>
      <c r="CB386" s="39" t="str">
        <f t="shared" si="322"/>
        <v/>
      </c>
      <c r="CC386" s="39" t="str">
        <f t="shared" si="323"/>
        <v/>
      </c>
      <c r="CD386" s="39" t="str">
        <f t="shared" si="324"/>
        <v/>
      </c>
      <c r="CE386" s="39" t="str">
        <f t="shared" si="325"/>
        <v/>
      </c>
      <c r="CF386" s="39" t="str">
        <f t="shared" si="326"/>
        <v/>
      </c>
      <c r="CG386" s="39" t="str">
        <f t="shared" si="327"/>
        <v/>
      </c>
      <c r="CH386" s="39" t="str">
        <f t="shared" si="328"/>
        <v/>
      </c>
      <c r="CI386" s="39" t="str">
        <f t="shared" si="329"/>
        <v/>
      </c>
    </row>
    <row r="387" spans="1:87" ht="12.75">
      <c r="A387" s="40"/>
      <c r="B387" s="16" t="str">
        <f>'Gene Table'!D386</f>
        <v>PCR</v>
      </c>
      <c r="C387" s="16" t="s">
        <v>377</v>
      </c>
      <c r="D387" s="17" t="str">
        <f>IF(SUM('Test Sample Data'!D$3:D$98)&gt;10,IF(AND(ISNUMBER('Test Sample Data'!D386),'Test Sample Data'!D386&lt;$B$1,'Test Sample Data'!D386&gt;0),'Test Sample Data'!D386,$B$1),"")</f>
        <v/>
      </c>
      <c r="E387" s="17" t="str">
        <f>IF(SUM('Test Sample Data'!E$3:E$98)&gt;10,IF(AND(ISNUMBER('Test Sample Data'!E386),'Test Sample Data'!E386&lt;$B$1,'Test Sample Data'!E386&gt;0),'Test Sample Data'!E386,$B$1),"")</f>
        <v/>
      </c>
      <c r="F387" s="17" t="str">
        <f>IF(SUM('Test Sample Data'!F$3:F$98)&gt;10,IF(AND(ISNUMBER('Test Sample Data'!F386),'Test Sample Data'!F386&lt;$B$1,'Test Sample Data'!F386&gt;0),'Test Sample Data'!F386,$B$1),"")</f>
        <v/>
      </c>
      <c r="G387" s="17" t="str">
        <f>IF(SUM('Test Sample Data'!G$3:G$98)&gt;10,IF(AND(ISNUMBER('Test Sample Data'!G386),'Test Sample Data'!G386&lt;$B$1,'Test Sample Data'!G386&gt;0),'Test Sample Data'!G386,$B$1),"")</f>
        <v/>
      </c>
      <c r="H387" s="17" t="str">
        <f>IF(SUM('Test Sample Data'!H$3:H$98)&gt;10,IF(AND(ISNUMBER('Test Sample Data'!H386),'Test Sample Data'!H386&lt;$B$1,'Test Sample Data'!H386&gt;0),'Test Sample Data'!H386,$B$1),"")</f>
        <v/>
      </c>
      <c r="I387" s="17" t="str">
        <f>IF(SUM('Test Sample Data'!I$3:I$98)&gt;10,IF(AND(ISNUMBER('Test Sample Data'!I386),'Test Sample Data'!I386&lt;$B$1,'Test Sample Data'!I386&gt;0),'Test Sample Data'!I386,$B$1),"")</f>
        <v/>
      </c>
      <c r="J387" s="17" t="str">
        <f>IF(SUM('Test Sample Data'!J$3:J$98)&gt;10,IF(AND(ISNUMBER('Test Sample Data'!J386),'Test Sample Data'!J386&lt;$B$1,'Test Sample Data'!J386&gt;0),'Test Sample Data'!J386,$B$1),"")</f>
        <v/>
      </c>
      <c r="K387" s="17" t="str">
        <f>IF(SUM('Test Sample Data'!K$3:K$98)&gt;10,IF(AND(ISNUMBER('Test Sample Data'!K386),'Test Sample Data'!K386&lt;$B$1,'Test Sample Data'!K386&gt;0),'Test Sample Data'!K386,$B$1),"")</f>
        <v/>
      </c>
      <c r="L387" s="17" t="str">
        <f>IF(SUM('Test Sample Data'!L$3:L$98)&gt;10,IF(AND(ISNUMBER('Test Sample Data'!L386),'Test Sample Data'!L386&lt;$B$1,'Test Sample Data'!L386&gt;0),'Test Sample Data'!L386,$B$1),"")</f>
        <v/>
      </c>
      <c r="M387" s="17" t="str">
        <f>IF(SUM('Test Sample Data'!M$3:M$98)&gt;10,IF(AND(ISNUMBER('Test Sample Data'!M386),'Test Sample Data'!M386&lt;$B$1,'Test Sample Data'!M386&gt;0),'Test Sample Data'!M386,$B$1),"")</f>
        <v/>
      </c>
      <c r="N387" s="17" t="str">
        <f>'Gene Table'!D386</f>
        <v>PCR</v>
      </c>
      <c r="O387" s="16" t="s">
        <v>377</v>
      </c>
      <c r="P387" s="17" t="str">
        <f>IF(SUM('Control Sample Data'!D$3:D$98)&gt;10,IF(AND(ISNUMBER('Control Sample Data'!D386),'Control Sample Data'!D386&lt;$B$1,'Control Sample Data'!D386&gt;0),'Control Sample Data'!D386,$B$1),"")</f>
        <v/>
      </c>
      <c r="Q387" s="17" t="str">
        <f>IF(SUM('Control Sample Data'!E$3:E$98)&gt;10,IF(AND(ISNUMBER('Control Sample Data'!E386),'Control Sample Data'!E386&lt;$B$1,'Control Sample Data'!E386&gt;0),'Control Sample Data'!E386,$B$1),"")</f>
        <v/>
      </c>
      <c r="R387" s="17" t="str">
        <f>IF(SUM('Control Sample Data'!F$3:F$98)&gt;10,IF(AND(ISNUMBER('Control Sample Data'!F386),'Control Sample Data'!F386&lt;$B$1,'Control Sample Data'!F386&gt;0),'Control Sample Data'!F386,$B$1),"")</f>
        <v/>
      </c>
      <c r="S387" s="17" t="str">
        <f>IF(SUM('Control Sample Data'!G$3:G$98)&gt;10,IF(AND(ISNUMBER('Control Sample Data'!G386),'Control Sample Data'!G386&lt;$B$1,'Control Sample Data'!G386&gt;0),'Control Sample Data'!G386,$B$1),"")</f>
        <v/>
      </c>
      <c r="T387" s="17" t="str">
        <f>IF(SUM('Control Sample Data'!H$3:H$98)&gt;10,IF(AND(ISNUMBER('Control Sample Data'!H386),'Control Sample Data'!H386&lt;$B$1,'Control Sample Data'!H386&gt;0),'Control Sample Data'!H386,$B$1),"")</f>
        <v/>
      </c>
      <c r="U387" s="17" t="str">
        <f>IF(SUM('Control Sample Data'!I$3:I$98)&gt;10,IF(AND(ISNUMBER('Control Sample Data'!I386),'Control Sample Data'!I386&lt;$B$1,'Control Sample Data'!I386&gt;0),'Control Sample Data'!I386,$B$1),"")</f>
        <v/>
      </c>
      <c r="V387" s="17" t="str">
        <f>IF(SUM('Control Sample Data'!J$3:J$98)&gt;10,IF(AND(ISNUMBER('Control Sample Data'!J386),'Control Sample Data'!J386&lt;$B$1,'Control Sample Data'!J386&gt;0),'Control Sample Data'!J386,$B$1),"")</f>
        <v/>
      </c>
      <c r="W387" s="17" t="str">
        <f>IF(SUM('Control Sample Data'!K$3:K$98)&gt;10,IF(AND(ISNUMBER('Control Sample Data'!K386),'Control Sample Data'!K386&lt;$B$1,'Control Sample Data'!K386&gt;0),'Control Sample Data'!K386,$B$1),"")</f>
        <v/>
      </c>
      <c r="X387" s="17" t="str">
        <f>IF(SUM('Control Sample Data'!L$3:L$98)&gt;10,IF(AND(ISNUMBER('Control Sample Data'!L386),'Control Sample Data'!L386&lt;$B$1,'Control Sample Data'!L386&gt;0),'Control Sample Data'!L386,$B$1),"")</f>
        <v/>
      </c>
      <c r="Y387" s="17" t="str">
        <f>IF(SUM('Control Sample Data'!M$3:M$98)&gt;10,IF(AND(ISNUMBER('Control Sample Data'!M386),'Control Sample Data'!M386&lt;$B$1,'Control Sample Data'!M386&gt;0),'Control Sample Data'!M386,$B$1),"")</f>
        <v/>
      </c>
      <c r="AT387" s="36" t="str">
        <f t="shared" si="330"/>
        <v/>
      </c>
      <c r="AU387" s="36" t="str">
        <f t="shared" si="331"/>
        <v/>
      </c>
      <c r="AV387" s="36" t="str">
        <f t="shared" si="332"/>
        <v/>
      </c>
      <c r="AW387" s="36" t="str">
        <f t="shared" si="333"/>
        <v/>
      </c>
      <c r="AX387" s="36" t="str">
        <f t="shared" si="334"/>
        <v/>
      </c>
      <c r="AY387" s="36" t="str">
        <f t="shared" si="335"/>
        <v/>
      </c>
      <c r="AZ387" s="36" t="str">
        <f t="shared" si="336"/>
        <v/>
      </c>
      <c r="BA387" s="36" t="str">
        <f t="shared" si="337"/>
        <v/>
      </c>
      <c r="BB387" s="36" t="str">
        <f t="shared" si="338"/>
        <v/>
      </c>
      <c r="BC387" s="36" t="str">
        <f t="shared" si="339"/>
        <v/>
      </c>
      <c r="BD387" s="36" t="str">
        <f t="shared" si="342"/>
        <v/>
      </c>
      <c r="BE387" s="36" t="str">
        <f t="shared" si="343"/>
        <v/>
      </c>
      <c r="BF387" s="36" t="str">
        <f t="shared" si="344"/>
        <v/>
      </c>
      <c r="BG387" s="36" t="str">
        <f t="shared" si="345"/>
        <v/>
      </c>
      <c r="BH387" s="36" t="str">
        <f t="shared" si="346"/>
        <v/>
      </c>
      <c r="BI387" s="36" t="str">
        <f t="shared" si="347"/>
        <v/>
      </c>
      <c r="BJ387" s="36" t="str">
        <f t="shared" si="348"/>
        <v/>
      </c>
      <c r="BK387" s="36" t="str">
        <f t="shared" si="349"/>
        <v/>
      </c>
      <c r="BL387" s="36" t="str">
        <f t="shared" si="350"/>
        <v/>
      </c>
      <c r="BM387" s="36" t="str">
        <f t="shared" si="351"/>
        <v/>
      </c>
      <c r="BN387" s="38" t="e">
        <f t="shared" si="340"/>
        <v>#DIV/0!</v>
      </c>
      <c r="BO387" s="38" t="e">
        <f t="shared" si="341"/>
        <v>#DIV/0!</v>
      </c>
      <c r="BP387" s="39" t="str">
        <f t="shared" si="310"/>
        <v/>
      </c>
      <c r="BQ387" s="39" t="str">
        <f t="shared" si="311"/>
        <v/>
      </c>
      <c r="BR387" s="39" t="str">
        <f t="shared" si="312"/>
        <v/>
      </c>
      <c r="BS387" s="39" t="str">
        <f t="shared" si="313"/>
        <v/>
      </c>
      <c r="BT387" s="39" t="str">
        <f t="shared" si="314"/>
        <v/>
      </c>
      <c r="BU387" s="39" t="str">
        <f t="shared" si="315"/>
        <v/>
      </c>
      <c r="BV387" s="39" t="str">
        <f t="shared" si="316"/>
        <v/>
      </c>
      <c r="BW387" s="39" t="str">
        <f t="shared" si="317"/>
        <v/>
      </c>
      <c r="BX387" s="39" t="str">
        <f t="shared" si="318"/>
        <v/>
      </c>
      <c r="BY387" s="39" t="str">
        <f t="shared" si="319"/>
        <v/>
      </c>
      <c r="BZ387" s="39" t="str">
        <f t="shared" si="320"/>
        <v/>
      </c>
      <c r="CA387" s="39" t="str">
        <f t="shared" si="321"/>
        <v/>
      </c>
      <c r="CB387" s="39" t="str">
        <f t="shared" si="322"/>
        <v/>
      </c>
      <c r="CC387" s="39" t="str">
        <f t="shared" si="323"/>
        <v/>
      </c>
      <c r="CD387" s="39" t="str">
        <f t="shared" si="324"/>
        <v/>
      </c>
      <c r="CE387" s="39" t="str">
        <f t="shared" si="325"/>
        <v/>
      </c>
      <c r="CF387" s="39" t="str">
        <f t="shared" si="326"/>
        <v/>
      </c>
      <c r="CG387" s="39" t="str">
        <f t="shared" si="327"/>
        <v/>
      </c>
      <c r="CH387" s="39" t="str">
        <f t="shared" si="328"/>
        <v/>
      </c>
      <c r="CI387" s="39" t="str">
        <f t="shared" si="329"/>
        <v/>
      </c>
    </row>
    <row r="388" spans="1:87" ht="12.75">
      <c r="A388" s="15" t="s">
        <v>1137</v>
      </c>
      <c r="B388" s="16" t="str">
        <f>'Gene Table'!D387</f>
        <v>NM_005535</v>
      </c>
      <c r="C388" s="16" t="s">
        <v>9</v>
      </c>
      <c r="D388" s="17" t="str">
        <f>IF(SUM('Test Sample Data'!D$3:D$98)&gt;10,IF(AND(ISNUMBER('Test Sample Data'!D387),'Test Sample Data'!D387&lt;$B$1,'Test Sample Data'!D387&gt;0),'Test Sample Data'!D387,$B$1),"")</f>
        <v/>
      </c>
      <c r="E388" s="17" t="str">
        <f>IF(SUM('Test Sample Data'!E$3:E$98)&gt;10,IF(AND(ISNUMBER('Test Sample Data'!E387),'Test Sample Data'!E387&lt;$B$1,'Test Sample Data'!E387&gt;0),'Test Sample Data'!E387,$B$1),"")</f>
        <v/>
      </c>
      <c r="F388" s="17" t="str">
        <f>IF(SUM('Test Sample Data'!F$3:F$98)&gt;10,IF(AND(ISNUMBER('Test Sample Data'!F387),'Test Sample Data'!F387&lt;$B$1,'Test Sample Data'!F387&gt;0),'Test Sample Data'!F387,$B$1),"")</f>
        <v/>
      </c>
      <c r="G388" s="17" t="str">
        <f>IF(SUM('Test Sample Data'!G$3:G$98)&gt;10,IF(AND(ISNUMBER('Test Sample Data'!G387),'Test Sample Data'!G387&lt;$B$1,'Test Sample Data'!G387&gt;0),'Test Sample Data'!G387,$B$1),"")</f>
        <v/>
      </c>
      <c r="H388" s="17" t="str">
        <f>IF(SUM('Test Sample Data'!H$3:H$98)&gt;10,IF(AND(ISNUMBER('Test Sample Data'!H387),'Test Sample Data'!H387&lt;$B$1,'Test Sample Data'!H387&gt;0),'Test Sample Data'!H387,$B$1),"")</f>
        <v/>
      </c>
      <c r="I388" s="17" t="str">
        <f>IF(SUM('Test Sample Data'!I$3:I$98)&gt;10,IF(AND(ISNUMBER('Test Sample Data'!I387),'Test Sample Data'!I387&lt;$B$1,'Test Sample Data'!I387&gt;0),'Test Sample Data'!I387,$B$1),"")</f>
        <v/>
      </c>
      <c r="J388" s="17" t="str">
        <f>IF(SUM('Test Sample Data'!J$3:J$98)&gt;10,IF(AND(ISNUMBER('Test Sample Data'!J387),'Test Sample Data'!J387&lt;$B$1,'Test Sample Data'!J387&gt;0),'Test Sample Data'!J387,$B$1),"")</f>
        <v/>
      </c>
      <c r="K388" s="17" t="str">
        <f>IF(SUM('Test Sample Data'!K$3:K$98)&gt;10,IF(AND(ISNUMBER('Test Sample Data'!K387),'Test Sample Data'!K387&lt;$B$1,'Test Sample Data'!K387&gt;0),'Test Sample Data'!K387,$B$1),"")</f>
        <v/>
      </c>
      <c r="L388" s="17" t="str">
        <f>IF(SUM('Test Sample Data'!L$3:L$98)&gt;10,IF(AND(ISNUMBER('Test Sample Data'!L387),'Test Sample Data'!L387&lt;$B$1,'Test Sample Data'!L387&gt;0),'Test Sample Data'!L387,$B$1),"")</f>
        <v/>
      </c>
      <c r="M388" s="17" t="str">
        <f>IF(SUM('Test Sample Data'!M$3:M$98)&gt;10,IF(AND(ISNUMBER('Test Sample Data'!M387),'Test Sample Data'!M387&lt;$B$1,'Test Sample Data'!M387&gt;0),'Test Sample Data'!M387,$B$1),"")</f>
        <v/>
      </c>
      <c r="N388" s="17" t="str">
        <f>'Gene Table'!D387</f>
        <v>NM_005535</v>
      </c>
      <c r="O388" s="16" t="s">
        <v>9</v>
      </c>
      <c r="P388" s="17" t="str">
        <f>IF(SUM('Control Sample Data'!D$3:D$98)&gt;10,IF(AND(ISNUMBER('Control Sample Data'!D387),'Control Sample Data'!D387&lt;$B$1,'Control Sample Data'!D387&gt;0),'Control Sample Data'!D387,$B$1),"")</f>
        <v/>
      </c>
      <c r="Q388" s="17" t="str">
        <f>IF(SUM('Control Sample Data'!E$3:E$98)&gt;10,IF(AND(ISNUMBER('Control Sample Data'!E387),'Control Sample Data'!E387&lt;$B$1,'Control Sample Data'!E387&gt;0),'Control Sample Data'!E387,$B$1),"")</f>
        <v/>
      </c>
      <c r="R388" s="17" t="str">
        <f>IF(SUM('Control Sample Data'!F$3:F$98)&gt;10,IF(AND(ISNUMBER('Control Sample Data'!F387),'Control Sample Data'!F387&lt;$B$1,'Control Sample Data'!F387&gt;0),'Control Sample Data'!F387,$B$1),"")</f>
        <v/>
      </c>
      <c r="S388" s="17" t="str">
        <f>IF(SUM('Control Sample Data'!G$3:G$98)&gt;10,IF(AND(ISNUMBER('Control Sample Data'!G387),'Control Sample Data'!G387&lt;$B$1,'Control Sample Data'!G387&gt;0),'Control Sample Data'!G387,$B$1),"")</f>
        <v/>
      </c>
      <c r="T388" s="17" t="str">
        <f>IF(SUM('Control Sample Data'!H$3:H$98)&gt;10,IF(AND(ISNUMBER('Control Sample Data'!H387),'Control Sample Data'!H387&lt;$B$1,'Control Sample Data'!H387&gt;0),'Control Sample Data'!H387,$B$1),"")</f>
        <v/>
      </c>
      <c r="U388" s="17" t="str">
        <f>IF(SUM('Control Sample Data'!I$3:I$98)&gt;10,IF(AND(ISNUMBER('Control Sample Data'!I387),'Control Sample Data'!I387&lt;$B$1,'Control Sample Data'!I387&gt;0),'Control Sample Data'!I387,$B$1),"")</f>
        <v/>
      </c>
      <c r="V388" s="17" t="str">
        <f>IF(SUM('Control Sample Data'!J$3:J$98)&gt;10,IF(AND(ISNUMBER('Control Sample Data'!J387),'Control Sample Data'!J387&lt;$B$1,'Control Sample Data'!J387&gt;0),'Control Sample Data'!J387,$B$1),"")</f>
        <v/>
      </c>
      <c r="W388" s="17" t="str">
        <f>IF(SUM('Control Sample Data'!K$3:K$98)&gt;10,IF(AND(ISNUMBER('Control Sample Data'!K387),'Control Sample Data'!K387&lt;$B$1,'Control Sample Data'!K387&gt;0),'Control Sample Data'!K387,$B$1),"")</f>
        <v/>
      </c>
      <c r="X388" s="17" t="str">
        <f>IF(SUM('Control Sample Data'!L$3:L$98)&gt;10,IF(AND(ISNUMBER('Control Sample Data'!L387),'Control Sample Data'!L387&lt;$B$1,'Control Sample Data'!L387&gt;0),'Control Sample Data'!L387,$B$1),"")</f>
        <v/>
      </c>
      <c r="Y388" s="17" t="str">
        <f>IF(SUM('Control Sample Data'!M$3:M$98)&gt;10,IF(AND(ISNUMBER('Control Sample Data'!M387),'Control Sample Data'!M387&lt;$B$1,'Control Sample Data'!M387&gt;0),'Control Sample Data'!M387,$B$1),"")</f>
        <v/>
      </c>
      <c r="Z388" s="38" t="str">
        <f>IF(ISERROR(VLOOKUP('Choose Housekeeping Genes'!$C3,Calculations!$C$388:$M$483,2,0)),"",VLOOKUP('Choose Housekeeping Genes'!$C3,Calculations!$C$388:$M$483,2,0))</f>
        <v/>
      </c>
      <c r="AA388" s="38" t="str">
        <f>IF(ISERROR(VLOOKUP('Choose Housekeeping Genes'!$C3,Calculations!$C$388:$M$483,3,0)),"",VLOOKUP('Choose Housekeeping Genes'!$C3,Calculations!$C$388:$M$483,3,0))</f>
        <v/>
      </c>
      <c r="AB388" s="38" t="str">
        <f>IF(ISERROR(VLOOKUP('Choose Housekeeping Genes'!$C3,Calculations!$C$388:$M$483,4,0)),"",VLOOKUP('Choose Housekeeping Genes'!$C3,Calculations!$C$388:$M$483,4,0))</f>
        <v/>
      </c>
      <c r="AC388" s="38" t="str">
        <f>IF(ISERROR(VLOOKUP('Choose Housekeeping Genes'!$C3,Calculations!$C$388:$M$483,5,0)),"",VLOOKUP('Choose Housekeeping Genes'!$C3,Calculations!$C$388:$M$483,5,0))</f>
        <v/>
      </c>
      <c r="AD388" s="38" t="str">
        <f>IF(ISERROR(VLOOKUP('Choose Housekeeping Genes'!$C3,Calculations!$C$388:$M$483,6,0)),"",VLOOKUP('Choose Housekeeping Genes'!$C3,Calculations!$C$388:$M$483,6,0))</f>
        <v/>
      </c>
      <c r="AE388" s="38" t="str">
        <f>IF(ISERROR(VLOOKUP('Choose Housekeeping Genes'!$C3,Calculations!$C$388:$M$483,7,0)),"",VLOOKUP('Choose Housekeeping Genes'!$C3,Calculations!$C$388:$M$483,7,0))</f>
        <v/>
      </c>
      <c r="AF388" s="38" t="str">
        <f>IF(ISERROR(VLOOKUP('Choose Housekeeping Genes'!$C3,Calculations!$C$388:$M$483,8,0)),"",VLOOKUP('Choose Housekeeping Genes'!$C3,Calculations!$C$388:$M$483,8,0))</f>
        <v/>
      </c>
      <c r="AG388" s="38" t="str">
        <f>IF(ISERROR(VLOOKUP('Choose Housekeeping Genes'!$C3,Calculations!$C$388:$M$483,9,0)),"",VLOOKUP('Choose Housekeeping Genes'!$C3,Calculations!$C$388:$M$483,9,0))</f>
        <v/>
      </c>
      <c r="AH388" s="38" t="str">
        <f>IF(ISERROR(VLOOKUP('Choose Housekeeping Genes'!$C3,Calculations!$C$388:$M$483,10,0)),"",VLOOKUP('Choose Housekeeping Genes'!$C3,Calculations!$C$388:$M$483,10,0))</f>
        <v/>
      </c>
      <c r="AI388" s="38" t="str">
        <f>IF(ISERROR(VLOOKUP('Choose Housekeeping Genes'!$C3,Calculations!$C$388:$M$483,11,0)),"",VLOOKUP('Choose Housekeeping Genes'!$C3,Calculations!$C$388:$M$483,11,0))</f>
        <v/>
      </c>
      <c r="AJ388" s="38" t="str">
        <f>IF(ISERROR(VLOOKUP('Choose Housekeeping Genes'!$C3,Calculations!$C$388:$AB$483,14,0)),"",VLOOKUP('Choose Housekeeping Genes'!$C3,Calculations!$C$388:$AB$483,14,0))</f>
        <v/>
      </c>
      <c r="AK388" s="38" t="str">
        <f>IF(ISERROR(VLOOKUP('Choose Housekeeping Genes'!$C3,Calculations!$C$388:$AB$483,15,0)),"",VLOOKUP('Choose Housekeeping Genes'!$C3,Calculations!$C$388:$AB$483,15,0))</f>
        <v/>
      </c>
      <c r="AL388" s="38" t="str">
        <f>IF(ISERROR(VLOOKUP('Choose Housekeeping Genes'!$C3,Calculations!$C$388:$AB$483,16,0)),"",VLOOKUP('Choose Housekeeping Genes'!$C3,Calculations!$C$388:$AB$483,16,0))</f>
        <v/>
      </c>
      <c r="AM388" s="38" t="str">
        <f>IF(ISERROR(VLOOKUP('Choose Housekeeping Genes'!$C3,Calculations!$C$388:$AB$483,17,0)),"",VLOOKUP('Choose Housekeeping Genes'!$C3,Calculations!$C$388:$AB$483,17,0))</f>
        <v/>
      </c>
      <c r="AN388" s="38" t="str">
        <f>IF(ISERROR(VLOOKUP('Choose Housekeeping Genes'!$C3,Calculations!$C$388:$AB$483,18,0)),"",VLOOKUP('Choose Housekeeping Genes'!$C3,Calculations!$C$388:$AB$483,18,0))</f>
        <v/>
      </c>
      <c r="AO388" s="38" t="str">
        <f>IF(ISERROR(VLOOKUP('Choose Housekeeping Genes'!$C3,Calculations!$C$388:$AB$483,19,0)),"",VLOOKUP('Choose Housekeeping Genes'!$C3,Calculations!$C$388:$AB$483,19,0))</f>
        <v/>
      </c>
      <c r="AP388" s="38" t="str">
        <f>IF(ISERROR(VLOOKUP('Choose Housekeeping Genes'!$C3,Calculations!$C$388:$AB$483,20,0)),"",VLOOKUP('Choose Housekeeping Genes'!$C3,Calculations!$C$388:$AB$483,20,0))</f>
        <v/>
      </c>
      <c r="AQ388" s="38" t="str">
        <f>IF(ISERROR(VLOOKUP('Choose Housekeeping Genes'!$C3,Calculations!$C$388:$AB$483,21,0)),"",VLOOKUP('Choose Housekeeping Genes'!$C3,Calculations!$C$388:$AB$483,21,0))</f>
        <v/>
      </c>
      <c r="AR388" s="38" t="str">
        <f>IF(ISERROR(VLOOKUP('Choose Housekeeping Genes'!$C3,Calculations!$C$388:$AB$483,22,0)),"",VLOOKUP('Choose Housekeeping Genes'!$C3,Calculations!$C$388:$AB$483,22,0))</f>
        <v/>
      </c>
      <c r="AS388" s="38" t="str">
        <f>IF(ISERROR(VLOOKUP('Choose Housekeeping Genes'!$C3,Calculations!$C$388:$AB$483,23,0)),"",VLOOKUP('Choose Housekeeping Genes'!$C3,Calculations!$C$388:$AB$483,23,0))</f>
        <v/>
      </c>
      <c r="AT388" s="36" t="str">
        <f aca="true" t="shared" si="352" ref="AT388:BC389">IF(ISERROR(D388-Z$410),"",D388-Z$410)</f>
        <v/>
      </c>
      <c r="AU388" s="36" t="str">
        <f t="shared" si="352"/>
        <v/>
      </c>
      <c r="AV388" s="36" t="str">
        <f t="shared" si="352"/>
        <v/>
      </c>
      <c r="AW388" s="36" t="str">
        <f t="shared" si="352"/>
        <v/>
      </c>
      <c r="AX388" s="36" t="str">
        <f t="shared" si="352"/>
        <v/>
      </c>
      <c r="AY388" s="36" t="str">
        <f t="shared" si="352"/>
        <v/>
      </c>
      <c r="AZ388" s="36" t="str">
        <f t="shared" si="352"/>
        <v/>
      </c>
      <c r="BA388" s="36" t="str">
        <f t="shared" si="352"/>
        <v/>
      </c>
      <c r="BB388" s="36" t="str">
        <f t="shared" si="352"/>
        <v/>
      </c>
      <c r="BC388" s="36" t="str">
        <f t="shared" si="352"/>
        <v/>
      </c>
      <c r="BD388" s="36" t="str">
        <f>IF(ISERROR(P388-AJ$410),"",P388-AJ$410)</f>
        <v/>
      </c>
      <c r="BE388" s="36" t="str">
        <f aca="true" t="shared" si="353" ref="BE388:BM388">IF(ISERROR(Q388-AK$410),"",Q388-AK$410)</f>
        <v/>
      </c>
      <c r="BF388" s="36" t="str">
        <f t="shared" si="353"/>
        <v/>
      </c>
      <c r="BG388" s="36" t="str">
        <f t="shared" si="353"/>
        <v/>
      </c>
      <c r="BH388" s="36" t="str">
        <f t="shared" si="353"/>
        <v/>
      </c>
      <c r="BI388" s="36" t="str">
        <f t="shared" si="353"/>
        <v/>
      </c>
      <c r="BJ388" s="36" t="str">
        <f t="shared" si="353"/>
        <v/>
      </c>
      <c r="BK388" s="36" t="str">
        <f t="shared" si="353"/>
        <v/>
      </c>
      <c r="BL388" s="36" t="str">
        <f t="shared" si="353"/>
        <v/>
      </c>
      <c r="BM388" s="36" t="str">
        <f t="shared" si="353"/>
        <v/>
      </c>
      <c r="BN388" s="38" t="e">
        <f aca="true" t="shared" si="354" ref="BN388:BN451">AVERAGE(AT388:BC388)</f>
        <v>#DIV/0!</v>
      </c>
      <c r="BO388" s="38" t="e">
        <f aca="true" t="shared" si="355" ref="BO388:BO451">AVERAGE(BD388:BM388)</f>
        <v>#DIV/0!</v>
      </c>
      <c r="BP388" s="39" t="str">
        <f t="shared" si="310"/>
        <v/>
      </c>
      <c r="BQ388" s="39" t="str">
        <f t="shared" si="311"/>
        <v/>
      </c>
      <c r="BR388" s="39" t="str">
        <f t="shared" si="312"/>
        <v/>
      </c>
      <c r="BS388" s="39" t="str">
        <f t="shared" si="313"/>
        <v/>
      </c>
      <c r="BT388" s="39" t="str">
        <f t="shared" si="314"/>
        <v/>
      </c>
      <c r="BU388" s="39" t="str">
        <f t="shared" si="315"/>
        <v/>
      </c>
      <c r="BV388" s="39" t="str">
        <f t="shared" si="316"/>
        <v/>
      </c>
      <c r="BW388" s="39" t="str">
        <f t="shared" si="317"/>
        <v/>
      </c>
      <c r="BX388" s="39" t="str">
        <f t="shared" si="318"/>
        <v/>
      </c>
      <c r="BY388" s="39" t="str">
        <f t="shared" si="319"/>
        <v/>
      </c>
      <c r="BZ388" s="39" t="str">
        <f t="shared" si="320"/>
        <v/>
      </c>
      <c r="CA388" s="39" t="str">
        <f t="shared" si="321"/>
        <v/>
      </c>
      <c r="CB388" s="39" t="str">
        <f t="shared" si="322"/>
        <v/>
      </c>
      <c r="CC388" s="39" t="str">
        <f t="shared" si="323"/>
        <v/>
      </c>
      <c r="CD388" s="39" t="str">
        <f t="shared" si="324"/>
        <v/>
      </c>
      <c r="CE388" s="39" t="str">
        <f t="shared" si="325"/>
        <v/>
      </c>
      <c r="CF388" s="39" t="str">
        <f t="shared" si="326"/>
        <v/>
      </c>
      <c r="CG388" s="39" t="str">
        <f t="shared" si="327"/>
        <v/>
      </c>
      <c r="CH388" s="39" t="str">
        <f t="shared" si="328"/>
        <v/>
      </c>
      <c r="CI388" s="39" t="str">
        <f t="shared" si="329"/>
        <v/>
      </c>
    </row>
    <row r="389" spans="1:87" ht="12.75">
      <c r="A389" s="18"/>
      <c r="B389" s="16" t="str">
        <f>'Gene Table'!D388</f>
        <v>NM_000634</v>
      </c>
      <c r="C389" s="16" t="s">
        <v>13</v>
      </c>
      <c r="D389" s="17" t="str">
        <f>IF(SUM('Test Sample Data'!D$3:D$98)&gt;10,IF(AND(ISNUMBER('Test Sample Data'!D388),'Test Sample Data'!D388&lt;$B$1,'Test Sample Data'!D388&gt;0),'Test Sample Data'!D388,$B$1),"")</f>
        <v/>
      </c>
      <c r="E389" s="17" t="str">
        <f>IF(SUM('Test Sample Data'!E$3:E$98)&gt;10,IF(AND(ISNUMBER('Test Sample Data'!E388),'Test Sample Data'!E388&lt;$B$1,'Test Sample Data'!E388&gt;0),'Test Sample Data'!E388,$B$1),"")</f>
        <v/>
      </c>
      <c r="F389" s="17" t="str">
        <f>IF(SUM('Test Sample Data'!F$3:F$98)&gt;10,IF(AND(ISNUMBER('Test Sample Data'!F388),'Test Sample Data'!F388&lt;$B$1,'Test Sample Data'!F388&gt;0),'Test Sample Data'!F388,$B$1),"")</f>
        <v/>
      </c>
      <c r="G389" s="17" t="str">
        <f>IF(SUM('Test Sample Data'!G$3:G$98)&gt;10,IF(AND(ISNUMBER('Test Sample Data'!G388),'Test Sample Data'!G388&lt;$B$1,'Test Sample Data'!G388&gt;0),'Test Sample Data'!G388,$B$1),"")</f>
        <v/>
      </c>
      <c r="H389" s="17" t="str">
        <f>IF(SUM('Test Sample Data'!H$3:H$98)&gt;10,IF(AND(ISNUMBER('Test Sample Data'!H388),'Test Sample Data'!H388&lt;$B$1,'Test Sample Data'!H388&gt;0),'Test Sample Data'!H388,$B$1),"")</f>
        <v/>
      </c>
      <c r="I389" s="17" t="str">
        <f>IF(SUM('Test Sample Data'!I$3:I$98)&gt;10,IF(AND(ISNUMBER('Test Sample Data'!I388),'Test Sample Data'!I388&lt;$B$1,'Test Sample Data'!I388&gt;0),'Test Sample Data'!I388,$B$1),"")</f>
        <v/>
      </c>
      <c r="J389" s="17" t="str">
        <f>IF(SUM('Test Sample Data'!J$3:J$98)&gt;10,IF(AND(ISNUMBER('Test Sample Data'!J388),'Test Sample Data'!J388&lt;$B$1,'Test Sample Data'!J388&gt;0),'Test Sample Data'!J388,$B$1),"")</f>
        <v/>
      </c>
      <c r="K389" s="17" t="str">
        <f>IF(SUM('Test Sample Data'!K$3:K$98)&gt;10,IF(AND(ISNUMBER('Test Sample Data'!K388),'Test Sample Data'!K388&lt;$B$1,'Test Sample Data'!K388&gt;0),'Test Sample Data'!K388,$B$1),"")</f>
        <v/>
      </c>
      <c r="L389" s="17" t="str">
        <f>IF(SUM('Test Sample Data'!L$3:L$98)&gt;10,IF(AND(ISNUMBER('Test Sample Data'!L388),'Test Sample Data'!L388&lt;$B$1,'Test Sample Data'!L388&gt;0),'Test Sample Data'!L388,$B$1),"")</f>
        <v/>
      </c>
      <c r="M389" s="17" t="str">
        <f>IF(SUM('Test Sample Data'!M$3:M$98)&gt;10,IF(AND(ISNUMBER('Test Sample Data'!M388),'Test Sample Data'!M388&lt;$B$1,'Test Sample Data'!M388&gt;0),'Test Sample Data'!M388,$B$1),"")</f>
        <v/>
      </c>
      <c r="N389" s="17" t="str">
        <f>'Gene Table'!D388</f>
        <v>NM_000634</v>
      </c>
      <c r="O389" s="16" t="s">
        <v>13</v>
      </c>
      <c r="P389" s="17" t="str">
        <f>IF(SUM('Control Sample Data'!D$3:D$98)&gt;10,IF(AND(ISNUMBER('Control Sample Data'!D388),'Control Sample Data'!D388&lt;$B$1,'Control Sample Data'!D388&gt;0),'Control Sample Data'!D388,$B$1),"")</f>
        <v/>
      </c>
      <c r="Q389" s="17" t="str">
        <f>IF(SUM('Control Sample Data'!E$3:E$98)&gt;10,IF(AND(ISNUMBER('Control Sample Data'!E388),'Control Sample Data'!E388&lt;$B$1,'Control Sample Data'!E388&gt;0),'Control Sample Data'!E388,$B$1),"")</f>
        <v/>
      </c>
      <c r="R389" s="17" t="str">
        <f>IF(SUM('Control Sample Data'!F$3:F$98)&gt;10,IF(AND(ISNUMBER('Control Sample Data'!F388),'Control Sample Data'!F388&lt;$B$1,'Control Sample Data'!F388&gt;0),'Control Sample Data'!F388,$B$1),"")</f>
        <v/>
      </c>
      <c r="S389" s="17" t="str">
        <f>IF(SUM('Control Sample Data'!G$3:G$98)&gt;10,IF(AND(ISNUMBER('Control Sample Data'!G388),'Control Sample Data'!G388&lt;$B$1,'Control Sample Data'!G388&gt;0),'Control Sample Data'!G388,$B$1),"")</f>
        <v/>
      </c>
      <c r="T389" s="17" t="str">
        <f>IF(SUM('Control Sample Data'!H$3:H$98)&gt;10,IF(AND(ISNUMBER('Control Sample Data'!H388),'Control Sample Data'!H388&lt;$B$1,'Control Sample Data'!H388&gt;0),'Control Sample Data'!H388,$B$1),"")</f>
        <v/>
      </c>
      <c r="U389" s="17" t="str">
        <f>IF(SUM('Control Sample Data'!I$3:I$98)&gt;10,IF(AND(ISNUMBER('Control Sample Data'!I388),'Control Sample Data'!I388&lt;$B$1,'Control Sample Data'!I388&gt;0),'Control Sample Data'!I388,$B$1),"")</f>
        <v/>
      </c>
      <c r="V389" s="17" t="str">
        <f>IF(SUM('Control Sample Data'!J$3:J$98)&gt;10,IF(AND(ISNUMBER('Control Sample Data'!J388),'Control Sample Data'!J388&lt;$B$1,'Control Sample Data'!J388&gt;0),'Control Sample Data'!J388,$B$1),"")</f>
        <v/>
      </c>
      <c r="W389" s="17" t="str">
        <f>IF(SUM('Control Sample Data'!K$3:K$98)&gt;10,IF(AND(ISNUMBER('Control Sample Data'!K388),'Control Sample Data'!K388&lt;$B$1,'Control Sample Data'!K388&gt;0),'Control Sample Data'!K388,$B$1),"")</f>
        <v/>
      </c>
      <c r="X389" s="17" t="str">
        <f>IF(SUM('Control Sample Data'!L$3:L$98)&gt;10,IF(AND(ISNUMBER('Control Sample Data'!L388),'Control Sample Data'!L388&lt;$B$1,'Control Sample Data'!L388&gt;0),'Control Sample Data'!L388,$B$1),"")</f>
        <v/>
      </c>
      <c r="Y389" s="17" t="str">
        <f>IF(SUM('Control Sample Data'!M$3:M$98)&gt;10,IF(AND(ISNUMBER('Control Sample Data'!M388),'Control Sample Data'!M388&lt;$B$1,'Control Sample Data'!M388&gt;0),'Control Sample Data'!M388,$B$1),"")</f>
        <v/>
      </c>
      <c r="Z389" s="38" t="str">
        <f>IF(ISERROR(VLOOKUP('Choose Housekeeping Genes'!$C4,Calculations!$C$388:$M$483,2,0)),"",VLOOKUP('Choose Housekeeping Genes'!$C4,Calculations!$C$388:$M$483,2,0))</f>
        <v/>
      </c>
      <c r="AA389" s="38" t="str">
        <f>IF(ISERROR(VLOOKUP('Choose Housekeeping Genes'!$C4,Calculations!$C$388:$M$483,3,0)),"",VLOOKUP('Choose Housekeeping Genes'!$C4,Calculations!$C$388:$M$483,3,0))</f>
        <v/>
      </c>
      <c r="AB389" s="38" t="str">
        <f>IF(ISERROR(VLOOKUP('Choose Housekeeping Genes'!$C4,Calculations!$C$388:$M$483,4,0)),"",VLOOKUP('Choose Housekeeping Genes'!$C4,Calculations!$C$388:$M$483,4,0))</f>
        <v/>
      </c>
      <c r="AC389" s="38" t="str">
        <f>IF(ISERROR(VLOOKUP('Choose Housekeeping Genes'!$C4,Calculations!$C$388:$M$483,5,0)),"",VLOOKUP('Choose Housekeeping Genes'!$C4,Calculations!$C$388:$M$483,5,0))</f>
        <v/>
      </c>
      <c r="AD389" s="38" t="str">
        <f>IF(ISERROR(VLOOKUP('Choose Housekeeping Genes'!$C4,Calculations!$C$388:$M$483,6,0)),"",VLOOKUP('Choose Housekeeping Genes'!$C4,Calculations!$C$388:$M$483,6,0))</f>
        <v/>
      </c>
      <c r="AE389" s="38" t="str">
        <f>IF(ISERROR(VLOOKUP('Choose Housekeeping Genes'!$C4,Calculations!$C$388:$M$483,7,0)),"",VLOOKUP('Choose Housekeeping Genes'!$C4,Calculations!$C$388:$M$483,7,0))</f>
        <v/>
      </c>
      <c r="AF389" s="38" t="str">
        <f>IF(ISERROR(VLOOKUP('Choose Housekeeping Genes'!$C4,Calculations!$C$388:$M$483,8,0)),"",VLOOKUP('Choose Housekeeping Genes'!$C4,Calculations!$C$388:$M$483,8,0))</f>
        <v/>
      </c>
      <c r="AG389" s="38" t="str">
        <f>IF(ISERROR(VLOOKUP('Choose Housekeeping Genes'!$C4,Calculations!$C$388:$M$483,9,0)),"",VLOOKUP('Choose Housekeeping Genes'!$C4,Calculations!$C$388:$M$483,9,0))</f>
        <v/>
      </c>
      <c r="AH389" s="38" t="str">
        <f>IF(ISERROR(VLOOKUP('Choose Housekeeping Genes'!$C4,Calculations!$C$388:$M$483,10,0)),"",VLOOKUP('Choose Housekeeping Genes'!$C4,Calculations!$C$388:$M$483,10,0))</f>
        <v/>
      </c>
      <c r="AI389" s="38" t="str">
        <f>IF(ISERROR(VLOOKUP('Choose Housekeeping Genes'!$C4,Calculations!$C$388:$M$483,11,0)),"",VLOOKUP('Choose Housekeeping Genes'!$C4,Calculations!$C$388:$M$483,11,0))</f>
        <v/>
      </c>
      <c r="AJ389" s="38" t="str">
        <f>IF(ISERROR(VLOOKUP('Choose Housekeeping Genes'!$C4,Calculations!$C$388:$AB$483,14,0)),"",VLOOKUP('Choose Housekeeping Genes'!$C4,Calculations!$C$388:$AB$483,14,0))</f>
        <v/>
      </c>
      <c r="AK389" s="38" t="str">
        <f>IF(ISERROR(VLOOKUP('Choose Housekeeping Genes'!$C4,Calculations!$C$388:$AB$483,15,0)),"",VLOOKUP('Choose Housekeeping Genes'!$C4,Calculations!$C$388:$AB$483,15,0))</f>
        <v/>
      </c>
      <c r="AL389" s="38" t="str">
        <f>IF(ISERROR(VLOOKUP('Choose Housekeeping Genes'!$C4,Calculations!$C$388:$AB$483,16,0)),"",VLOOKUP('Choose Housekeeping Genes'!$C4,Calculations!$C$388:$AB$483,16,0))</f>
        <v/>
      </c>
      <c r="AM389" s="38" t="str">
        <f>IF(ISERROR(VLOOKUP('Choose Housekeeping Genes'!$C4,Calculations!$C$388:$AB$483,17,0)),"",VLOOKUP('Choose Housekeeping Genes'!$C4,Calculations!$C$388:$AB$483,17,0))</f>
        <v/>
      </c>
      <c r="AN389" s="38" t="str">
        <f>IF(ISERROR(VLOOKUP('Choose Housekeeping Genes'!$C4,Calculations!$C$388:$AB$483,18,0)),"",VLOOKUP('Choose Housekeeping Genes'!$C4,Calculations!$C$388:$AB$483,18,0))</f>
        <v/>
      </c>
      <c r="AO389" s="38" t="str">
        <f>IF(ISERROR(VLOOKUP('Choose Housekeeping Genes'!$C4,Calculations!$C$388:$AB$483,19,0)),"",VLOOKUP('Choose Housekeeping Genes'!$C4,Calculations!$C$388:$AB$483,19,0))</f>
        <v/>
      </c>
      <c r="AP389" s="38" t="str">
        <f>IF(ISERROR(VLOOKUP('Choose Housekeeping Genes'!$C4,Calculations!$C$388:$AB$483,20,0)),"",VLOOKUP('Choose Housekeeping Genes'!$C4,Calculations!$C$388:$AB$483,20,0))</f>
        <v/>
      </c>
      <c r="AQ389" s="38" t="str">
        <f>IF(ISERROR(VLOOKUP('Choose Housekeeping Genes'!$C4,Calculations!$C$388:$AB$483,21,0)),"",VLOOKUP('Choose Housekeeping Genes'!$C4,Calculations!$C$388:$AB$483,21,0))</f>
        <v/>
      </c>
      <c r="AR389" s="38" t="str">
        <f>IF(ISERROR(VLOOKUP('Choose Housekeeping Genes'!$C4,Calculations!$C$388:$AB$483,22,0)),"",VLOOKUP('Choose Housekeeping Genes'!$C4,Calculations!$C$388:$AB$483,22,0))</f>
        <v/>
      </c>
      <c r="AS389" s="38" t="str">
        <f>IF(ISERROR(VLOOKUP('Choose Housekeeping Genes'!$C4,Calculations!$C$388:$AB$483,23,0)),"",VLOOKUP('Choose Housekeeping Genes'!$C4,Calculations!$C$388:$AB$483,23,0))</f>
        <v/>
      </c>
      <c r="AT389" s="36" t="str">
        <f t="shared" si="352"/>
        <v/>
      </c>
      <c r="AU389" s="36" t="str">
        <f t="shared" si="352"/>
        <v/>
      </c>
      <c r="AV389" s="36" t="str">
        <f t="shared" si="352"/>
        <v/>
      </c>
      <c r="AW389" s="36" t="str">
        <f t="shared" si="352"/>
        <v/>
      </c>
      <c r="AX389" s="36" t="str">
        <f t="shared" si="352"/>
        <v/>
      </c>
      <c r="AY389" s="36" t="str">
        <f t="shared" si="352"/>
        <v/>
      </c>
      <c r="AZ389" s="36" t="str">
        <f t="shared" si="352"/>
        <v/>
      </c>
      <c r="BA389" s="36" t="str">
        <f t="shared" si="352"/>
        <v/>
      </c>
      <c r="BB389" s="36" t="str">
        <f t="shared" si="352"/>
        <v/>
      </c>
      <c r="BC389" s="36" t="str">
        <f t="shared" si="352"/>
        <v/>
      </c>
      <c r="BD389" s="36" t="str">
        <f aca="true" t="shared" si="356" ref="BD389:BD452">IF(ISERROR(P389-AJ$410),"",P389-AJ$410)</f>
        <v/>
      </c>
      <c r="BE389" s="36" t="str">
        <f aca="true" t="shared" si="357" ref="BE389:BE452">IF(ISERROR(Q389-AK$410),"",Q389-AK$410)</f>
        <v/>
      </c>
      <c r="BF389" s="36" t="str">
        <f aca="true" t="shared" si="358" ref="BF389:BF452">IF(ISERROR(R389-AL$410),"",R389-AL$410)</f>
        <v/>
      </c>
      <c r="BG389" s="36" t="str">
        <f aca="true" t="shared" si="359" ref="BG389:BG452">IF(ISERROR(S389-AM$410),"",S389-AM$410)</f>
        <v/>
      </c>
      <c r="BH389" s="36" t="str">
        <f aca="true" t="shared" si="360" ref="BH389:BH452">IF(ISERROR(T389-AN$410),"",T389-AN$410)</f>
        <v/>
      </c>
      <c r="BI389" s="36" t="str">
        <f aca="true" t="shared" si="361" ref="BI389:BI452">IF(ISERROR(U389-AO$410),"",U389-AO$410)</f>
        <v/>
      </c>
      <c r="BJ389" s="36" t="str">
        <f aca="true" t="shared" si="362" ref="BJ389:BJ452">IF(ISERROR(V389-AP$410),"",V389-AP$410)</f>
        <v/>
      </c>
      <c r="BK389" s="36" t="str">
        <f aca="true" t="shared" si="363" ref="BK389:BK452">IF(ISERROR(W389-AQ$410),"",W389-AQ$410)</f>
        <v/>
      </c>
      <c r="BL389" s="36" t="str">
        <f aca="true" t="shared" si="364" ref="BL389:BL452">IF(ISERROR(X389-AR$410),"",X389-AR$410)</f>
        <v/>
      </c>
      <c r="BM389" s="36" t="str">
        <f aca="true" t="shared" si="365" ref="BM389:BM452">IF(ISERROR(Y389-AS$410),"",Y389-AS$410)</f>
        <v/>
      </c>
      <c r="BN389" s="38" t="e">
        <f t="shared" si="354"/>
        <v>#DIV/0!</v>
      </c>
      <c r="BO389" s="38" t="e">
        <f t="shared" si="355"/>
        <v>#DIV/0!</v>
      </c>
      <c r="BP389" s="39" t="str">
        <f aca="true" t="shared" si="366" ref="BP389:BP452">IF(ISNUMBER(AT389),POWER(2,-AT389),"")</f>
        <v/>
      </c>
      <c r="BQ389" s="39" t="str">
        <f aca="true" t="shared" si="367" ref="BQ389:BQ452">IF(ISNUMBER(AU389),POWER(2,-AU389),"")</f>
        <v/>
      </c>
      <c r="BR389" s="39" t="str">
        <f aca="true" t="shared" si="368" ref="BR389:BR452">IF(ISNUMBER(AV389),POWER(2,-AV389),"")</f>
        <v/>
      </c>
      <c r="BS389" s="39" t="str">
        <f aca="true" t="shared" si="369" ref="BS389:BS452">IF(ISNUMBER(AW389),POWER(2,-AW389),"")</f>
        <v/>
      </c>
      <c r="BT389" s="39" t="str">
        <f aca="true" t="shared" si="370" ref="BT389:BT452">IF(ISNUMBER(AX389),POWER(2,-AX389),"")</f>
        <v/>
      </c>
      <c r="BU389" s="39" t="str">
        <f aca="true" t="shared" si="371" ref="BU389:BU452">IF(ISNUMBER(AY389),POWER(2,-AY389),"")</f>
        <v/>
      </c>
      <c r="BV389" s="39" t="str">
        <f aca="true" t="shared" si="372" ref="BV389:BV452">IF(ISNUMBER(AZ389),POWER(2,-AZ389),"")</f>
        <v/>
      </c>
      <c r="BW389" s="39" t="str">
        <f aca="true" t="shared" si="373" ref="BW389:BW452">IF(ISNUMBER(BA389),POWER(2,-BA389),"")</f>
        <v/>
      </c>
      <c r="BX389" s="39" t="str">
        <f aca="true" t="shared" si="374" ref="BX389:BX452">IF(ISNUMBER(BB389),POWER(2,-BB389),"")</f>
        <v/>
      </c>
      <c r="BY389" s="39" t="str">
        <f aca="true" t="shared" si="375" ref="BY389:BY452">IF(ISNUMBER(BC389),POWER(2,-BC389),"")</f>
        <v/>
      </c>
      <c r="BZ389" s="39" t="str">
        <f aca="true" t="shared" si="376" ref="BZ389:BZ452">IF(ISNUMBER(BD389),POWER(2,-BD389),"")</f>
        <v/>
      </c>
      <c r="CA389" s="39" t="str">
        <f aca="true" t="shared" si="377" ref="CA389:CA452">IF(ISNUMBER(BE389),POWER(2,-BE389),"")</f>
        <v/>
      </c>
      <c r="CB389" s="39" t="str">
        <f aca="true" t="shared" si="378" ref="CB389:CB452">IF(ISNUMBER(BF389),POWER(2,-BF389),"")</f>
        <v/>
      </c>
      <c r="CC389" s="39" t="str">
        <f aca="true" t="shared" si="379" ref="CC389:CC452">IF(ISNUMBER(BG389),POWER(2,-BG389),"")</f>
        <v/>
      </c>
      <c r="CD389" s="39" t="str">
        <f aca="true" t="shared" si="380" ref="CD389:CD452">IF(ISNUMBER(BH389),POWER(2,-BH389),"")</f>
        <v/>
      </c>
      <c r="CE389" s="39" t="str">
        <f aca="true" t="shared" si="381" ref="CE389:CE452">IF(ISNUMBER(BI389),POWER(2,-BI389),"")</f>
        <v/>
      </c>
      <c r="CF389" s="39" t="str">
        <f aca="true" t="shared" si="382" ref="CF389:CF452">IF(ISNUMBER(BJ389),POWER(2,-BJ389),"")</f>
        <v/>
      </c>
      <c r="CG389" s="39" t="str">
        <f aca="true" t="shared" si="383" ref="CG389:CG452">IF(ISNUMBER(BK389),POWER(2,-BK389),"")</f>
        <v/>
      </c>
      <c r="CH389" s="39" t="str">
        <f aca="true" t="shared" si="384" ref="CH389:CH452">IF(ISNUMBER(BL389),POWER(2,-BL389),"")</f>
        <v/>
      </c>
      <c r="CI389" s="39" t="str">
        <f aca="true" t="shared" si="385" ref="CI389:CI452">IF(ISNUMBER(BM389),POWER(2,-BM389),"")</f>
        <v/>
      </c>
    </row>
    <row r="390" spans="1:87" ht="12.75">
      <c r="A390" s="18"/>
      <c r="B390" s="16" t="str">
        <f>'Gene Table'!D389</f>
        <v>NM_000417</v>
      </c>
      <c r="C390" s="16" t="s">
        <v>17</v>
      </c>
      <c r="D390" s="17" t="str">
        <f>IF(SUM('Test Sample Data'!D$3:D$98)&gt;10,IF(AND(ISNUMBER('Test Sample Data'!D389),'Test Sample Data'!D389&lt;$B$1,'Test Sample Data'!D389&gt;0),'Test Sample Data'!D389,$B$1),"")</f>
        <v/>
      </c>
      <c r="E390" s="17" t="str">
        <f>IF(SUM('Test Sample Data'!E$3:E$98)&gt;10,IF(AND(ISNUMBER('Test Sample Data'!E389),'Test Sample Data'!E389&lt;$B$1,'Test Sample Data'!E389&gt;0),'Test Sample Data'!E389,$B$1),"")</f>
        <v/>
      </c>
      <c r="F390" s="17" t="str">
        <f>IF(SUM('Test Sample Data'!F$3:F$98)&gt;10,IF(AND(ISNUMBER('Test Sample Data'!F389),'Test Sample Data'!F389&lt;$B$1,'Test Sample Data'!F389&gt;0),'Test Sample Data'!F389,$B$1),"")</f>
        <v/>
      </c>
      <c r="G390" s="17" t="str">
        <f>IF(SUM('Test Sample Data'!G$3:G$98)&gt;10,IF(AND(ISNUMBER('Test Sample Data'!G389),'Test Sample Data'!G389&lt;$B$1,'Test Sample Data'!G389&gt;0),'Test Sample Data'!G389,$B$1),"")</f>
        <v/>
      </c>
      <c r="H390" s="17" t="str">
        <f>IF(SUM('Test Sample Data'!H$3:H$98)&gt;10,IF(AND(ISNUMBER('Test Sample Data'!H389),'Test Sample Data'!H389&lt;$B$1,'Test Sample Data'!H389&gt;0),'Test Sample Data'!H389,$B$1),"")</f>
        <v/>
      </c>
      <c r="I390" s="17" t="str">
        <f>IF(SUM('Test Sample Data'!I$3:I$98)&gt;10,IF(AND(ISNUMBER('Test Sample Data'!I389),'Test Sample Data'!I389&lt;$B$1,'Test Sample Data'!I389&gt;0),'Test Sample Data'!I389,$B$1),"")</f>
        <v/>
      </c>
      <c r="J390" s="17" t="str">
        <f>IF(SUM('Test Sample Data'!J$3:J$98)&gt;10,IF(AND(ISNUMBER('Test Sample Data'!J389),'Test Sample Data'!J389&lt;$B$1,'Test Sample Data'!J389&gt;0),'Test Sample Data'!J389,$B$1),"")</f>
        <v/>
      </c>
      <c r="K390" s="17" t="str">
        <f>IF(SUM('Test Sample Data'!K$3:K$98)&gt;10,IF(AND(ISNUMBER('Test Sample Data'!K389),'Test Sample Data'!K389&lt;$B$1,'Test Sample Data'!K389&gt;0),'Test Sample Data'!K389,$B$1),"")</f>
        <v/>
      </c>
      <c r="L390" s="17" t="str">
        <f>IF(SUM('Test Sample Data'!L$3:L$98)&gt;10,IF(AND(ISNUMBER('Test Sample Data'!L389),'Test Sample Data'!L389&lt;$B$1,'Test Sample Data'!L389&gt;0),'Test Sample Data'!L389,$B$1),"")</f>
        <v/>
      </c>
      <c r="M390" s="17" t="str">
        <f>IF(SUM('Test Sample Data'!M$3:M$98)&gt;10,IF(AND(ISNUMBER('Test Sample Data'!M389),'Test Sample Data'!M389&lt;$B$1,'Test Sample Data'!M389&gt;0),'Test Sample Data'!M389,$B$1),"")</f>
        <v/>
      </c>
      <c r="N390" s="17" t="str">
        <f>'Gene Table'!D389</f>
        <v>NM_000417</v>
      </c>
      <c r="O390" s="16" t="s">
        <v>17</v>
      </c>
      <c r="P390" s="17" t="str">
        <f>IF(SUM('Control Sample Data'!D$3:D$98)&gt;10,IF(AND(ISNUMBER('Control Sample Data'!D389),'Control Sample Data'!D389&lt;$B$1,'Control Sample Data'!D389&gt;0),'Control Sample Data'!D389,$B$1),"")</f>
        <v/>
      </c>
      <c r="Q390" s="17" t="str">
        <f>IF(SUM('Control Sample Data'!E$3:E$98)&gt;10,IF(AND(ISNUMBER('Control Sample Data'!E389),'Control Sample Data'!E389&lt;$B$1,'Control Sample Data'!E389&gt;0),'Control Sample Data'!E389,$B$1),"")</f>
        <v/>
      </c>
      <c r="R390" s="17" t="str">
        <f>IF(SUM('Control Sample Data'!F$3:F$98)&gt;10,IF(AND(ISNUMBER('Control Sample Data'!F389),'Control Sample Data'!F389&lt;$B$1,'Control Sample Data'!F389&gt;0),'Control Sample Data'!F389,$B$1),"")</f>
        <v/>
      </c>
      <c r="S390" s="17" t="str">
        <f>IF(SUM('Control Sample Data'!G$3:G$98)&gt;10,IF(AND(ISNUMBER('Control Sample Data'!G389),'Control Sample Data'!G389&lt;$B$1,'Control Sample Data'!G389&gt;0),'Control Sample Data'!G389,$B$1),"")</f>
        <v/>
      </c>
      <c r="T390" s="17" t="str">
        <f>IF(SUM('Control Sample Data'!H$3:H$98)&gt;10,IF(AND(ISNUMBER('Control Sample Data'!H389),'Control Sample Data'!H389&lt;$B$1,'Control Sample Data'!H389&gt;0),'Control Sample Data'!H389,$B$1),"")</f>
        <v/>
      </c>
      <c r="U390" s="17" t="str">
        <f>IF(SUM('Control Sample Data'!I$3:I$98)&gt;10,IF(AND(ISNUMBER('Control Sample Data'!I389),'Control Sample Data'!I389&lt;$B$1,'Control Sample Data'!I389&gt;0),'Control Sample Data'!I389,$B$1),"")</f>
        <v/>
      </c>
      <c r="V390" s="17" t="str">
        <f>IF(SUM('Control Sample Data'!J$3:J$98)&gt;10,IF(AND(ISNUMBER('Control Sample Data'!J389),'Control Sample Data'!J389&lt;$B$1,'Control Sample Data'!J389&gt;0),'Control Sample Data'!J389,$B$1),"")</f>
        <v/>
      </c>
      <c r="W390" s="17" t="str">
        <f>IF(SUM('Control Sample Data'!K$3:K$98)&gt;10,IF(AND(ISNUMBER('Control Sample Data'!K389),'Control Sample Data'!K389&lt;$B$1,'Control Sample Data'!K389&gt;0),'Control Sample Data'!K389,$B$1),"")</f>
        <v/>
      </c>
      <c r="X390" s="17" t="str">
        <f>IF(SUM('Control Sample Data'!L$3:L$98)&gt;10,IF(AND(ISNUMBER('Control Sample Data'!L389),'Control Sample Data'!L389&lt;$B$1,'Control Sample Data'!L389&gt;0),'Control Sample Data'!L389,$B$1),"")</f>
        <v/>
      </c>
      <c r="Y390" s="17" t="str">
        <f>IF(SUM('Control Sample Data'!M$3:M$98)&gt;10,IF(AND(ISNUMBER('Control Sample Data'!M389),'Control Sample Data'!M389&lt;$B$1,'Control Sample Data'!M389&gt;0),'Control Sample Data'!M389,$B$1),"")</f>
        <v/>
      </c>
      <c r="Z390" s="38" t="str">
        <f>IF(ISERROR(VLOOKUP('Choose Housekeeping Genes'!$C5,Calculations!$C$388:$M$483,2,0)),"",VLOOKUP('Choose Housekeeping Genes'!$C5,Calculations!$C$388:$M$483,2,0))</f>
        <v/>
      </c>
      <c r="AA390" s="38" t="str">
        <f>IF(ISERROR(VLOOKUP('Choose Housekeeping Genes'!$C5,Calculations!$C$388:$M$483,3,0)),"",VLOOKUP('Choose Housekeeping Genes'!$C5,Calculations!$C$388:$M$483,3,0))</f>
        <v/>
      </c>
      <c r="AB390" s="38" t="str">
        <f>IF(ISERROR(VLOOKUP('Choose Housekeeping Genes'!$C5,Calculations!$C$388:$M$483,4,0)),"",VLOOKUP('Choose Housekeeping Genes'!$C5,Calculations!$C$388:$M$483,4,0))</f>
        <v/>
      </c>
      <c r="AC390" s="38" t="str">
        <f>IF(ISERROR(VLOOKUP('Choose Housekeeping Genes'!$C5,Calculations!$C$388:$M$483,5,0)),"",VLOOKUP('Choose Housekeeping Genes'!$C5,Calculations!$C$388:$M$483,5,0))</f>
        <v/>
      </c>
      <c r="AD390" s="38" t="str">
        <f>IF(ISERROR(VLOOKUP('Choose Housekeeping Genes'!$C5,Calculations!$C$388:$M$483,6,0)),"",VLOOKUP('Choose Housekeeping Genes'!$C5,Calculations!$C$388:$M$483,6,0))</f>
        <v/>
      </c>
      <c r="AE390" s="38" t="str">
        <f>IF(ISERROR(VLOOKUP('Choose Housekeeping Genes'!$C5,Calculations!$C$388:$M$483,7,0)),"",VLOOKUP('Choose Housekeeping Genes'!$C5,Calculations!$C$388:$M$483,7,0))</f>
        <v/>
      </c>
      <c r="AF390" s="38" t="str">
        <f>IF(ISERROR(VLOOKUP('Choose Housekeeping Genes'!$C5,Calculations!$C$388:$M$483,8,0)),"",VLOOKUP('Choose Housekeeping Genes'!$C5,Calculations!$C$388:$M$483,8,0))</f>
        <v/>
      </c>
      <c r="AG390" s="38" t="str">
        <f>IF(ISERROR(VLOOKUP('Choose Housekeeping Genes'!$C5,Calculations!$C$388:$M$483,9,0)),"",VLOOKUP('Choose Housekeeping Genes'!$C5,Calculations!$C$388:$M$483,9,0))</f>
        <v/>
      </c>
      <c r="AH390" s="38" t="str">
        <f>IF(ISERROR(VLOOKUP('Choose Housekeeping Genes'!$C5,Calculations!$C$388:$M$483,10,0)),"",VLOOKUP('Choose Housekeeping Genes'!$C5,Calculations!$C$388:$M$483,10,0))</f>
        <v/>
      </c>
      <c r="AI390" s="38" t="str">
        <f>IF(ISERROR(VLOOKUP('Choose Housekeeping Genes'!$C5,Calculations!$C$388:$M$483,11,0)),"",VLOOKUP('Choose Housekeeping Genes'!$C5,Calculations!$C$388:$M$483,11,0))</f>
        <v/>
      </c>
      <c r="AJ390" s="38" t="str">
        <f>IF(ISERROR(VLOOKUP('Choose Housekeeping Genes'!$C5,Calculations!$C$388:$AB$483,14,0)),"",VLOOKUP('Choose Housekeeping Genes'!$C5,Calculations!$C$388:$AB$483,14,0))</f>
        <v/>
      </c>
      <c r="AK390" s="38" t="str">
        <f>IF(ISERROR(VLOOKUP('Choose Housekeeping Genes'!$C5,Calculations!$C$388:$AB$483,15,0)),"",VLOOKUP('Choose Housekeeping Genes'!$C5,Calculations!$C$388:$AB$483,15,0))</f>
        <v/>
      </c>
      <c r="AL390" s="38" t="str">
        <f>IF(ISERROR(VLOOKUP('Choose Housekeeping Genes'!$C5,Calculations!$C$388:$AB$483,16,0)),"",VLOOKUP('Choose Housekeeping Genes'!$C5,Calculations!$C$388:$AB$483,16,0))</f>
        <v/>
      </c>
      <c r="AM390" s="38" t="str">
        <f>IF(ISERROR(VLOOKUP('Choose Housekeeping Genes'!$C5,Calculations!$C$388:$AB$483,17,0)),"",VLOOKUP('Choose Housekeeping Genes'!$C5,Calculations!$C$388:$AB$483,17,0))</f>
        <v/>
      </c>
      <c r="AN390" s="38" t="str">
        <f>IF(ISERROR(VLOOKUP('Choose Housekeeping Genes'!$C5,Calculations!$C$388:$AB$483,18,0)),"",VLOOKUP('Choose Housekeeping Genes'!$C5,Calculations!$C$388:$AB$483,18,0))</f>
        <v/>
      </c>
      <c r="AO390" s="38" t="str">
        <f>IF(ISERROR(VLOOKUP('Choose Housekeeping Genes'!$C5,Calculations!$C$388:$AB$483,19,0)),"",VLOOKUP('Choose Housekeeping Genes'!$C5,Calculations!$C$388:$AB$483,19,0))</f>
        <v/>
      </c>
      <c r="AP390" s="38" t="str">
        <f>IF(ISERROR(VLOOKUP('Choose Housekeeping Genes'!$C5,Calculations!$C$388:$AB$483,20,0)),"",VLOOKUP('Choose Housekeeping Genes'!$C5,Calculations!$C$388:$AB$483,20,0))</f>
        <v/>
      </c>
      <c r="AQ390" s="38" t="str">
        <f>IF(ISERROR(VLOOKUP('Choose Housekeeping Genes'!$C5,Calculations!$C$388:$AB$483,21,0)),"",VLOOKUP('Choose Housekeeping Genes'!$C5,Calculations!$C$388:$AB$483,21,0))</f>
        <v/>
      </c>
      <c r="AR390" s="38" t="str">
        <f>IF(ISERROR(VLOOKUP('Choose Housekeeping Genes'!$C5,Calculations!$C$388:$AB$483,22,0)),"",VLOOKUP('Choose Housekeeping Genes'!$C5,Calculations!$C$388:$AB$483,22,0))</f>
        <v/>
      </c>
      <c r="AS390" s="38" t="str">
        <f>IF(ISERROR(VLOOKUP('Choose Housekeeping Genes'!$C5,Calculations!$C$388:$AB$483,23,0)),"",VLOOKUP('Choose Housekeeping Genes'!$C5,Calculations!$C$388:$AB$483,23,0))</f>
        <v/>
      </c>
      <c r="AT390" s="36" t="str">
        <f aca="true" t="shared" si="386" ref="AT390:AT453">IF(ISERROR(D390-Z$410),"",D390-Z$410)</f>
        <v/>
      </c>
      <c r="AU390" s="36" t="str">
        <f aca="true" t="shared" si="387" ref="AU390:AU453">IF(ISERROR(E390-AA$410),"",E390-AA$410)</f>
        <v/>
      </c>
      <c r="AV390" s="36" t="str">
        <f aca="true" t="shared" si="388" ref="AV390:AV453">IF(ISERROR(F390-AB$410),"",F390-AB$410)</f>
        <v/>
      </c>
      <c r="AW390" s="36" t="str">
        <f aca="true" t="shared" si="389" ref="AW390:AW453">IF(ISERROR(G390-AC$410),"",G390-AC$410)</f>
        <v/>
      </c>
      <c r="AX390" s="36" t="str">
        <f aca="true" t="shared" si="390" ref="AX390:AX453">IF(ISERROR(H390-AD$410),"",H390-AD$410)</f>
        <v/>
      </c>
      <c r="AY390" s="36" t="str">
        <f aca="true" t="shared" si="391" ref="AY390:AY453">IF(ISERROR(I390-AE$410),"",I390-AE$410)</f>
        <v/>
      </c>
      <c r="AZ390" s="36" t="str">
        <f aca="true" t="shared" si="392" ref="AZ390:AZ453">IF(ISERROR(J390-AF$410),"",J390-AF$410)</f>
        <v/>
      </c>
      <c r="BA390" s="36" t="str">
        <f aca="true" t="shared" si="393" ref="BA390:BA453">IF(ISERROR(K390-AG$410),"",K390-AG$410)</f>
        <v/>
      </c>
      <c r="BB390" s="36" t="str">
        <f aca="true" t="shared" si="394" ref="BB390:BC453">IF(ISERROR(L390-AH$410),"",L390-AH$410)</f>
        <v/>
      </c>
      <c r="BC390" s="36" t="str">
        <f aca="true" t="shared" si="395" ref="BC390:BC403">IF(ISERROR(M390-AI$410),"",M390-AI$410)</f>
        <v/>
      </c>
      <c r="BD390" s="36" t="str">
        <f t="shared" si="356"/>
        <v/>
      </c>
      <c r="BE390" s="36" t="str">
        <f t="shared" si="357"/>
        <v/>
      </c>
      <c r="BF390" s="36" t="str">
        <f t="shared" si="358"/>
        <v/>
      </c>
      <c r="BG390" s="36" t="str">
        <f t="shared" si="359"/>
        <v/>
      </c>
      <c r="BH390" s="36" t="str">
        <f t="shared" si="360"/>
        <v/>
      </c>
      <c r="BI390" s="36" t="str">
        <f t="shared" si="361"/>
        <v/>
      </c>
      <c r="BJ390" s="36" t="str">
        <f t="shared" si="362"/>
        <v/>
      </c>
      <c r="BK390" s="36" t="str">
        <f t="shared" si="363"/>
        <v/>
      </c>
      <c r="BL390" s="36" t="str">
        <f t="shared" si="364"/>
        <v/>
      </c>
      <c r="BM390" s="36" t="str">
        <f t="shared" si="365"/>
        <v/>
      </c>
      <c r="BN390" s="38" t="e">
        <f t="shared" si="354"/>
        <v>#DIV/0!</v>
      </c>
      <c r="BO390" s="38" t="e">
        <f t="shared" si="355"/>
        <v>#DIV/0!</v>
      </c>
      <c r="BP390" s="39" t="str">
        <f t="shared" si="366"/>
        <v/>
      </c>
      <c r="BQ390" s="39" t="str">
        <f t="shared" si="367"/>
        <v/>
      </c>
      <c r="BR390" s="39" t="str">
        <f t="shared" si="368"/>
        <v/>
      </c>
      <c r="BS390" s="39" t="str">
        <f t="shared" si="369"/>
        <v/>
      </c>
      <c r="BT390" s="39" t="str">
        <f t="shared" si="370"/>
        <v/>
      </c>
      <c r="BU390" s="39" t="str">
        <f t="shared" si="371"/>
        <v/>
      </c>
      <c r="BV390" s="39" t="str">
        <f t="shared" si="372"/>
        <v/>
      </c>
      <c r="BW390" s="39" t="str">
        <f t="shared" si="373"/>
        <v/>
      </c>
      <c r="BX390" s="39" t="str">
        <f t="shared" si="374"/>
        <v/>
      </c>
      <c r="BY390" s="39" t="str">
        <f t="shared" si="375"/>
        <v/>
      </c>
      <c r="BZ390" s="39" t="str">
        <f t="shared" si="376"/>
        <v/>
      </c>
      <c r="CA390" s="39" t="str">
        <f t="shared" si="377"/>
        <v/>
      </c>
      <c r="CB390" s="39" t="str">
        <f t="shared" si="378"/>
        <v/>
      </c>
      <c r="CC390" s="39" t="str">
        <f t="shared" si="379"/>
        <v/>
      </c>
      <c r="CD390" s="39" t="str">
        <f t="shared" si="380"/>
        <v/>
      </c>
      <c r="CE390" s="39" t="str">
        <f t="shared" si="381"/>
        <v/>
      </c>
      <c r="CF390" s="39" t="str">
        <f t="shared" si="382"/>
        <v/>
      </c>
      <c r="CG390" s="39" t="str">
        <f t="shared" si="383"/>
        <v/>
      </c>
      <c r="CH390" s="39" t="str">
        <f t="shared" si="384"/>
        <v/>
      </c>
      <c r="CI390" s="39" t="str">
        <f t="shared" si="385"/>
        <v/>
      </c>
    </row>
    <row r="391" spans="1:87" ht="12.75">
      <c r="A391" s="18"/>
      <c r="B391" s="16" t="str">
        <f>'Gene Table'!D390</f>
        <v>NM_001556</v>
      </c>
      <c r="C391" s="16" t="s">
        <v>21</v>
      </c>
      <c r="D391" s="17" t="str">
        <f>IF(SUM('Test Sample Data'!D$3:D$98)&gt;10,IF(AND(ISNUMBER('Test Sample Data'!D390),'Test Sample Data'!D390&lt;$B$1,'Test Sample Data'!D390&gt;0),'Test Sample Data'!D390,$B$1),"")</f>
        <v/>
      </c>
      <c r="E391" s="17" t="str">
        <f>IF(SUM('Test Sample Data'!E$3:E$98)&gt;10,IF(AND(ISNUMBER('Test Sample Data'!E390),'Test Sample Data'!E390&lt;$B$1,'Test Sample Data'!E390&gt;0),'Test Sample Data'!E390,$B$1),"")</f>
        <v/>
      </c>
      <c r="F391" s="17" t="str">
        <f>IF(SUM('Test Sample Data'!F$3:F$98)&gt;10,IF(AND(ISNUMBER('Test Sample Data'!F390),'Test Sample Data'!F390&lt;$B$1,'Test Sample Data'!F390&gt;0),'Test Sample Data'!F390,$B$1),"")</f>
        <v/>
      </c>
      <c r="G391" s="17" t="str">
        <f>IF(SUM('Test Sample Data'!G$3:G$98)&gt;10,IF(AND(ISNUMBER('Test Sample Data'!G390),'Test Sample Data'!G390&lt;$B$1,'Test Sample Data'!G390&gt;0),'Test Sample Data'!G390,$B$1),"")</f>
        <v/>
      </c>
      <c r="H391" s="17" t="str">
        <f>IF(SUM('Test Sample Data'!H$3:H$98)&gt;10,IF(AND(ISNUMBER('Test Sample Data'!H390),'Test Sample Data'!H390&lt;$B$1,'Test Sample Data'!H390&gt;0),'Test Sample Data'!H390,$B$1),"")</f>
        <v/>
      </c>
      <c r="I391" s="17" t="str">
        <f>IF(SUM('Test Sample Data'!I$3:I$98)&gt;10,IF(AND(ISNUMBER('Test Sample Data'!I390),'Test Sample Data'!I390&lt;$B$1,'Test Sample Data'!I390&gt;0),'Test Sample Data'!I390,$B$1),"")</f>
        <v/>
      </c>
      <c r="J391" s="17" t="str">
        <f>IF(SUM('Test Sample Data'!J$3:J$98)&gt;10,IF(AND(ISNUMBER('Test Sample Data'!J390),'Test Sample Data'!J390&lt;$B$1,'Test Sample Data'!J390&gt;0),'Test Sample Data'!J390,$B$1),"")</f>
        <v/>
      </c>
      <c r="K391" s="17" t="str">
        <f>IF(SUM('Test Sample Data'!K$3:K$98)&gt;10,IF(AND(ISNUMBER('Test Sample Data'!K390),'Test Sample Data'!K390&lt;$B$1,'Test Sample Data'!K390&gt;0),'Test Sample Data'!K390,$B$1),"")</f>
        <v/>
      </c>
      <c r="L391" s="17" t="str">
        <f>IF(SUM('Test Sample Data'!L$3:L$98)&gt;10,IF(AND(ISNUMBER('Test Sample Data'!L390),'Test Sample Data'!L390&lt;$B$1,'Test Sample Data'!L390&gt;0),'Test Sample Data'!L390,$B$1),"")</f>
        <v/>
      </c>
      <c r="M391" s="17" t="str">
        <f>IF(SUM('Test Sample Data'!M$3:M$98)&gt;10,IF(AND(ISNUMBER('Test Sample Data'!M390),'Test Sample Data'!M390&lt;$B$1,'Test Sample Data'!M390&gt;0),'Test Sample Data'!M390,$B$1),"")</f>
        <v/>
      </c>
      <c r="N391" s="17" t="str">
        <f>'Gene Table'!D390</f>
        <v>NM_001556</v>
      </c>
      <c r="O391" s="16" t="s">
        <v>21</v>
      </c>
      <c r="P391" s="17" t="str">
        <f>IF(SUM('Control Sample Data'!D$3:D$98)&gt;10,IF(AND(ISNUMBER('Control Sample Data'!D390),'Control Sample Data'!D390&lt;$B$1,'Control Sample Data'!D390&gt;0),'Control Sample Data'!D390,$B$1),"")</f>
        <v/>
      </c>
      <c r="Q391" s="17" t="str">
        <f>IF(SUM('Control Sample Data'!E$3:E$98)&gt;10,IF(AND(ISNUMBER('Control Sample Data'!E390),'Control Sample Data'!E390&lt;$B$1,'Control Sample Data'!E390&gt;0),'Control Sample Data'!E390,$B$1),"")</f>
        <v/>
      </c>
      <c r="R391" s="17" t="str">
        <f>IF(SUM('Control Sample Data'!F$3:F$98)&gt;10,IF(AND(ISNUMBER('Control Sample Data'!F390),'Control Sample Data'!F390&lt;$B$1,'Control Sample Data'!F390&gt;0),'Control Sample Data'!F390,$B$1),"")</f>
        <v/>
      </c>
      <c r="S391" s="17" t="str">
        <f>IF(SUM('Control Sample Data'!G$3:G$98)&gt;10,IF(AND(ISNUMBER('Control Sample Data'!G390),'Control Sample Data'!G390&lt;$B$1,'Control Sample Data'!G390&gt;0),'Control Sample Data'!G390,$B$1),"")</f>
        <v/>
      </c>
      <c r="T391" s="17" t="str">
        <f>IF(SUM('Control Sample Data'!H$3:H$98)&gt;10,IF(AND(ISNUMBER('Control Sample Data'!H390),'Control Sample Data'!H390&lt;$B$1,'Control Sample Data'!H390&gt;0),'Control Sample Data'!H390,$B$1),"")</f>
        <v/>
      </c>
      <c r="U391" s="17" t="str">
        <f>IF(SUM('Control Sample Data'!I$3:I$98)&gt;10,IF(AND(ISNUMBER('Control Sample Data'!I390),'Control Sample Data'!I390&lt;$B$1,'Control Sample Data'!I390&gt;0),'Control Sample Data'!I390,$B$1),"")</f>
        <v/>
      </c>
      <c r="V391" s="17" t="str">
        <f>IF(SUM('Control Sample Data'!J$3:J$98)&gt;10,IF(AND(ISNUMBER('Control Sample Data'!J390),'Control Sample Data'!J390&lt;$B$1,'Control Sample Data'!J390&gt;0),'Control Sample Data'!J390,$B$1),"")</f>
        <v/>
      </c>
      <c r="W391" s="17" t="str">
        <f>IF(SUM('Control Sample Data'!K$3:K$98)&gt;10,IF(AND(ISNUMBER('Control Sample Data'!K390),'Control Sample Data'!K390&lt;$B$1,'Control Sample Data'!K390&gt;0),'Control Sample Data'!K390,$B$1),"")</f>
        <v/>
      </c>
      <c r="X391" s="17" t="str">
        <f>IF(SUM('Control Sample Data'!L$3:L$98)&gt;10,IF(AND(ISNUMBER('Control Sample Data'!L390),'Control Sample Data'!L390&lt;$B$1,'Control Sample Data'!L390&gt;0),'Control Sample Data'!L390,$B$1),"")</f>
        <v/>
      </c>
      <c r="Y391" s="17" t="str">
        <f>IF(SUM('Control Sample Data'!M$3:M$98)&gt;10,IF(AND(ISNUMBER('Control Sample Data'!M390),'Control Sample Data'!M390&lt;$B$1,'Control Sample Data'!M390&gt;0),'Control Sample Data'!M390,$B$1),"")</f>
        <v/>
      </c>
      <c r="Z391" s="38" t="str">
        <f>IF(ISERROR(VLOOKUP('Choose Housekeeping Genes'!$C6,Calculations!$C$388:$M$483,2,0)),"",VLOOKUP('Choose Housekeeping Genes'!$C6,Calculations!$C$388:$M$483,2,0))</f>
        <v/>
      </c>
      <c r="AA391" s="38" t="str">
        <f>IF(ISERROR(VLOOKUP('Choose Housekeeping Genes'!$C6,Calculations!$C$388:$M$483,3,0)),"",VLOOKUP('Choose Housekeeping Genes'!$C6,Calculations!$C$388:$M$483,3,0))</f>
        <v/>
      </c>
      <c r="AB391" s="38" t="str">
        <f>IF(ISERROR(VLOOKUP('Choose Housekeeping Genes'!$C6,Calculations!$C$388:$M$483,4,0)),"",VLOOKUP('Choose Housekeeping Genes'!$C6,Calculations!$C$388:$M$483,4,0))</f>
        <v/>
      </c>
      <c r="AC391" s="38" t="str">
        <f>IF(ISERROR(VLOOKUP('Choose Housekeeping Genes'!$C6,Calculations!$C$388:$M$483,5,0)),"",VLOOKUP('Choose Housekeeping Genes'!$C6,Calculations!$C$388:$M$483,5,0))</f>
        <v/>
      </c>
      <c r="AD391" s="38" t="str">
        <f>IF(ISERROR(VLOOKUP('Choose Housekeeping Genes'!$C6,Calculations!$C$388:$M$483,6,0)),"",VLOOKUP('Choose Housekeeping Genes'!$C6,Calculations!$C$388:$M$483,6,0))</f>
        <v/>
      </c>
      <c r="AE391" s="38" t="str">
        <f>IF(ISERROR(VLOOKUP('Choose Housekeeping Genes'!$C6,Calculations!$C$388:$M$483,7,0)),"",VLOOKUP('Choose Housekeeping Genes'!$C6,Calculations!$C$388:$M$483,7,0))</f>
        <v/>
      </c>
      <c r="AF391" s="38" t="str">
        <f>IF(ISERROR(VLOOKUP('Choose Housekeeping Genes'!$C6,Calculations!$C$388:$M$483,8,0)),"",VLOOKUP('Choose Housekeeping Genes'!$C6,Calculations!$C$388:$M$483,8,0))</f>
        <v/>
      </c>
      <c r="AG391" s="38" t="str">
        <f>IF(ISERROR(VLOOKUP('Choose Housekeeping Genes'!$C6,Calculations!$C$388:$M$483,9,0)),"",VLOOKUP('Choose Housekeeping Genes'!$C6,Calculations!$C$388:$M$483,9,0))</f>
        <v/>
      </c>
      <c r="AH391" s="38" t="str">
        <f>IF(ISERROR(VLOOKUP('Choose Housekeeping Genes'!$C6,Calculations!$C$388:$M$483,10,0)),"",VLOOKUP('Choose Housekeeping Genes'!$C6,Calculations!$C$388:$M$483,10,0))</f>
        <v/>
      </c>
      <c r="AI391" s="38" t="str">
        <f>IF(ISERROR(VLOOKUP('Choose Housekeeping Genes'!$C6,Calculations!$C$388:$M$483,11,0)),"",VLOOKUP('Choose Housekeeping Genes'!$C6,Calculations!$C$388:$M$483,11,0))</f>
        <v/>
      </c>
      <c r="AJ391" s="38" t="str">
        <f>IF(ISERROR(VLOOKUP('Choose Housekeeping Genes'!$C6,Calculations!$C$388:$AB$483,14,0)),"",VLOOKUP('Choose Housekeeping Genes'!$C6,Calculations!$C$388:$AB$483,14,0))</f>
        <v/>
      </c>
      <c r="AK391" s="38" t="str">
        <f>IF(ISERROR(VLOOKUP('Choose Housekeeping Genes'!$C6,Calculations!$C$388:$AB$483,15,0)),"",VLOOKUP('Choose Housekeeping Genes'!$C6,Calculations!$C$388:$AB$483,15,0))</f>
        <v/>
      </c>
      <c r="AL391" s="38" t="str">
        <f>IF(ISERROR(VLOOKUP('Choose Housekeeping Genes'!$C6,Calculations!$C$388:$AB$483,16,0)),"",VLOOKUP('Choose Housekeeping Genes'!$C6,Calculations!$C$388:$AB$483,16,0))</f>
        <v/>
      </c>
      <c r="AM391" s="38" t="str">
        <f>IF(ISERROR(VLOOKUP('Choose Housekeeping Genes'!$C6,Calculations!$C$388:$AB$483,17,0)),"",VLOOKUP('Choose Housekeeping Genes'!$C6,Calculations!$C$388:$AB$483,17,0))</f>
        <v/>
      </c>
      <c r="AN391" s="38" t="str">
        <f>IF(ISERROR(VLOOKUP('Choose Housekeeping Genes'!$C6,Calculations!$C$388:$AB$483,18,0)),"",VLOOKUP('Choose Housekeeping Genes'!$C6,Calculations!$C$388:$AB$483,18,0))</f>
        <v/>
      </c>
      <c r="AO391" s="38" t="str">
        <f>IF(ISERROR(VLOOKUP('Choose Housekeeping Genes'!$C6,Calculations!$C$388:$AB$483,19,0)),"",VLOOKUP('Choose Housekeeping Genes'!$C6,Calculations!$C$388:$AB$483,19,0))</f>
        <v/>
      </c>
      <c r="AP391" s="38" t="str">
        <f>IF(ISERROR(VLOOKUP('Choose Housekeeping Genes'!$C6,Calculations!$C$388:$AB$483,20,0)),"",VLOOKUP('Choose Housekeeping Genes'!$C6,Calculations!$C$388:$AB$483,20,0))</f>
        <v/>
      </c>
      <c r="AQ391" s="38" t="str">
        <f>IF(ISERROR(VLOOKUP('Choose Housekeeping Genes'!$C6,Calculations!$C$388:$AB$483,21,0)),"",VLOOKUP('Choose Housekeeping Genes'!$C6,Calculations!$C$388:$AB$483,21,0))</f>
        <v/>
      </c>
      <c r="AR391" s="38" t="str">
        <f>IF(ISERROR(VLOOKUP('Choose Housekeeping Genes'!$C6,Calculations!$C$388:$AB$483,22,0)),"",VLOOKUP('Choose Housekeeping Genes'!$C6,Calculations!$C$388:$AB$483,22,0))</f>
        <v/>
      </c>
      <c r="AS391" s="38" t="str">
        <f>IF(ISERROR(VLOOKUP('Choose Housekeeping Genes'!$C6,Calculations!$C$388:$AB$483,23,0)),"",VLOOKUP('Choose Housekeeping Genes'!$C6,Calculations!$C$388:$AB$483,23,0))</f>
        <v/>
      </c>
      <c r="AT391" s="36" t="str">
        <f t="shared" si="386"/>
        <v/>
      </c>
      <c r="AU391" s="36" t="str">
        <f t="shared" si="387"/>
        <v/>
      </c>
      <c r="AV391" s="36" t="str">
        <f t="shared" si="388"/>
        <v/>
      </c>
      <c r="AW391" s="36" t="str">
        <f t="shared" si="389"/>
        <v/>
      </c>
      <c r="AX391" s="36" t="str">
        <f t="shared" si="390"/>
        <v/>
      </c>
      <c r="AY391" s="36" t="str">
        <f t="shared" si="391"/>
        <v/>
      </c>
      <c r="AZ391" s="36" t="str">
        <f t="shared" si="392"/>
        <v/>
      </c>
      <c r="BA391" s="36" t="str">
        <f t="shared" si="393"/>
        <v/>
      </c>
      <c r="BB391" s="36" t="str">
        <f t="shared" si="394"/>
        <v/>
      </c>
      <c r="BC391" s="36" t="str">
        <f t="shared" si="395"/>
        <v/>
      </c>
      <c r="BD391" s="36" t="str">
        <f t="shared" si="356"/>
        <v/>
      </c>
      <c r="BE391" s="36" t="str">
        <f t="shared" si="357"/>
        <v/>
      </c>
      <c r="BF391" s="36" t="str">
        <f t="shared" si="358"/>
        <v/>
      </c>
      <c r="BG391" s="36" t="str">
        <f t="shared" si="359"/>
        <v/>
      </c>
      <c r="BH391" s="36" t="str">
        <f t="shared" si="360"/>
        <v/>
      </c>
      <c r="BI391" s="36" t="str">
        <f t="shared" si="361"/>
        <v/>
      </c>
      <c r="BJ391" s="36" t="str">
        <f t="shared" si="362"/>
        <v/>
      </c>
      <c r="BK391" s="36" t="str">
        <f t="shared" si="363"/>
        <v/>
      </c>
      <c r="BL391" s="36" t="str">
        <f t="shared" si="364"/>
        <v/>
      </c>
      <c r="BM391" s="36" t="str">
        <f t="shared" si="365"/>
        <v/>
      </c>
      <c r="BN391" s="38" t="e">
        <f t="shared" si="354"/>
        <v>#DIV/0!</v>
      </c>
      <c r="BO391" s="38" t="e">
        <f t="shared" si="355"/>
        <v>#DIV/0!</v>
      </c>
      <c r="BP391" s="39" t="str">
        <f t="shared" si="366"/>
        <v/>
      </c>
      <c r="BQ391" s="39" t="str">
        <f t="shared" si="367"/>
        <v/>
      </c>
      <c r="BR391" s="39" t="str">
        <f t="shared" si="368"/>
        <v/>
      </c>
      <c r="BS391" s="39" t="str">
        <f t="shared" si="369"/>
        <v/>
      </c>
      <c r="BT391" s="39" t="str">
        <f t="shared" si="370"/>
        <v/>
      </c>
      <c r="BU391" s="39" t="str">
        <f t="shared" si="371"/>
        <v/>
      </c>
      <c r="BV391" s="39" t="str">
        <f t="shared" si="372"/>
        <v/>
      </c>
      <c r="BW391" s="39" t="str">
        <f t="shared" si="373"/>
        <v/>
      </c>
      <c r="BX391" s="39" t="str">
        <f t="shared" si="374"/>
        <v/>
      </c>
      <c r="BY391" s="39" t="str">
        <f t="shared" si="375"/>
        <v/>
      </c>
      <c r="BZ391" s="39" t="str">
        <f t="shared" si="376"/>
        <v/>
      </c>
      <c r="CA391" s="39" t="str">
        <f t="shared" si="377"/>
        <v/>
      </c>
      <c r="CB391" s="39" t="str">
        <f t="shared" si="378"/>
        <v/>
      </c>
      <c r="CC391" s="39" t="str">
        <f t="shared" si="379"/>
        <v/>
      </c>
      <c r="CD391" s="39" t="str">
        <f t="shared" si="380"/>
        <v/>
      </c>
      <c r="CE391" s="39" t="str">
        <f t="shared" si="381"/>
        <v/>
      </c>
      <c r="CF391" s="39" t="str">
        <f t="shared" si="382"/>
        <v/>
      </c>
      <c r="CG391" s="39" t="str">
        <f t="shared" si="383"/>
        <v/>
      </c>
      <c r="CH391" s="39" t="str">
        <f t="shared" si="384"/>
        <v/>
      </c>
      <c r="CI391" s="39" t="str">
        <f t="shared" si="385"/>
        <v/>
      </c>
    </row>
    <row r="392" spans="1:87" ht="12.75">
      <c r="A392" s="18"/>
      <c r="B392" s="16" t="str">
        <f>'Gene Table'!D391</f>
        <v>NM_000598</v>
      </c>
      <c r="C392" s="16" t="s">
        <v>25</v>
      </c>
      <c r="D392" s="17" t="str">
        <f>IF(SUM('Test Sample Data'!D$3:D$98)&gt;10,IF(AND(ISNUMBER('Test Sample Data'!D391),'Test Sample Data'!D391&lt;$B$1,'Test Sample Data'!D391&gt;0),'Test Sample Data'!D391,$B$1),"")</f>
        <v/>
      </c>
      <c r="E392" s="17" t="str">
        <f>IF(SUM('Test Sample Data'!E$3:E$98)&gt;10,IF(AND(ISNUMBER('Test Sample Data'!E391),'Test Sample Data'!E391&lt;$B$1,'Test Sample Data'!E391&gt;0),'Test Sample Data'!E391,$B$1),"")</f>
        <v/>
      </c>
      <c r="F392" s="17" t="str">
        <f>IF(SUM('Test Sample Data'!F$3:F$98)&gt;10,IF(AND(ISNUMBER('Test Sample Data'!F391),'Test Sample Data'!F391&lt;$B$1,'Test Sample Data'!F391&gt;0),'Test Sample Data'!F391,$B$1),"")</f>
        <v/>
      </c>
      <c r="G392" s="17" t="str">
        <f>IF(SUM('Test Sample Data'!G$3:G$98)&gt;10,IF(AND(ISNUMBER('Test Sample Data'!G391),'Test Sample Data'!G391&lt;$B$1,'Test Sample Data'!G391&gt;0),'Test Sample Data'!G391,$B$1),"")</f>
        <v/>
      </c>
      <c r="H392" s="17" t="str">
        <f>IF(SUM('Test Sample Data'!H$3:H$98)&gt;10,IF(AND(ISNUMBER('Test Sample Data'!H391),'Test Sample Data'!H391&lt;$B$1,'Test Sample Data'!H391&gt;0),'Test Sample Data'!H391,$B$1),"")</f>
        <v/>
      </c>
      <c r="I392" s="17" t="str">
        <f>IF(SUM('Test Sample Data'!I$3:I$98)&gt;10,IF(AND(ISNUMBER('Test Sample Data'!I391),'Test Sample Data'!I391&lt;$B$1,'Test Sample Data'!I391&gt;0),'Test Sample Data'!I391,$B$1),"")</f>
        <v/>
      </c>
      <c r="J392" s="17" t="str">
        <f>IF(SUM('Test Sample Data'!J$3:J$98)&gt;10,IF(AND(ISNUMBER('Test Sample Data'!J391),'Test Sample Data'!J391&lt;$B$1,'Test Sample Data'!J391&gt;0),'Test Sample Data'!J391,$B$1),"")</f>
        <v/>
      </c>
      <c r="K392" s="17" t="str">
        <f>IF(SUM('Test Sample Data'!K$3:K$98)&gt;10,IF(AND(ISNUMBER('Test Sample Data'!K391),'Test Sample Data'!K391&lt;$B$1,'Test Sample Data'!K391&gt;0),'Test Sample Data'!K391,$B$1),"")</f>
        <v/>
      </c>
      <c r="L392" s="17" t="str">
        <f>IF(SUM('Test Sample Data'!L$3:L$98)&gt;10,IF(AND(ISNUMBER('Test Sample Data'!L391),'Test Sample Data'!L391&lt;$B$1,'Test Sample Data'!L391&gt;0),'Test Sample Data'!L391,$B$1),"")</f>
        <v/>
      </c>
      <c r="M392" s="17" t="str">
        <f>IF(SUM('Test Sample Data'!M$3:M$98)&gt;10,IF(AND(ISNUMBER('Test Sample Data'!M391),'Test Sample Data'!M391&lt;$B$1,'Test Sample Data'!M391&gt;0),'Test Sample Data'!M391,$B$1),"")</f>
        <v/>
      </c>
      <c r="N392" s="17" t="str">
        <f>'Gene Table'!D391</f>
        <v>NM_000598</v>
      </c>
      <c r="O392" s="16" t="s">
        <v>25</v>
      </c>
      <c r="P392" s="17" t="str">
        <f>IF(SUM('Control Sample Data'!D$3:D$98)&gt;10,IF(AND(ISNUMBER('Control Sample Data'!D391),'Control Sample Data'!D391&lt;$B$1,'Control Sample Data'!D391&gt;0),'Control Sample Data'!D391,$B$1),"")</f>
        <v/>
      </c>
      <c r="Q392" s="17" t="str">
        <f>IF(SUM('Control Sample Data'!E$3:E$98)&gt;10,IF(AND(ISNUMBER('Control Sample Data'!E391),'Control Sample Data'!E391&lt;$B$1,'Control Sample Data'!E391&gt;0),'Control Sample Data'!E391,$B$1),"")</f>
        <v/>
      </c>
      <c r="R392" s="17" t="str">
        <f>IF(SUM('Control Sample Data'!F$3:F$98)&gt;10,IF(AND(ISNUMBER('Control Sample Data'!F391),'Control Sample Data'!F391&lt;$B$1,'Control Sample Data'!F391&gt;0),'Control Sample Data'!F391,$B$1),"")</f>
        <v/>
      </c>
      <c r="S392" s="17" t="str">
        <f>IF(SUM('Control Sample Data'!G$3:G$98)&gt;10,IF(AND(ISNUMBER('Control Sample Data'!G391),'Control Sample Data'!G391&lt;$B$1,'Control Sample Data'!G391&gt;0),'Control Sample Data'!G391,$B$1),"")</f>
        <v/>
      </c>
      <c r="T392" s="17" t="str">
        <f>IF(SUM('Control Sample Data'!H$3:H$98)&gt;10,IF(AND(ISNUMBER('Control Sample Data'!H391),'Control Sample Data'!H391&lt;$B$1,'Control Sample Data'!H391&gt;0),'Control Sample Data'!H391,$B$1),"")</f>
        <v/>
      </c>
      <c r="U392" s="17" t="str">
        <f>IF(SUM('Control Sample Data'!I$3:I$98)&gt;10,IF(AND(ISNUMBER('Control Sample Data'!I391),'Control Sample Data'!I391&lt;$B$1,'Control Sample Data'!I391&gt;0),'Control Sample Data'!I391,$B$1),"")</f>
        <v/>
      </c>
      <c r="V392" s="17" t="str">
        <f>IF(SUM('Control Sample Data'!J$3:J$98)&gt;10,IF(AND(ISNUMBER('Control Sample Data'!J391),'Control Sample Data'!J391&lt;$B$1,'Control Sample Data'!J391&gt;0),'Control Sample Data'!J391,$B$1),"")</f>
        <v/>
      </c>
      <c r="W392" s="17" t="str">
        <f>IF(SUM('Control Sample Data'!K$3:K$98)&gt;10,IF(AND(ISNUMBER('Control Sample Data'!K391),'Control Sample Data'!K391&lt;$B$1,'Control Sample Data'!K391&gt;0),'Control Sample Data'!K391,$B$1),"")</f>
        <v/>
      </c>
      <c r="X392" s="17" t="str">
        <f>IF(SUM('Control Sample Data'!L$3:L$98)&gt;10,IF(AND(ISNUMBER('Control Sample Data'!L391),'Control Sample Data'!L391&lt;$B$1,'Control Sample Data'!L391&gt;0),'Control Sample Data'!L391,$B$1),"")</f>
        <v/>
      </c>
      <c r="Y392" s="17" t="str">
        <f>IF(SUM('Control Sample Data'!M$3:M$98)&gt;10,IF(AND(ISNUMBER('Control Sample Data'!M391),'Control Sample Data'!M391&lt;$B$1,'Control Sample Data'!M391&gt;0),'Control Sample Data'!M391,$B$1),"")</f>
        <v/>
      </c>
      <c r="Z392" s="38" t="str">
        <f>IF(ISERROR(VLOOKUP('Choose Housekeeping Genes'!$C7,Calculations!$C$388:$M$483,2,0)),"",VLOOKUP('Choose Housekeeping Genes'!$C7,Calculations!$C$388:$M$483,2,0))</f>
        <v/>
      </c>
      <c r="AA392" s="38" t="str">
        <f>IF(ISERROR(VLOOKUP('Choose Housekeeping Genes'!$C7,Calculations!$C$388:$M$483,3,0)),"",VLOOKUP('Choose Housekeeping Genes'!$C7,Calculations!$C$388:$M$483,3,0))</f>
        <v/>
      </c>
      <c r="AB392" s="38" t="str">
        <f>IF(ISERROR(VLOOKUP('Choose Housekeeping Genes'!$C7,Calculations!$C$388:$M$483,4,0)),"",VLOOKUP('Choose Housekeeping Genes'!$C7,Calculations!$C$388:$M$483,4,0))</f>
        <v/>
      </c>
      <c r="AC392" s="38" t="str">
        <f>IF(ISERROR(VLOOKUP('Choose Housekeeping Genes'!$C7,Calculations!$C$388:$M$483,5,0)),"",VLOOKUP('Choose Housekeeping Genes'!$C7,Calculations!$C$388:$M$483,5,0))</f>
        <v/>
      </c>
      <c r="AD392" s="38" t="str">
        <f>IF(ISERROR(VLOOKUP('Choose Housekeeping Genes'!$C7,Calculations!$C$388:$M$483,6,0)),"",VLOOKUP('Choose Housekeeping Genes'!$C7,Calculations!$C$388:$M$483,6,0))</f>
        <v/>
      </c>
      <c r="AE392" s="38" t="str">
        <f>IF(ISERROR(VLOOKUP('Choose Housekeeping Genes'!$C7,Calculations!$C$388:$M$483,7,0)),"",VLOOKUP('Choose Housekeeping Genes'!$C7,Calculations!$C$388:$M$483,7,0))</f>
        <v/>
      </c>
      <c r="AF392" s="38" t="str">
        <f>IF(ISERROR(VLOOKUP('Choose Housekeeping Genes'!$C7,Calculations!$C$388:$M$483,8,0)),"",VLOOKUP('Choose Housekeeping Genes'!$C7,Calculations!$C$388:$M$483,8,0))</f>
        <v/>
      </c>
      <c r="AG392" s="38" t="str">
        <f>IF(ISERROR(VLOOKUP('Choose Housekeeping Genes'!$C7,Calculations!$C$388:$M$483,9,0)),"",VLOOKUP('Choose Housekeeping Genes'!$C7,Calculations!$C$388:$M$483,9,0))</f>
        <v/>
      </c>
      <c r="AH392" s="38" t="str">
        <f>IF(ISERROR(VLOOKUP('Choose Housekeeping Genes'!$C7,Calculations!$C$388:$M$483,10,0)),"",VLOOKUP('Choose Housekeeping Genes'!$C7,Calculations!$C$388:$M$483,10,0))</f>
        <v/>
      </c>
      <c r="AI392" s="38" t="str">
        <f>IF(ISERROR(VLOOKUP('Choose Housekeeping Genes'!$C7,Calculations!$C$388:$M$483,11,0)),"",VLOOKUP('Choose Housekeeping Genes'!$C7,Calculations!$C$388:$M$483,11,0))</f>
        <v/>
      </c>
      <c r="AJ392" s="38" t="str">
        <f>IF(ISERROR(VLOOKUP('Choose Housekeeping Genes'!$C7,Calculations!$C$388:$AB$483,14,0)),"",VLOOKUP('Choose Housekeeping Genes'!$C7,Calculations!$C$388:$AB$483,14,0))</f>
        <v/>
      </c>
      <c r="AK392" s="38" t="str">
        <f>IF(ISERROR(VLOOKUP('Choose Housekeeping Genes'!$C7,Calculations!$C$388:$AB$483,15,0)),"",VLOOKUP('Choose Housekeeping Genes'!$C7,Calculations!$C$388:$AB$483,15,0))</f>
        <v/>
      </c>
      <c r="AL392" s="38" t="str">
        <f>IF(ISERROR(VLOOKUP('Choose Housekeeping Genes'!$C7,Calculations!$C$388:$AB$483,16,0)),"",VLOOKUP('Choose Housekeeping Genes'!$C7,Calculations!$C$388:$AB$483,16,0))</f>
        <v/>
      </c>
      <c r="AM392" s="38" t="str">
        <f>IF(ISERROR(VLOOKUP('Choose Housekeeping Genes'!$C7,Calculations!$C$388:$AB$483,17,0)),"",VLOOKUP('Choose Housekeeping Genes'!$C7,Calculations!$C$388:$AB$483,17,0))</f>
        <v/>
      </c>
      <c r="AN392" s="38" t="str">
        <f>IF(ISERROR(VLOOKUP('Choose Housekeeping Genes'!$C7,Calculations!$C$388:$AB$483,18,0)),"",VLOOKUP('Choose Housekeeping Genes'!$C7,Calculations!$C$388:$AB$483,18,0))</f>
        <v/>
      </c>
      <c r="AO392" s="38" t="str">
        <f>IF(ISERROR(VLOOKUP('Choose Housekeeping Genes'!$C7,Calculations!$C$388:$AB$483,19,0)),"",VLOOKUP('Choose Housekeeping Genes'!$C7,Calculations!$C$388:$AB$483,19,0))</f>
        <v/>
      </c>
      <c r="AP392" s="38" t="str">
        <f>IF(ISERROR(VLOOKUP('Choose Housekeeping Genes'!$C7,Calculations!$C$388:$AB$483,20,0)),"",VLOOKUP('Choose Housekeeping Genes'!$C7,Calculations!$C$388:$AB$483,20,0))</f>
        <v/>
      </c>
      <c r="AQ392" s="38" t="str">
        <f>IF(ISERROR(VLOOKUP('Choose Housekeeping Genes'!$C7,Calculations!$C$388:$AB$483,21,0)),"",VLOOKUP('Choose Housekeeping Genes'!$C7,Calculations!$C$388:$AB$483,21,0))</f>
        <v/>
      </c>
      <c r="AR392" s="38" t="str">
        <f>IF(ISERROR(VLOOKUP('Choose Housekeeping Genes'!$C7,Calculations!$C$388:$AB$483,22,0)),"",VLOOKUP('Choose Housekeeping Genes'!$C7,Calculations!$C$388:$AB$483,22,0))</f>
        <v/>
      </c>
      <c r="AS392" s="38" t="str">
        <f>IF(ISERROR(VLOOKUP('Choose Housekeeping Genes'!$C7,Calculations!$C$388:$AB$483,23,0)),"",VLOOKUP('Choose Housekeeping Genes'!$C7,Calculations!$C$388:$AB$483,23,0))</f>
        <v/>
      </c>
      <c r="AT392" s="36" t="str">
        <f t="shared" si="386"/>
        <v/>
      </c>
      <c r="AU392" s="36" t="str">
        <f t="shared" si="387"/>
        <v/>
      </c>
      <c r="AV392" s="36" t="str">
        <f t="shared" si="388"/>
        <v/>
      </c>
      <c r="AW392" s="36" t="str">
        <f t="shared" si="389"/>
        <v/>
      </c>
      <c r="AX392" s="36" t="str">
        <f t="shared" si="390"/>
        <v/>
      </c>
      <c r="AY392" s="36" t="str">
        <f t="shared" si="391"/>
        <v/>
      </c>
      <c r="AZ392" s="36" t="str">
        <f t="shared" si="392"/>
        <v/>
      </c>
      <c r="BA392" s="36" t="str">
        <f t="shared" si="393"/>
        <v/>
      </c>
      <c r="BB392" s="36" t="str">
        <f t="shared" si="394"/>
        <v/>
      </c>
      <c r="BC392" s="36" t="str">
        <f t="shared" si="395"/>
        <v/>
      </c>
      <c r="BD392" s="36" t="str">
        <f t="shared" si="356"/>
        <v/>
      </c>
      <c r="BE392" s="36" t="str">
        <f t="shared" si="357"/>
        <v/>
      </c>
      <c r="BF392" s="36" t="str">
        <f t="shared" si="358"/>
        <v/>
      </c>
      <c r="BG392" s="36" t="str">
        <f t="shared" si="359"/>
        <v/>
      </c>
      <c r="BH392" s="36" t="str">
        <f t="shared" si="360"/>
        <v/>
      </c>
      <c r="BI392" s="36" t="str">
        <f t="shared" si="361"/>
        <v/>
      </c>
      <c r="BJ392" s="36" t="str">
        <f t="shared" si="362"/>
        <v/>
      </c>
      <c r="BK392" s="36" t="str">
        <f t="shared" si="363"/>
        <v/>
      </c>
      <c r="BL392" s="36" t="str">
        <f t="shared" si="364"/>
        <v/>
      </c>
      <c r="BM392" s="36" t="str">
        <f t="shared" si="365"/>
        <v/>
      </c>
      <c r="BN392" s="38" t="e">
        <f t="shared" si="354"/>
        <v>#DIV/0!</v>
      </c>
      <c r="BO392" s="38" t="e">
        <f t="shared" si="355"/>
        <v>#DIV/0!</v>
      </c>
      <c r="BP392" s="39" t="str">
        <f t="shared" si="366"/>
        <v/>
      </c>
      <c r="BQ392" s="39" t="str">
        <f t="shared" si="367"/>
        <v/>
      </c>
      <c r="BR392" s="39" t="str">
        <f t="shared" si="368"/>
        <v/>
      </c>
      <c r="BS392" s="39" t="str">
        <f t="shared" si="369"/>
        <v/>
      </c>
      <c r="BT392" s="39" t="str">
        <f t="shared" si="370"/>
        <v/>
      </c>
      <c r="BU392" s="39" t="str">
        <f t="shared" si="371"/>
        <v/>
      </c>
      <c r="BV392" s="39" t="str">
        <f t="shared" si="372"/>
        <v/>
      </c>
      <c r="BW392" s="39" t="str">
        <f t="shared" si="373"/>
        <v/>
      </c>
      <c r="BX392" s="39" t="str">
        <f t="shared" si="374"/>
        <v/>
      </c>
      <c r="BY392" s="39" t="str">
        <f t="shared" si="375"/>
        <v/>
      </c>
      <c r="BZ392" s="39" t="str">
        <f t="shared" si="376"/>
        <v/>
      </c>
      <c r="CA392" s="39" t="str">
        <f t="shared" si="377"/>
        <v/>
      </c>
      <c r="CB392" s="39" t="str">
        <f t="shared" si="378"/>
        <v/>
      </c>
      <c r="CC392" s="39" t="str">
        <f t="shared" si="379"/>
        <v/>
      </c>
      <c r="CD392" s="39" t="str">
        <f t="shared" si="380"/>
        <v/>
      </c>
      <c r="CE392" s="39" t="str">
        <f t="shared" si="381"/>
        <v/>
      </c>
      <c r="CF392" s="39" t="str">
        <f t="shared" si="382"/>
        <v/>
      </c>
      <c r="CG392" s="39" t="str">
        <f t="shared" si="383"/>
        <v/>
      </c>
      <c r="CH392" s="39" t="str">
        <f t="shared" si="384"/>
        <v/>
      </c>
      <c r="CI392" s="39" t="str">
        <f t="shared" si="385"/>
        <v/>
      </c>
    </row>
    <row r="393" spans="1:87" ht="12.75">
      <c r="A393" s="18"/>
      <c r="B393" s="16" t="str">
        <f>'Gene Table'!D392</f>
        <v>NM_000596</v>
      </c>
      <c r="C393" s="16" t="s">
        <v>29</v>
      </c>
      <c r="D393" s="17" t="str">
        <f>IF(SUM('Test Sample Data'!D$3:D$98)&gt;10,IF(AND(ISNUMBER('Test Sample Data'!D392),'Test Sample Data'!D392&lt;$B$1,'Test Sample Data'!D392&gt;0),'Test Sample Data'!D392,$B$1),"")</f>
        <v/>
      </c>
      <c r="E393" s="17" t="str">
        <f>IF(SUM('Test Sample Data'!E$3:E$98)&gt;10,IF(AND(ISNUMBER('Test Sample Data'!E392),'Test Sample Data'!E392&lt;$B$1,'Test Sample Data'!E392&gt;0),'Test Sample Data'!E392,$B$1),"")</f>
        <v/>
      </c>
      <c r="F393" s="17" t="str">
        <f>IF(SUM('Test Sample Data'!F$3:F$98)&gt;10,IF(AND(ISNUMBER('Test Sample Data'!F392),'Test Sample Data'!F392&lt;$B$1,'Test Sample Data'!F392&gt;0),'Test Sample Data'!F392,$B$1),"")</f>
        <v/>
      </c>
      <c r="G393" s="17" t="str">
        <f>IF(SUM('Test Sample Data'!G$3:G$98)&gt;10,IF(AND(ISNUMBER('Test Sample Data'!G392),'Test Sample Data'!G392&lt;$B$1,'Test Sample Data'!G392&gt;0),'Test Sample Data'!G392,$B$1),"")</f>
        <v/>
      </c>
      <c r="H393" s="17" t="str">
        <f>IF(SUM('Test Sample Data'!H$3:H$98)&gt;10,IF(AND(ISNUMBER('Test Sample Data'!H392),'Test Sample Data'!H392&lt;$B$1,'Test Sample Data'!H392&gt;0),'Test Sample Data'!H392,$B$1),"")</f>
        <v/>
      </c>
      <c r="I393" s="17" t="str">
        <f>IF(SUM('Test Sample Data'!I$3:I$98)&gt;10,IF(AND(ISNUMBER('Test Sample Data'!I392),'Test Sample Data'!I392&lt;$B$1,'Test Sample Data'!I392&gt;0),'Test Sample Data'!I392,$B$1),"")</f>
        <v/>
      </c>
      <c r="J393" s="17" t="str">
        <f>IF(SUM('Test Sample Data'!J$3:J$98)&gt;10,IF(AND(ISNUMBER('Test Sample Data'!J392),'Test Sample Data'!J392&lt;$B$1,'Test Sample Data'!J392&gt;0),'Test Sample Data'!J392,$B$1),"")</f>
        <v/>
      </c>
      <c r="K393" s="17" t="str">
        <f>IF(SUM('Test Sample Data'!K$3:K$98)&gt;10,IF(AND(ISNUMBER('Test Sample Data'!K392),'Test Sample Data'!K392&lt;$B$1,'Test Sample Data'!K392&gt;0),'Test Sample Data'!K392,$B$1),"")</f>
        <v/>
      </c>
      <c r="L393" s="17" t="str">
        <f>IF(SUM('Test Sample Data'!L$3:L$98)&gt;10,IF(AND(ISNUMBER('Test Sample Data'!L392),'Test Sample Data'!L392&lt;$B$1,'Test Sample Data'!L392&gt;0),'Test Sample Data'!L392,$B$1),"")</f>
        <v/>
      </c>
      <c r="M393" s="17" t="str">
        <f>IF(SUM('Test Sample Data'!M$3:M$98)&gt;10,IF(AND(ISNUMBER('Test Sample Data'!M392),'Test Sample Data'!M392&lt;$B$1,'Test Sample Data'!M392&gt;0),'Test Sample Data'!M392,$B$1),"")</f>
        <v/>
      </c>
      <c r="N393" s="17" t="str">
        <f>'Gene Table'!D392</f>
        <v>NM_000596</v>
      </c>
      <c r="O393" s="16" t="s">
        <v>29</v>
      </c>
      <c r="P393" s="17" t="str">
        <f>IF(SUM('Control Sample Data'!D$3:D$98)&gt;10,IF(AND(ISNUMBER('Control Sample Data'!D392),'Control Sample Data'!D392&lt;$B$1,'Control Sample Data'!D392&gt;0),'Control Sample Data'!D392,$B$1),"")</f>
        <v/>
      </c>
      <c r="Q393" s="17" t="str">
        <f>IF(SUM('Control Sample Data'!E$3:E$98)&gt;10,IF(AND(ISNUMBER('Control Sample Data'!E392),'Control Sample Data'!E392&lt;$B$1,'Control Sample Data'!E392&gt;0),'Control Sample Data'!E392,$B$1),"")</f>
        <v/>
      </c>
      <c r="R393" s="17" t="str">
        <f>IF(SUM('Control Sample Data'!F$3:F$98)&gt;10,IF(AND(ISNUMBER('Control Sample Data'!F392),'Control Sample Data'!F392&lt;$B$1,'Control Sample Data'!F392&gt;0),'Control Sample Data'!F392,$B$1),"")</f>
        <v/>
      </c>
      <c r="S393" s="17" t="str">
        <f>IF(SUM('Control Sample Data'!G$3:G$98)&gt;10,IF(AND(ISNUMBER('Control Sample Data'!G392),'Control Sample Data'!G392&lt;$B$1,'Control Sample Data'!G392&gt;0),'Control Sample Data'!G392,$B$1),"")</f>
        <v/>
      </c>
      <c r="T393" s="17" t="str">
        <f>IF(SUM('Control Sample Data'!H$3:H$98)&gt;10,IF(AND(ISNUMBER('Control Sample Data'!H392),'Control Sample Data'!H392&lt;$B$1,'Control Sample Data'!H392&gt;0),'Control Sample Data'!H392,$B$1),"")</f>
        <v/>
      </c>
      <c r="U393" s="17" t="str">
        <f>IF(SUM('Control Sample Data'!I$3:I$98)&gt;10,IF(AND(ISNUMBER('Control Sample Data'!I392),'Control Sample Data'!I392&lt;$B$1,'Control Sample Data'!I392&gt;0),'Control Sample Data'!I392,$B$1),"")</f>
        <v/>
      </c>
      <c r="V393" s="17" t="str">
        <f>IF(SUM('Control Sample Data'!J$3:J$98)&gt;10,IF(AND(ISNUMBER('Control Sample Data'!J392),'Control Sample Data'!J392&lt;$B$1,'Control Sample Data'!J392&gt;0),'Control Sample Data'!J392,$B$1),"")</f>
        <v/>
      </c>
      <c r="W393" s="17" t="str">
        <f>IF(SUM('Control Sample Data'!K$3:K$98)&gt;10,IF(AND(ISNUMBER('Control Sample Data'!K392),'Control Sample Data'!K392&lt;$B$1,'Control Sample Data'!K392&gt;0),'Control Sample Data'!K392,$B$1),"")</f>
        <v/>
      </c>
      <c r="X393" s="17" t="str">
        <f>IF(SUM('Control Sample Data'!L$3:L$98)&gt;10,IF(AND(ISNUMBER('Control Sample Data'!L392),'Control Sample Data'!L392&lt;$B$1,'Control Sample Data'!L392&gt;0),'Control Sample Data'!L392,$B$1),"")</f>
        <v/>
      </c>
      <c r="Y393" s="17" t="str">
        <f>IF(SUM('Control Sample Data'!M$3:M$98)&gt;10,IF(AND(ISNUMBER('Control Sample Data'!M392),'Control Sample Data'!M392&lt;$B$1,'Control Sample Data'!M392&gt;0),'Control Sample Data'!M392,$B$1),"")</f>
        <v/>
      </c>
      <c r="Z393" s="38" t="str">
        <f>IF(ISERROR(VLOOKUP('Choose Housekeeping Genes'!$C8,Calculations!$C$388:$M$483,2,0)),"",VLOOKUP('Choose Housekeeping Genes'!$C8,Calculations!$C$388:$M$483,2,0))</f>
        <v/>
      </c>
      <c r="AA393" s="38" t="str">
        <f>IF(ISERROR(VLOOKUP('Choose Housekeeping Genes'!$C8,Calculations!$C$388:$M$483,3,0)),"",VLOOKUP('Choose Housekeeping Genes'!$C8,Calculations!$C$388:$M$483,3,0))</f>
        <v/>
      </c>
      <c r="AB393" s="38" t="str">
        <f>IF(ISERROR(VLOOKUP('Choose Housekeeping Genes'!$C8,Calculations!$C$388:$M$483,4,0)),"",VLOOKUP('Choose Housekeeping Genes'!$C8,Calculations!$C$388:$M$483,4,0))</f>
        <v/>
      </c>
      <c r="AC393" s="38" t="str">
        <f>IF(ISERROR(VLOOKUP('Choose Housekeeping Genes'!$C8,Calculations!$C$388:$M$483,5,0)),"",VLOOKUP('Choose Housekeeping Genes'!$C8,Calculations!$C$388:$M$483,5,0))</f>
        <v/>
      </c>
      <c r="AD393" s="38" t="str">
        <f>IF(ISERROR(VLOOKUP('Choose Housekeeping Genes'!$C8,Calculations!$C$388:$M$483,6,0)),"",VLOOKUP('Choose Housekeeping Genes'!$C8,Calculations!$C$388:$M$483,6,0))</f>
        <v/>
      </c>
      <c r="AE393" s="38" t="str">
        <f>IF(ISERROR(VLOOKUP('Choose Housekeeping Genes'!$C8,Calculations!$C$388:$M$483,7,0)),"",VLOOKUP('Choose Housekeeping Genes'!$C8,Calculations!$C$388:$M$483,7,0))</f>
        <v/>
      </c>
      <c r="AF393" s="38" t="str">
        <f>IF(ISERROR(VLOOKUP('Choose Housekeeping Genes'!$C8,Calculations!$C$388:$M$483,8,0)),"",VLOOKUP('Choose Housekeeping Genes'!$C8,Calculations!$C$388:$M$483,8,0))</f>
        <v/>
      </c>
      <c r="AG393" s="38" t="str">
        <f>IF(ISERROR(VLOOKUP('Choose Housekeeping Genes'!$C8,Calculations!$C$388:$M$483,9,0)),"",VLOOKUP('Choose Housekeeping Genes'!$C8,Calculations!$C$388:$M$483,9,0))</f>
        <v/>
      </c>
      <c r="AH393" s="38" t="str">
        <f>IF(ISERROR(VLOOKUP('Choose Housekeeping Genes'!$C8,Calculations!$C$388:$M$483,10,0)),"",VLOOKUP('Choose Housekeeping Genes'!$C8,Calculations!$C$388:$M$483,10,0))</f>
        <v/>
      </c>
      <c r="AI393" s="38" t="str">
        <f>IF(ISERROR(VLOOKUP('Choose Housekeeping Genes'!$C8,Calculations!$C$388:$M$483,11,0)),"",VLOOKUP('Choose Housekeeping Genes'!$C8,Calculations!$C$388:$M$483,11,0))</f>
        <v/>
      </c>
      <c r="AJ393" s="38" t="str">
        <f>IF(ISERROR(VLOOKUP('Choose Housekeeping Genes'!$C8,Calculations!$C$388:$AB$483,14,0)),"",VLOOKUP('Choose Housekeeping Genes'!$C8,Calculations!$C$388:$AB$483,14,0))</f>
        <v/>
      </c>
      <c r="AK393" s="38" t="str">
        <f>IF(ISERROR(VLOOKUP('Choose Housekeeping Genes'!$C8,Calculations!$C$388:$AB$483,15,0)),"",VLOOKUP('Choose Housekeeping Genes'!$C8,Calculations!$C$388:$AB$483,15,0))</f>
        <v/>
      </c>
      <c r="AL393" s="38" t="str">
        <f>IF(ISERROR(VLOOKUP('Choose Housekeeping Genes'!$C8,Calculations!$C$388:$AB$483,16,0)),"",VLOOKUP('Choose Housekeeping Genes'!$C8,Calculations!$C$388:$AB$483,16,0))</f>
        <v/>
      </c>
      <c r="AM393" s="38" t="str">
        <f>IF(ISERROR(VLOOKUP('Choose Housekeeping Genes'!$C8,Calculations!$C$388:$AB$483,17,0)),"",VLOOKUP('Choose Housekeeping Genes'!$C8,Calculations!$C$388:$AB$483,17,0))</f>
        <v/>
      </c>
      <c r="AN393" s="38" t="str">
        <f>IF(ISERROR(VLOOKUP('Choose Housekeeping Genes'!$C8,Calculations!$C$388:$AB$483,18,0)),"",VLOOKUP('Choose Housekeeping Genes'!$C8,Calculations!$C$388:$AB$483,18,0))</f>
        <v/>
      </c>
      <c r="AO393" s="38" t="str">
        <f>IF(ISERROR(VLOOKUP('Choose Housekeeping Genes'!$C8,Calculations!$C$388:$AB$483,19,0)),"",VLOOKUP('Choose Housekeeping Genes'!$C8,Calculations!$C$388:$AB$483,19,0))</f>
        <v/>
      </c>
      <c r="AP393" s="38" t="str">
        <f>IF(ISERROR(VLOOKUP('Choose Housekeeping Genes'!$C8,Calculations!$C$388:$AB$483,20,0)),"",VLOOKUP('Choose Housekeeping Genes'!$C8,Calculations!$C$388:$AB$483,20,0))</f>
        <v/>
      </c>
      <c r="AQ393" s="38" t="str">
        <f>IF(ISERROR(VLOOKUP('Choose Housekeeping Genes'!$C8,Calculations!$C$388:$AB$483,21,0)),"",VLOOKUP('Choose Housekeeping Genes'!$C8,Calculations!$C$388:$AB$483,21,0))</f>
        <v/>
      </c>
      <c r="AR393" s="38" t="str">
        <f>IF(ISERROR(VLOOKUP('Choose Housekeeping Genes'!$C8,Calculations!$C$388:$AB$483,22,0)),"",VLOOKUP('Choose Housekeeping Genes'!$C8,Calculations!$C$388:$AB$483,22,0))</f>
        <v/>
      </c>
      <c r="AS393" s="38" t="str">
        <f>IF(ISERROR(VLOOKUP('Choose Housekeeping Genes'!$C8,Calculations!$C$388:$AB$483,23,0)),"",VLOOKUP('Choose Housekeeping Genes'!$C8,Calculations!$C$388:$AB$483,23,0))</f>
        <v/>
      </c>
      <c r="AT393" s="36" t="str">
        <f t="shared" si="386"/>
        <v/>
      </c>
      <c r="AU393" s="36" t="str">
        <f t="shared" si="387"/>
        <v/>
      </c>
      <c r="AV393" s="36" t="str">
        <f t="shared" si="388"/>
        <v/>
      </c>
      <c r="AW393" s="36" t="str">
        <f t="shared" si="389"/>
        <v/>
      </c>
      <c r="AX393" s="36" t="str">
        <f t="shared" si="390"/>
        <v/>
      </c>
      <c r="AY393" s="36" t="str">
        <f t="shared" si="391"/>
        <v/>
      </c>
      <c r="AZ393" s="36" t="str">
        <f t="shared" si="392"/>
        <v/>
      </c>
      <c r="BA393" s="36" t="str">
        <f t="shared" si="393"/>
        <v/>
      </c>
      <c r="BB393" s="36" t="str">
        <f t="shared" si="394"/>
        <v/>
      </c>
      <c r="BC393" s="36" t="str">
        <f t="shared" si="395"/>
        <v/>
      </c>
      <c r="BD393" s="36" t="str">
        <f t="shared" si="356"/>
        <v/>
      </c>
      <c r="BE393" s="36" t="str">
        <f t="shared" si="357"/>
        <v/>
      </c>
      <c r="BF393" s="36" t="str">
        <f t="shared" si="358"/>
        <v/>
      </c>
      <c r="BG393" s="36" t="str">
        <f t="shared" si="359"/>
        <v/>
      </c>
      <c r="BH393" s="36" t="str">
        <f t="shared" si="360"/>
        <v/>
      </c>
      <c r="BI393" s="36" t="str">
        <f t="shared" si="361"/>
        <v/>
      </c>
      <c r="BJ393" s="36" t="str">
        <f t="shared" si="362"/>
        <v/>
      </c>
      <c r="BK393" s="36" t="str">
        <f t="shared" si="363"/>
        <v/>
      </c>
      <c r="BL393" s="36" t="str">
        <f t="shared" si="364"/>
        <v/>
      </c>
      <c r="BM393" s="36" t="str">
        <f t="shared" si="365"/>
        <v/>
      </c>
      <c r="BN393" s="38" t="e">
        <f t="shared" si="354"/>
        <v>#DIV/0!</v>
      </c>
      <c r="BO393" s="38" t="e">
        <f t="shared" si="355"/>
        <v>#DIV/0!</v>
      </c>
      <c r="BP393" s="39" t="str">
        <f t="shared" si="366"/>
        <v/>
      </c>
      <c r="BQ393" s="39" t="str">
        <f t="shared" si="367"/>
        <v/>
      </c>
      <c r="BR393" s="39" t="str">
        <f t="shared" si="368"/>
        <v/>
      </c>
      <c r="BS393" s="39" t="str">
        <f t="shared" si="369"/>
        <v/>
      </c>
      <c r="BT393" s="39" t="str">
        <f t="shared" si="370"/>
        <v/>
      </c>
      <c r="BU393" s="39" t="str">
        <f t="shared" si="371"/>
        <v/>
      </c>
      <c r="BV393" s="39" t="str">
        <f t="shared" si="372"/>
        <v/>
      </c>
      <c r="BW393" s="39" t="str">
        <f t="shared" si="373"/>
        <v/>
      </c>
      <c r="BX393" s="39" t="str">
        <f t="shared" si="374"/>
        <v/>
      </c>
      <c r="BY393" s="39" t="str">
        <f t="shared" si="375"/>
        <v/>
      </c>
      <c r="BZ393" s="39" t="str">
        <f t="shared" si="376"/>
        <v/>
      </c>
      <c r="CA393" s="39" t="str">
        <f t="shared" si="377"/>
        <v/>
      </c>
      <c r="CB393" s="39" t="str">
        <f t="shared" si="378"/>
        <v/>
      </c>
      <c r="CC393" s="39" t="str">
        <f t="shared" si="379"/>
        <v/>
      </c>
      <c r="CD393" s="39" t="str">
        <f t="shared" si="380"/>
        <v/>
      </c>
      <c r="CE393" s="39" t="str">
        <f t="shared" si="381"/>
        <v/>
      </c>
      <c r="CF393" s="39" t="str">
        <f t="shared" si="382"/>
        <v/>
      </c>
      <c r="CG393" s="39" t="str">
        <f t="shared" si="383"/>
        <v/>
      </c>
      <c r="CH393" s="39" t="str">
        <f t="shared" si="384"/>
        <v/>
      </c>
      <c r="CI393" s="39" t="str">
        <f t="shared" si="385"/>
        <v/>
      </c>
    </row>
    <row r="394" spans="1:87" ht="12.75">
      <c r="A394" s="18"/>
      <c r="B394" s="16" t="str">
        <f>'Gene Table'!D393</f>
        <v>NM_000612</v>
      </c>
      <c r="C394" s="16" t="s">
        <v>33</v>
      </c>
      <c r="D394" s="17" t="str">
        <f>IF(SUM('Test Sample Data'!D$3:D$98)&gt;10,IF(AND(ISNUMBER('Test Sample Data'!D393),'Test Sample Data'!D393&lt;$B$1,'Test Sample Data'!D393&gt;0),'Test Sample Data'!D393,$B$1),"")</f>
        <v/>
      </c>
      <c r="E394" s="17" t="str">
        <f>IF(SUM('Test Sample Data'!E$3:E$98)&gt;10,IF(AND(ISNUMBER('Test Sample Data'!E393),'Test Sample Data'!E393&lt;$B$1,'Test Sample Data'!E393&gt;0),'Test Sample Data'!E393,$B$1),"")</f>
        <v/>
      </c>
      <c r="F394" s="17" t="str">
        <f>IF(SUM('Test Sample Data'!F$3:F$98)&gt;10,IF(AND(ISNUMBER('Test Sample Data'!F393),'Test Sample Data'!F393&lt;$B$1,'Test Sample Data'!F393&gt;0),'Test Sample Data'!F393,$B$1),"")</f>
        <v/>
      </c>
      <c r="G394" s="17" t="str">
        <f>IF(SUM('Test Sample Data'!G$3:G$98)&gt;10,IF(AND(ISNUMBER('Test Sample Data'!G393),'Test Sample Data'!G393&lt;$B$1,'Test Sample Data'!G393&gt;0),'Test Sample Data'!G393,$B$1),"")</f>
        <v/>
      </c>
      <c r="H394" s="17" t="str">
        <f>IF(SUM('Test Sample Data'!H$3:H$98)&gt;10,IF(AND(ISNUMBER('Test Sample Data'!H393),'Test Sample Data'!H393&lt;$B$1,'Test Sample Data'!H393&gt;0),'Test Sample Data'!H393,$B$1),"")</f>
        <v/>
      </c>
      <c r="I394" s="17" t="str">
        <f>IF(SUM('Test Sample Data'!I$3:I$98)&gt;10,IF(AND(ISNUMBER('Test Sample Data'!I393),'Test Sample Data'!I393&lt;$B$1,'Test Sample Data'!I393&gt;0),'Test Sample Data'!I393,$B$1),"")</f>
        <v/>
      </c>
      <c r="J394" s="17" t="str">
        <f>IF(SUM('Test Sample Data'!J$3:J$98)&gt;10,IF(AND(ISNUMBER('Test Sample Data'!J393),'Test Sample Data'!J393&lt;$B$1,'Test Sample Data'!J393&gt;0),'Test Sample Data'!J393,$B$1),"")</f>
        <v/>
      </c>
      <c r="K394" s="17" t="str">
        <f>IF(SUM('Test Sample Data'!K$3:K$98)&gt;10,IF(AND(ISNUMBER('Test Sample Data'!K393),'Test Sample Data'!K393&lt;$B$1,'Test Sample Data'!K393&gt;0),'Test Sample Data'!K393,$B$1),"")</f>
        <v/>
      </c>
      <c r="L394" s="17" t="str">
        <f>IF(SUM('Test Sample Data'!L$3:L$98)&gt;10,IF(AND(ISNUMBER('Test Sample Data'!L393),'Test Sample Data'!L393&lt;$B$1,'Test Sample Data'!L393&gt;0),'Test Sample Data'!L393,$B$1),"")</f>
        <v/>
      </c>
      <c r="M394" s="17" t="str">
        <f>IF(SUM('Test Sample Data'!M$3:M$98)&gt;10,IF(AND(ISNUMBER('Test Sample Data'!M393),'Test Sample Data'!M393&lt;$B$1,'Test Sample Data'!M393&gt;0),'Test Sample Data'!M393,$B$1),"")</f>
        <v/>
      </c>
      <c r="N394" s="17" t="str">
        <f>'Gene Table'!D393</f>
        <v>NM_000612</v>
      </c>
      <c r="O394" s="16" t="s">
        <v>33</v>
      </c>
      <c r="P394" s="17" t="str">
        <f>IF(SUM('Control Sample Data'!D$3:D$98)&gt;10,IF(AND(ISNUMBER('Control Sample Data'!D393),'Control Sample Data'!D393&lt;$B$1,'Control Sample Data'!D393&gt;0),'Control Sample Data'!D393,$B$1),"")</f>
        <v/>
      </c>
      <c r="Q394" s="17" t="str">
        <f>IF(SUM('Control Sample Data'!E$3:E$98)&gt;10,IF(AND(ISNUMBER('Control Sample Data'!E393),'Control Sample Data'!E393&lt;$B$1,'Control Sample Data'!E393&gt;0),'Control Sample Data'!E393,$B$1),"")</f>
        <v/>
      </c>
      <c r="R394" s="17" t="str">
        <f>IF(SUM('Control Sample Data'!F$3:F$98)&gt;10,IF(AND(ISNUMBER('Control Sample Data'!F393),'Control Sample Data'!F393&lt;$B$1,'Control Sample Data'!F393&gt;0),'Control Sample Data'!F393,$B$1),"")</f>
        <v/>
      </c>
      <c r="S394" s="17" t="str">
        <f>IF(SUM('Control Sample Data'!G$3:G$98)&gt;10,IF(AND(ISNUMBER('Control Sample Data'!G393),'Control Sample Data'!G393&lt;$B$1,'Control Sample Data'!G393&gt;0),'Control Sample Data'!G393,$B$1),"")</f>
        <v/>
      </c>
      <c r="T394" s="17" t="str">
        <f>IF(SUM('Control Sample Data'!H$3:H$98)&gt;10,IF(AND(ISNUMBER('Control Sample Data'!H393),'Control Sample Data'!H393&lt;$B$1,'Control Sample Data'!H393&gt;0),'Control Sample Data'!H393,$B$1),"")</f>
        <v/>
      </c>
      <c r="U394" s="17" t="str">
        <f>IF(SUM('Control Sample Data'!I$3:I$98)&gt;10,IF(AND(ISNUMBER('Control Sample Data'!I393),'Control Sample Data'!I393&lt;$B$1,'Control Sample Data'!I393&gt;0),'Control Sample Data'!I393,$B$1),"")</f>
        <v/>
      </c>
      <c r="V394" s="17" t="str">
        <f>IF(SUM('Control Sample Data'!J$3:J$98)&gt;10,IF(AND(ISNUMBER('Control Sample Data'!J393),'Control Sample Data'!J393&lt;$B$1,'Control Sample Data'!J393&gt;0),'Control Sample Data'!J393,$B$1),"")</f>
        <v/>
      </c>
      <c r="W394" s="17" t="str">
        <f>IF(SUM('Control Sample Data'!K$3:K$98)&gt;10,IF(AND(ISNUMBER('Control Sample Data'!K393),'Control Sample Data'!K393&lt;$B$1,'Control Sample Data'!K393&gt;0),'Control Sample Data'!K393,$B$1),"")</f>
        <v/>
      </c>
      <c r="X394" s="17" t="str">
        <f>IF(SUM('Control Sample Data'!L$3:L$98)&gt;10,IF(AND(ISNUMBER('Control Sample Data'!L393),'Control Sample Data'!L393&lt;$B$1,'Control Sample Data'!L393&gt;0),'Control Sample Data'!L393,$B$1),"")</f>
        <v/>
      </c>
      <c r="Y394" s="17" t="str">
        <f>IF(SUM('Control Sample Data'!M$3:M$98)&gt;10,IF(AND(ISNUMBER('Control Sample Data'!M393),'Control Sample Data'!M393&lt;$B$1,'Control Sample Data'!M393&gt;0),'Control Sample Data'!M393,$B$1),"")</f>
        <v/>
      </c>
      <c r="Z394" s="38" t="str">
        <f>IF(ISERROR(VLOOKUP('Choose Housekeeping Genes'!$C9,Calculations!$C$388:$M$483,2,0)),"",VLOOKUP('Choose Housekeeping Genes'!$C9,Calculations!$C$388:$M$483,2,0))</f>
        <v/>
      </c>
      <c r="AA394" s="38" t="str">
        <f>IF(ISERROR(VLOOKUP('Choose Housekeeping Genes'!$C9,Calculations!$C$388:$M$483,3,0)),"",VLOOKUP('Choose Housekeeping Genes'!$C9,Calculations!$C$388:$M$483,3,0))</f>
        <v/>
      </c>
      <c r="AB394" s="38" t="str">
        <f>IF(ISERROR(VLOOKUP('Choose Housekeeping Genes'!$C9,Calculations!$C$388:$M$483,4,0)),"",VLOOKUP('Choose Housekeeping Genes'!$C9,Calculations!$C$388:$M$483,4,0))</f>
        <v/>
      </c>
      <c r="AC394" s="38" t="str">
        <f>IF(ISERROR(VLOOKUP('Choose Housekeeping Genes'!$C9,Calculations!$C$388:$M$483,5,0)),"",VLOOKUP('Choose Housekeeping Genes'!$C9,Calculations!$C$388:$M$483,5,0))</f>
        <v/>
      </c>
      <c r="AD394" s="38" t="str">
        <f>IF(ISERROR(VLOOKUP('Choose Housekeeping Genes'!$C9,Calculations!$C$388:$M$483,6,0)),"",VLOOKUP('Choose Housekeeping Genes'!$C9,Calculations!$C$388:$M$483,6,0))</f>
        <v/>
      </c>
      <c r="AE394" s="38" t="str">
        <f>IF(ISERROR(VLOOKUP('Choose Housekeeping Genes'!$C9,Calculations!$C$388:$M$483,7,0)),"",VLOOKUP('Choose Housekeeping Genes'!$C9,Calculations!$C$388:$M$483,7,0))</f>
        <v/>
      </c>
      <c r="AF394" s="38" t="str">
        <f>IF(ISERROR(VLOOKUP('Choose Housekeeping Genes'!$C9,Calculations!$C$388:$M$483,8,0)),"",VLOOKUP('Choose Housekeeping Genes'!$C9,Calculations!$C$388:$M$483,8,0))</f>
        <v/>
      </c>
      <c r="AG394" s="38" t="str">
        <f>IF(ISERROR(VLOOKUP('Choose Housekeeping Genes'!$C9,Calculations!$C$388:$M$483,9,0)),"",VLOOKUP('Choose Housekeeping Genes'!$C9,Calculations!$C$388:$M$483,9,0))</f>
        <v/>
      </c>
      <c r="AH394" s="38" t="str">
        <f>IF(ISERROR(VLOOKUP('Choose Housekeeping Genes'!$C9,Calculations!$C$388:$M$483,10,0)),"",VLOOKUP('Choose Housekeeping Genes'!$C9,Calculations!$C$388:$M$483,10,0))</f>
        <v/>
      </c>
      <c r="AI394" s="38" t="str">
        <f>IF(ISERROR(VLOOKUP('Choose Housekeeping Genes'!$C9,Calculations!$C$388:$M$483,11,0)),"",VLOOKUP('Choose Housekeeping Genes'!$C9,Calculations!$C$388:$M$483,11,0))</f>
        <v/>
      </c>
      <c r="AJ394" s="38" t="str">
        <f>IF(ISERROR(VLOOKUP('Choose Housekeeping Genes'!$C9,Calculations!$C$388:$AB$483,14,0)),"",VLOOKUP('Choose Housekeeping Genes'!$C9,Calculations!$C$388:$AB$483,14,0))</f>
        <v/>
      </c>
      <c r="AK394" s="38" t="str">
        <f>IF(ISERROR(VLOOKUP('Choose Housekeeping Genes'!$C9,Calculations!$C$388:$AB$483,15,0)),"",VLOOKUP('Choose Housekeeping Genes'!$C9,Calculations!$C$388:$AB$483,15,0))</f>
        <v/>
      </c>
      <c r="AL394" s="38" t="str">
        <f>IF(ISERROR(VLOOKUP('Choose Housekeeping Genes'!$C9,Calculations!$C$388:$AB$483,16,0)),"",VLOOKUP('Choose Housekeeping Genes'!$C9,Calculations!$C$388:$AB$483,16,0))</f>
        <v/>
      </c>
      <c r="AM394" s="38" t="str">
        <f>IF(ISERROR(VLOOKUP('Choose Housekeeping Genes'!$C9,Calculations!$C$388:$AB$483,17,0)),"",VLOOKUP('Choose Housekeeping Genes'!$C9,Calculations!$C$388:$AB$483,17,0))</f>
        <v/>
      </c>
      <c r="AN394" s="38" t="str">
        <f>IF(ISERROR(VLOOKUP('Choose Housekeeping Genes'!$C9,Calculations!$C$388:$AB$483,18,0)),"",VLOOKUP('Choose Housekeeping Genes'!$C9,Calculations!$C$388:$AB$483,18,0))</f>
        <v/>
      </c>
      <c r="AO394" s="38" t="str">
        <f>IF(ISERROR(VLOOKUP('Choose Housekeeping Genes'!$C9,Calculations!$C$388:$AB$483,19,0)),"",VLOOKUP('Choose Housekeeping Genes'!$C9,Calculations!$C$388:$AB$483,19,0))</f>
        <v/>
      </c>
      <c r="AP394" s="38" t="str">
        <f>IF(ISERROR(VLOOKUP('Choose Housekeeping Genes'!$C9,Calculations!$C$388:$AB$483,20,0)),"",VLOOKUP('Choose Housekeeping Genes'!$C9,Calculations!$C$388:$AB$483,20,0))</f>
        <v/>
      </c>
      <c r="AQ394" s="38" t="str">
        <f>IF(ISERROR(VLOOKUP('Choose Housekeeping Genes'!$C9,Calculations!$C$388:$AB$483,21,0)),"",VLOOKUP('Choose Housekeeping Genes'!$C9,Calculations!$C$388:$AB$483,21,0))</f>
        <v/>
      </c>
      <c r="AR394" s="38" t="str">
        <f>IF(ISERROR(VLOOKUP('Choose Housekeeping Genes'!$C9,Calculations!$C$388:$AB$483,22,0)),"",VLOOKUP('Choose Housekeeping Genes'!$C9,Calculations!$C$388:$AB$483,22,0))</f>
        <v/>
      </c>
      <c r="AS394" s="38" t="str">
        <f>IF(ISERROR(VLOOKUP('Choose Housekeeping Genes'!$C9,Calculations!$C$388:$AB$483,23,0)),"",VLOOKUP('Choose Housekeeping Genes'!$C9,Calculations!$C$388:$AB$483,23,0))</f>
        <v/>
      </c>
      <c r="AT394" s="36" t="str">
        <f t="shared" si="386"/>
        <v/>
      </c>
      <c r="AU394" s="36" t="str">
        <f t="shared" si="387"/>
        <v/>
      </c>
      <c r="AV394" s="36" t="str">
        <f t="shared" si="388"/>
        <v/>
      </c>
      <c r="AW394" s="36" t="str">
        <f t="shared" si="389"/>
        <v/>
      </c>
      <c r="AX394" s="36" t="str">
        <f t="shared" si="390"/>
        <v/>
      </c>
      <c r="AY394" s="36" t="str">
        <f t="shared" si="391"/>
        <v/>
      </c>
      <c r="AZ394" s="36" t="str">
        <f t="shared" si="392"/>
        <v/>
      </c>
      <c r="BA394" s="36" t="str">
        <f t="shared" si="393"/>
        <v/>
      </c>
      <c r="BB394" s="36" t="str">
        <f t="shared" si="394"/>
        <v/>
      </c>
      <c r="BC394" s="36" t="str">
        <f t="shared" si="395"/>
        <v/>
      </c>
      <c r="BD394" s="36" t="str">
        <f t="shared" si="356"/>
        <v/>
      </c>
      <c r="BE394" s="36" t="str">
        <f t="shared" si="357"/>
        <v/>
      </c>
      <c r="BF394" s="36" t="str">
        <f t="shared" si="358"/>
        <v/>
      </c>
      <c r="BG394" s="36" t="str">
        <f t="shared" si="359"/>
        <v/>
      </c>
      <c r="BH394" s="36" t="str">
        <f t="shared" si="360"/>
        <v/>
      </c>
      <c r="BI394" s="36" t="str">
        <f t="shared" si="361"/>
        <v/>
      </c>
      <c r="BJ394" s="36" t="str">
        <f t="shared" si="362"/>
        <v/>
      </c>
      <c r="BK394" s="36" t="str">
        <f t="shared" si="363"/>
        <v/>
      </c>
      <c r="BL394" s="36" t="str">
        <f t="shared" si="364"/>
        <v/>
      </c>
      <c r="BM394" s="36" t="str">
        <f t="shared" si="365"/>
        <v/>
      </c>
      <c r="BN394" s="38" t="e">
        <f t="shared" si="354"/>
        <v>#DIV/0!</v>
      </c>
      <c r="BO394" s="38" t="e">
        <f t="shared" si="355"/>
        <v>#DIV/0!</v>
      </c>
      <c r="BP394" s="39" t="str">
        <f t="shared" si="366"/>
        <v/>
      </c>
      <c r="BQ394" s="39" t="str">
        <f t="shared" si="367"/>
        <v/>
      </c>
      <c r="BR394" s="39" t="str">
        <f t="shared" si="368"/>
        <v/>
      </c>
      <c r="BS394" s="39" t="str">
        <f t="shared" si="369"/>
        <v/>
      </c>
      <c r="BT394" s="39" t="str">
        <f t="shared" si="370"/>
        <v/>
      </c>
      <c r="BU394" s="39" t="str">
        <f t="shared" si="371"/>
        <v/>
      </c>
      <c r="BV394" s="39" t="str">
        <f t="shared" si="372"/>
        <v/>
      </c>
      <c r="BW394" s="39" t="str">
        <f t="shared" si="373"/>
        <v/>
      </c>
      <c r="BX394" s="39" t="str">
        <f t="shared" si="374"/>
        <v/>
      </c>
      <c r="BY394" s="39" t="str">
        <f t="shared" si="375"/>
        <v/>
      </c>
      <c r="BZ394" s="39" t="str">
        <f t="shared" si="376"/>
        <v/>
      </c>
      <c r="CA394" s="39" t="str">
        <f t="shared" si="377"/>
        <v/>
      </c>
      <c r="CB394" s="39" t="str">
        <f t="shared" si="378"/>
        <v/>
      </c>
      <c r="CC394" s="39" t="str">
        <f t="shared" si="379"/>
        <v/>
      </c>
      <c r="CD394" s="39" t="str">
        <f t="shared" si="380"/>
        <v/>
      </c>
      <c r="CE394" s="39" t="str">
        <f t="shared" si="381"/>
        <v/>
      </c>
      <c r="CF394" s="39" t="str">
        <f t="shared" si="382"/>
        <v/>
      </c>
      <c r="CG394" s="39" t="str">
        <f t="shared" si="383"/>
        <v/>
      </c>
      <c r="CH394" s="39" t="str">
        <f t="shared" si="384"/>
        <v/>
      </c>
      <c r="CI394" s="39" t="str">
        <f t="shared" si="385"/>
        <v/>
      </c>
    </row>
    <row r="395" spans="1:87" ht="12.75">
      <c r="A395" s="18"/>
      <c r="B395" s="16" t="str">
        <f>'Gene Table'!D394</f>
        <v>NM_000875</v>
      </c>
      <c r="C395" s="16" t="s">
        <v>37</v>
      </c>
      <c r="D395" s="17" t="str">
        <f>IF(SUM('Test Sample Data'!D$3:D$98)&gt;10,IF(AND(ISNUMBER('Test Sample Data'!D394),'Test Sample Data'!D394&lt;$B$1,'Test Sample Data'!D394&gt;0),'Test Sample Data'!D394,$B$1),"")</f>
        <v/>
      </c>
      <c r="E395" s="17" t="str">
        <f>IF(SUM('Test Sample Data'!E$3:E$98)&gt;10,IF(AND(ISNUMBER('Test Sample Data'!E394),'Test Sample Data'!E394&lt;$B$1,'Test Sample Data'!E394&gt;0),'Test Sample Data'!E394,$B$1),"")</f>
        <v/>
      </c>
      <c r="F395" s="17" t="str">
        <f>IF(SUM('Test Sample Data'!F$3:F$98)&gt;10,IF(AND(ISNUMBER('Test Sample Data'!F394),'Test Sample Data'!F394&lt;$B$1,'Test Sample Data'!F394&gt;0),'Test Sample Data'!F394,$B$1),"")</f>
        <v/>
      </c>
      <c r="G395" s="17" t="str">
        <f>IF(SUM('Test Sample Data'!G$3:G$98)&gt;10,IF(AND(ISNUMBER('Test Sample Data'!G394),'Test Sample Data'!G394&lt;$B$1,'Test Sample Data'!G394&gt;0),'Test Sample Data'!G394,$B$1),"")</f>
        <v/>
      </c>
      <c r="H395" s="17" t="str">
        <f>IF(SUM('Test Sample Data'!H$3:H$98)&gt;10,IF(AND(ISNUMBER('Test Sample Data'!H394),'Test Sample Data'!H394&lt;$B$1,'Test Sample Data'!H394&gt;0),'Test Sample Data'!H394,$B$1),"")</f>
        <v/>
      </c>
      <c r="I395" s="17" t="str">
        <f>IF(SUM('Test Sample Data'!I$3:I$98)&gt;10,IF(AND(ISNUMBER('Test Sample Data'!I394),'Test Sample Data'!I394&lt;$B$1,'Test Sample Data'!I394&gt;0),'Test Sample Data'!I394,$B$1),"")</f>
        <v/>
      </c>
      <c r="J395" s="17" t="str">
        <f>IF(SUM('Test Sample Data'!J$3:J$98)&gt;10,IF(AND(ISNUMBER('Test Sample Data'!J394),'Test Sample Data'!J394&lt;$B$1,'Test Sample Data'!J394&gt;0),'Test Sample Data'!J394,$B$1),"")</f>
        <v/>
      </c>
      <c r="K395" s="17" t="str">
        <f>IF(SUM('Test Sample Data'!K$3:K$98)&gt;10,IF(AND(ISNUMBER('Test Sample Data'!K394),'Test Sample Data'!K394&lt;$B$1,'Test Sample Data'!K394&gt;0),'Test Sample Data'!K394,$B$1),"")</f>
        <v/>
      </c>
      <c r="L395" s="17" t="str">
        <f>IF(SUM('Test Sample Data'!L$3:L$98)&gt;10,IF(AND(ISNUMBER('Test Sample Data'!L394),'Test Sample Data'!L394&lt;$B$1,'Test Sample Data'!L394&gt;0),'Test Sample Data'!L394,$B$1),"")</f>
        <v/>
      </c>
      <c r="M395" s="17" t="str">
        <f>IF(SUM('Test Sample Data'!M$3:M$98)&gt;10,IF(AND(ISNUMBER('Test Sample Data'!M394),'Test Sample Data'!M394&lt;$B$1,'Test Sample Data'!M394&gt;0),'Test Sample Data'!M394,$B$1),"")</f>
        <v/>
      </c>
      <c r="N395" s="17" t="str">
        <f>'Gene Table'!D394</f>
        <v>NM_000875</v>
      </c>
      <c r="O395" s="16" t="s">
        <v>37</v>
      </c>
      <c r="P395" s="17" t="str">
        <f>IF(SUM('Control Sample Data'!D$3:D$98)&gt;10,IF(AND(ISNUMBER('Control Sample Data'!D394),'Control Sample Data'!D394&lt;$B$1,'Control Sample Data'!D394&gt;0),'Control Sample Data'!D394,$B$1),"")</f>
        <v/>
      </c>
      <c r="Q395" s="17" t="str">
        <f>IF(SUM('Control Sample Data'!E$3:E$98)&gt;10,IF(AND(ISNUMBER('Control Sample Data'!E394),'Control Sample Data'!E394&lt;$B$1,'Control Sample Data'!E394&gt;0),'Control Sample Data'!E394,$B$1),"")</f>
        <v/>
      </c>
      <c r="R395" s="17" t="str">
        <f>IF(SUM('Control Sample Data'!F$3:F$98)&gt;10,IF(AND(ISNUMBER('Control Sample Data'!F394),'Control Sample Data'!F394&lt;$B$1,'Control Sample Data'!F394&gt;0),'Control Sample Data'!F394,$B$1),"")</f>
        <v/>
      </c>
      <c r="S395" s="17" t="str">
        <f>IF(SUM('Control Sample Data'!G$3:G$98)&gt;10,IF(AND(ISNUMBER('Control Sample Data'!G394),'Control Sample Data'!G394&lt;$B$1,'Control Sample Data'!G394&gt;0),'Control Sample Data'!G394,$B$1),"")</f>
        <v/>
      </c>
      <c r="T395" s="17" t="str">
        <f>IF(SUM('Control Sample Data'!H$3:H$98)&gt;10,IF(AND(ISNUMBER('Control Sample Data'!H394),'Control Sample Data'!H394&lt;$B$1,'Control Sample Data'!H394&gt;0),'Control Sample Data'!H394,$B$1),"")</f>
        <v/>
      </c>
      <c r="U395" s="17" t="str">
        <f>IF(SUM('Control Sample Data'!I$3:I$98)&gt;10,IF(AND(ISNUMBER('Control Sample Data'!I394),'Control Sample Data'!I394&lt;$B$1,'Control Sample Data'!I394&gt;0),'Control Sample Data'!I394,$B$1),"")</f>
        <v/>
      </c>
      <c r="V395" s="17" t="str">
        <f>IF(SUM('Control Sample Data'!J$3:J$98)&gt;10,IF(AND(ISNUMBER('Control Sample Data'!J394),'Control Sample Data'!J394&lt;$B$1,'Control Sample Data'!J394&gt;0),'Control Sample Data'!J394,$B$1),"")</f>
        <v/>
      </c>
      <c r="W395" s="17" t="str">
        <f>IF(SUM('Control Sample Data'!K$3:K$98)&gt;10,IF(AND(ISNUMBER('Control Sample Data'!K394),'Control Sample Data'!K394&lt;$B$1,'Control Sample Data'!K394&gt;0),'Control Sample Data'!K394,$B$1),"")</f>
        <v/>
      </c>
      <c r="X395" s="17" t="str">
        <f>IF(SUM('Control Sample Data'!L$3:L$98)&gt;10,IF(AND(ISNUMBER('Control Sample Data'!L394),'Control Sample Data'!L394&lt;$B$1,'Control Sample Data'!L394&gt;0),'Control Sample Data'!L394,$B$1),"")</f>
        <v/>
      </c>
      <c r="Y395" s="17" t="str">
        <f>IF(SUM('Control Sample Data'!M$3:M$98)&gt;10,IF(AND(ISNUMBER('Control Sample Data'!M394),'Control Sample Data'!M394&lt;$B$1,'Control Sample Data'!M394&gt;0),'Control Sample Data'!M394,$B$1),"")</f>
        <v/>
      </c>
      <c r="Z395" s="38" t="str">
        <f>IF(ISERROR(VLOOKUP('Choose Housekeeping Genes'!$C10,Calculations!$C$388:$M$483,2,0)),"",VLOOKUP('Choose Housekeeping Genes'!$C10,Calculations!$C$388:$M$483,2,0))</f>
        <v/>
      </c>
      <c r="AA395" s="38" t="str">
        <f>IF(ISERROR(VLOOKUP('Choose Housekeeping Genes'!$C10,Calculations!$C$388:$M$483,3,0)),"",VLOOKUP('Choose Housekeeping Genes'!$C10,Calculations!$C$388:$M$483,3,0))</f>
        <v/>
      </c>
      <c r="AB395" s="38" t="str">
        <f>IF(ISERROR(VLOOKUP('Choose Housekeeping Genes'!$C10,Calculations!$C$388:$M$483,4,0)),"",VLOOKUP('Choose Housekeeping Genes'!$C10,Calculations!$C$388:$M$483,4,0))</f>
        <v/>
      </c>
      <c r="AC395" s="38" t="str">
        <f>IF(ISERROR(VLOOKUP('Choose Housekeeping Genes'!$C10,Calculations!$C$388:$M$483,5,0)),"",VLOOKUP('Choose Housekeeping Genes'!$C10,Calculations!$C$388:$M$483,5,0))</f>
        <v/>
      </c>
      <c r="AD395" s="38" t="str">
        <f>IF(ISERROR(VLOOKUP('Choose Housekeeping Genes'!$C10,Calculations!$C$388:$M$483,6,0)),"",VLOOKUP('Choose Housekeeping Genes'!$C10,Calculations!$C$388:$M$483,6,0))</f>
        <v/>
      </c>
      <c r="AE395" s="38" t="str">
        <f>IF(ISERROR(VLOOKUP('Choose Housekeeping Genes'!$C10,Calculations!$C$388:$M$483,7,0)),"",VLOOKUP('Choose Housekeeping Genes'!$C10,Calculations!$C$388:$M$483,7,0))</f>
        <v/>
      </c>
      <c r="AF395" s="38" t="str">
        <f>IF(ISERROR(VLOOKUP('Choose Housekeeping Genes'!$C10,Calculations!$C$388:$M$483,8,0)),"",VLOOKUP('Choose Housekeeping Genes'!$C10,Calculations!$C$388:$M$483,8,0))</f>
        <v/>
      </c>
      <c r="AG395" s="38" t="str">
        <f>IF(ISERROR(VLOOKUP('Choose Housekeeping Genes'!$C10,Calculations!$C$388:$M$483,9,0)),"",VLOOKUP('Choose Housekeeping Genes'!$C10,Calculations!$C$388:$M$483,9,0))</f>
        <v/>
      </c>
      <c r="AH395" s="38" t="str">
        <f>IF(ISERROR(VLOOKUP('Choose Housekeeping Genes'!$C10,Calculations!$C$388:$M$483,10,0)),"",VLOOKUP('Choose Housekeeping Genes'!$C10,Calculations!$C$388:$M$483,10,0))</f>
        <v/>
      </c>
      <c r="AI395" s="38" t="str">
        <f>IF(ISERROR(VLOOKUP('Choose Housekeeping Genes'!$C10,Calculations!$C$388:$M$483,11,0)),"",VLOOKUP('Choose Housekeeping Genes'!$C10,Calculations!$C$388:$M$483,11,0))</f>
        <v/>
      </c>
      <c r="AJ395" s="38" t="str">
        <f>IF(ISERROR(VLOOKUP('Choose Housekeeping Genes'!$C10,Calculations!$C$388:$AB$483,14,0)),"",VLOOKUP('Choose Housekeeping Genes'!$C10,Calculations!$C$388:$AB$483,14,0))</f>
        <v/>
      </c>
      <c r="AK395" s="38" t="str">
        <f>IF(ISERROR(VLOOKUP('Choose Housekeeping Genes'!$C10,Calculations!$C$388:$AB$483,15,0)),"",VLOOKUP('Choose Housekeeping Genes'!$C10,Calculations!$C$388:$AB$483,15,0))</f>
        <v/>
      </c>
      <c r="AL395" s="38" t="str">
        <f>IF(ISERROR(VLOOKUP('Choose Housekeeping Genes'!$C10,Calculations!$C$388:$AB$483,16,0)),"",VLOOKUP('Choose Housekeeping Genes'!$C10,Calculations!$C$388:$AB$483,16,0))</f>
        <v/>
      </c>
      <c r="AM395" s="38" t="str">
        <f>IF(ISERROR(VLOOKUP('Choose Housekeeping Genes'!$C10,Calculations!$C$388:$AB$483,17,0)),"",VLOOKUP('Choose Housekeeping Genes'!$C10,Calculations!$C$388:$AB$483,17,0))</f>
        <v/>
      </c>
      <c r="AN395" s="38" t="str">
        <f>IF(ISERROR(VLOOKUP('Choose Housekeeping Genes'!$C10,Calculations!$C$388:$AB$483,18,0)),"",VLOOKUP('Choose Housekeeping Genes'!$C10,Calculations!$C$388:$AB$483,18,0))</f>
        <v/>
      </c>
      <c r="AO395" s="38" t="str">
        <f>IF(ISERROR(VLOOKUP('Choose Housekeeping Genes'!$C10,Calculations!$C$388:$AB$483,19,0)),"",VLOOKUP('Choose Housekeeping Genes'!$C10,Calculations!$C$388:$AB$483,19,0))</f>
        <v/>
      </c>
      <c r="AP395" s="38" t="str">
        <f>IF(ISERROR(VLOOKUP('Choose Housekeeping Genes'!$C10,Calculations!$C$388:$AB$483,20,0)),"",VLOOKUP('Choose Housekeeping Genes'!$C10,Calculations!$C$388:$AB$483,20,0))</f>
        <v/>
      </c>
      <c r="AQ395" s="38" t="str">
        <f>IF(ISERROR(VLOOKUP('Choose Housekeeping Genes'!$C10,Calculations!$C$388:$AB$483,21,0)),"",VLOOKUP('Choose Housekeeping Genes'!$C10,Calculations!$C$388:$AB$483,21,0))</f>
        <v/>
      </c>
      <c r="AR395" s="38" t="str">
        <f>IF(ISERROR(VLOOKUP('Choose Housekeeping Genes'!$C10,Calculations!$C$388:$AB$483,22,0)),"",VLOOKUP('Choose Housekeeping Genes'!$C10,Calculations!$C$388:$AB$483,22,0))</f>
        <v/>
      </c>
      <c r="AS395" s="38" t="str">
        <f>IF(ISERROR(VLOOKUP('Choose Housekeeping Genes'!$C10,Calculations!$C$388:$AB$483,23,0)),"",VLOOKUP('Choose Housekeeping Genes'!$C10,Calculations!$C$388:$AB$483,23,0))</f>
        <v/>
      </c>
      <c r="AT395" s="36" t="str">
        <f t="shared" si="386"/>
        <v/>
      </c>
      <c r="AU395" s="36" t="str">
        <f t="shared" si="387"/>
        <v/>
      </c>
      <c r="AV395" s="36" t="str">
        <f t="shared" si="388"/>
        <v/>
      </c>
      <c r="AW395" s="36" t="str">
        <f t="shared" si="389"/>
        <v/>
      </c>
      <c r="AX395" s="36" t="str">
        <f t="shared" si="390"/>
        <v/>
      </c>
      <c r="AY395" s="36" t="str">
        <f t="shared" si="391"/>
        <v/>
      </c>
      <c r="AZ395" s="36" t="str">
        <f t="shared" si="392"/>
        <v/>
      </c>
      <c r="BA395" s="36" t="str">
        <f t="shared" si="393"/>
        <v/>
      </c>
      <c r="BB395" s="36" t="str">
        <f t="shared" si="394"/>
        <v/>
      </c>
      <c r="BC395" s="36" t="str">
        <f t="shared" si="395"/>
        <v/>
      </c>
      <c r="BD395" s="36" t="str">
        <f t="shared" si="356"/>
        <v/>
      </c>
      <c r="BE395" s="36" t="str">
        <f t="shared" si="357"/>
        <v/>
      </c>
      <c r="BF395" s="36" t="str">
        <f t="shared" si="358"/>
        <v/>
      </c>
      <c r="BG395" s="36" t="str">
        <f t="shared" si="359"/>
        <v/>
      </c>
      <c r="BH395" s="36" t="str">
        <f t="shared" si="360"/>
        <v/>
      </c>
      <c r="BI395" s="36" t="str">
        <f t="shared" si="361"/>
        <v/>
      </c>
      <c r="BJ395" s="36" t="str">
        <f t="shared" si="362"/>
        <v/>
      </c>
      <c r="BK395" s="36" t="str">
        <f t="shared" si="363"/>
        <v/>
      </c>
      <c r="BL395" s="36" t="str">
        <f t="shared" si="364"/>
        <v/>
      </c>
      <c r="BM395" s="36" t="str">
        <f t="shared" si="365"/>
        <v/>
      </c>
      <c r="BN395" s="38" t="e">
        <f t="shared" si="354"/>
        <v>#DIV/0!</v>
      </c>
      <c r="BO395" s="38" t="e">
        <f t="shared" si="355"/>
        <v>#DIV/0!</v>
      </c>
      <c r="BP395" s="39" t="str">
        <f t="shared" si="366"/>
        <v/>
      </c>
      <c r="BQ395" s="39" t="str">
        <f t="shared" si="367"/>
        <v/>
      </c>
      <c r="BR395" s="39" t="str">
        <f t="shared" si="368"/>
        <v/>
      </c>
      <c r="BS395" s="39" t="str">
        <f t="shared" si="369"/>
        <v/>
      </c>
      <c r="BT395" s="39" t="str">
        <f t="shared" si="370"/>
        <v/>
      </c>
      <c r="BU395" s="39" t="str">
        <f t="shared" si="371"/>
        <v/>
      </c>
      <c r="BV395" s="39" t="str">
        <f t="shared" si="372"/>
        <v/>
      </c>
      <c r="BW395" s="39" t="str">
        <f t="shared" si="373"/>
        <v/>
      </c>
      <c r="BX395" s="39" t="str">
        <f t="shared" si="374"/>
        <v/>
      </c>
      <c r="BY395" s="39" t="str">
        <f t="shared" si="375"/>
        <v/>
      </c>
      <c r="BZ395" s="39" t="str">
        <f t="shared" si="376"/>
        <v/>
      </c>
      <c r="CA395" s="39" t="str">
        <f t="shared" si="377"/>
        <v/>
      </c>
      <c r="CB395" s="39" t="str">
        <f t="shared" si="378"/>
        <v/>
      </c>
      <c r="CC395" s="39" t="str">
        <f t="shared" si="379"/>
        <v/>
      </c>
      <c r="CD395" s="39" t="str">
        <f t="shared" si="380"/>
        <v/>
      </c>
      <c r="CE395" s="39" t="str">
        <f t="shared" si="381"/>
        <v/>
      </c>
      <c r="CF395" s="39" t="str">
        <f t="shared" si="382"/>
        <v/>
      </c>
      <c r="CG395" s="39" t="str">
        <f t="shared" si="383"/>
        <v/>
      </c>
      <c r="CH395" s="39" t="str">
        <f t="shared" si="384"/>
        <v/>
      </c>
      <c r="CI395" s="39" t="str">
        <f t="shared" si="385"/>
        <v/>
      </c>
    </row>
    <row r="396" spans="1:87" ht="12.75">
      <c r="A396" s="18"/>
      <c r="B396" s="16" t="str">
        <f>'Gene Table'!D395</f>
        <v>NM_000618</v>
      </c>
      <c r="C396" s="16" t="s">
        <v>41</v>
      </c>
      <c r="D396" s="17" t="str">
        <f>IF(SUM('Test Sample Data'!D$3:D$98)&gt;10,IF(AND(ISNUMBER('Test Sample Data'!D395),'Test Sample Data'!D395&lt;$B$1,'Test Sample Data'!D395&gt;0),'Test Sample Data'!D395,$B$1),"")</f>
        <v/>
      </c>
      <c r="E396" s="17" t="str">
        <f>IF(SUM('Test Sample Data'!E$3:E$98)&gt;10,IF(AND(ISNUMBER('Test Sample Data'!E395),'Test Sample Data'!E395&lt;$B$1,'Test Sample Data'!E395&gt;0),'Test Sample Data'!E395,$B$1),"")</f>
        <v/>
      </c>
      <c r="F396" s="17" t="str">
        <f>IF(SUM('Test Sample Data'!F$3:F$98)&gt;10,IF(AND(ISNUMBER('Test Sample Data'!F395),'Test Sample Data'!F395&lt;$B$1,'Test Sample Data'!F395&gt;0),'Test Sample Data'!F395,$B$1),"")</f>
        <v/>
      </c>
      <c r="G396" s="17" t="str">
        <f>IF(SUM('Test Sample Data'!G$3:G$98)&gt;10,IF(AND(ISNUMBER('Test Sample Data'!G395),'Test Sample Data'!G395&lt;$B$1,'Test Sample Data'!G395&gt;0),'Test Sample Data'!G395,$B$1),"")</f>
        <v/>
      </c>
      <c r="H396" s="17" t="str">
        <f>IF(SUM('Test Sample Data'!H$3:H$98)&gt;10,IF(AND(ISNUMBER('Test Sample Data'!H395),'Test Sample Data'!H395&lt;$B$1,'Test Sample Data'!H395&gt;0),'Test Sample Data'!H395,$B$1),"")</f>
        <v/>
      </c>
      <c r="I396" s="17" t="str">
        <f>IF(SUM('Test Sample Data'!I$3:I$98)&gt;10,IF(AND(ISNUMBER('Test Sample Data'!I395),'Test Sample Data'!I395&lt;$B$1,'Test Sample Data'!I395&gt;0),'Test Sample Data'!I395,$B$1),"")</f>
        <v/>
      </c>
      <c r="J396" s="17" t="str">
        <f>IF(SUM('Test Sample Data'!J$3:J$98)&gt;10,IF(AND(ISNUMBER('Test Sample Data'!J395),'Test Sample Data'!J395&lt;$B$1,'Test Sample Data'!J395&gt;0),'Test Sample Data'!J395,$B$1),"")</f>
        <v/>
      </c>
      <c r="K396" s="17" t="str">
        <f>IF(SUM('Test Sample Data'!K$3:K$98)&gt;10,IF(AND(ISNUMBER('Test Sample Data'!K395),'Test Sample Data'!K395&lt;$B$1,'Test Sample Data'!K395&gt;0),'Test Sample Data'!K395,$B$1),"")</f>
        <v/>
      </c>
      <c r="L396" s="17" t="str">
        <f>IF(SUM('Test Sample Data'!L$3:L$98)&gt;10,IF(AND(ISNUMBER('Test Sample Data'!L395),'Test Sample Data'!L395&lt;$B$1,'Test Sample Data'!L395&gt;0),'Test Sample Data'!L395,$B$1),"")</f>
        <v/>
      </c>
      <c r="M396" s="17" t="str">
        <f>IF(SUM('Test Sample Data'!M$3:M$98)&gt;10,IF(AND(ISNUMBER('Test Sample Data'!M395),'Test Sample Data'!M395&lt;$B$1,'Test Sample Data'!M395&gt;0),'Test Sample Data'!M395,$B$1),"")</f>
        <v/>
      </c>
      <c r="N396" s="17" t="str">
        <f>'Gene Table'!D395</f>
        <v>NM_000618</v>
      </c>
      <c r="O396" s="16" t="s">
        <v>41</v>
      </c>
      <c r="P396" s="17" t="str">
        <f>IF(SUM('Control Sample Data'!D$3:D$98)&gt;10,IF(AND(ISNUMBER('Control Sample Data'!D395),'Control Sample Data'!D395&lt;$B$1,'Control Sample Data'!D395&gt;0),'Control Sample Data'!D395,$B$1),"")</f>
        <v/>
      </c>
      <c r="Q396" s="17" t="str">
        <f>IF(SUM('Control Sample Data'!E$3:E$98)&gt;10,IF(AND(ISNUMBER('Control Sample Data'!E395),'Control Sample Data'!E395&lt;$B$1,'Control Sample Data'!E395&gt;0),'Control Sample Data'!E395,$B$1),"")</f>
        <v/>
      </c>
      <c r="R396" s="17" t="str">
        <f>IF(SUM('Control Sample Data'!F$3:F$98)&gt;10,IF(AND(ISNUMBER('Control Sample Data'!F395),'Control Sample Data'!F395&lt;$B$1,'Control Sample Data'!F395&gt;0),'Control Sample Data'!F395,$B$1),"")</f>
        <v/>
      </c>
      <c r="S396" s="17" t="str">
        <f>IF(SUM('Control Sample Data'!G$3:G$98)&gt;10,IF(AND(ISNUMBER('Control Sample Data'!G395),'Control Sample Data'!G395&lt;$B$1,'Control Sample Data'!G395&gt;0),'Control Sample Data'!G395,$B$1),"")</f>
        <v/>
      </c>
      <c r="T396" s="17" t="str">
        <f>IF(SUM('Control Sample Data'!H$3:H$98)&gt;10,IF(AND(ISNUMBER('Control Sample Data'!H395),'Control Sample Data'!H395&lt;$B$1,'Control Sample Data'!H395&gt;0),'Control Sample Data'!H395,$B$1),"")</f>
        <v/>
      </c>
      <c r="U396" s="17" t="str">
        <f>IF(SUM('Control Sample Data'!I$3:I$98)&gt;10,IF(AND(ISNUMBER('Control Sample Data'!I395),'Control Sample Data'!I395&lt;$B$1,'Control Sample Data'!I395&gt;0),'Control Sample Data'!I395,$B$1),"")</f>
        <v/>
      </c>
      <c r="V396" s="17" t="str">
        <f>IF(SUM('Control Sample Data'!J$3:J$98)&gt;10,IF(AND(ISNUMBER('Control Sample Data'!J395),'Control Sample Data'!J395&lt;$B$1,'Control Sample Data'!J395&gt;0),'Control Sample Data'!J395,$B$1),"")</f>
        <v/>
      </c>
      <c r="W396" s="17" t="str">
        <f>IF(SUM('Control Sample Data'!K$3:K$98)&gt;10,IF(AND(ISNUMBER('Control Sample Data'!K395),'Control Sample Data'!K395&lt;$B$1,'Control Sample Data'!K395&gt;0),'Control Sample Data'!K395,$B$1),"")</f>
        <v/>
      </c>
      <c r="X396" s="17" t="str">
        <f>IF(SUM('Control Sample Data'!L$3:L$98)&gt;10,IF(AND(ISNUMBER('Control Sample Data'!L395),'Control Sample Data'!L395&lt;$B$1,'Control Sample Data'!L395&gt;0),'Control Sample Data'!L395,$B$1),"")</f>
        <v/>
      </c>
      <c r="Y396" s="17" t="str">
        <f>IF(SUM('Control Sample Data'!M$3:M$98)&gt;10,IF(AND(ISNUMBER('Control Sample Data'!M395),'Control Sample Data'!M395&lt;$B$1,'Control Sample Data'!M395&gt;0),'Control Sample Data'!M395,$B$1),"")</f>
        <v/>
      </c>
      <c r="Z396" s="38" t="str">
        <f>IF(ISERROR(VLOOKUP('Choose Housekeeping Genes'!$C11,Calculations!$C$388:$M$483,2,0)),"",VLOOKUP('Choose Housekeeping Genes'!$C11,Calculations!$C$388:$M$483,2,0))</f>
        <v/>
      </c>
      <c r="AA396" s="38" t="str">
        <f>IF(ISERROR(VLOOKUP('Choose Housekeeping Genes'!$C11,Calculations!$C$388:$M$483,3,0)),"",VLOOKUP('Choose Housekeeping Genes'!$C11,Calculations!$C$388:$M$483,3,0))</f>
        <v/>
      </c>
      <c r="AB396" s="38" t="str">
        <f>IF(ISERROR(VLOOKUP('Choose Housekeeping Genes'!$C11,Calculations!$C$388:$M$483,4,0)),"",VLOOKUP('Choose Housekeeping Genes'!$C11,Calculations!$C$388:$M$483,4,0))</f>
        <v/>
      </c>
      <c r="AC396" s="38" t="str">
        <f>IF(ISERROR(VLOOKUP('Choose Housekeeping Genes'!$C11,Calculations!$C$388:$M$483,5,0)),"",VLOOKUP('Choose Housekeeping Genes'!$C11,Calculations!$C$388:$M$483,5,0))</f>
        <v/>
      </c>
      <c r="AD396" s="38" t="str">
        <f>IF(ISERROR(VLOOKUP('Choose Housekeeping Genes'!$C11,Calculations!$C$388:$M$483,6,0)),"",VLOOKUP('Choose Housekeeping Genes'!$C11,Calculations!$C$388:$M$483,6,0))</f>
        <v/>
      </c>
      <c r="AE396" s="38" t="str">
        <f>IF(ISERROR(VLOOKUP('Choose Housekeeping Genes'!$C11,Calculations!$C$388:$M$483,7,0)),"",VLOOKUP('Choose Housekeeping Genes'!$C11,Calculations!$C$388:$M$483,7,0))</f>
        <v/>
      </c>
      <c r="AF396" s="38" t="str">
        <f>IF(ISERROR(VLOOKUP('Choose Housekeeping Genes'!$C11,Calculations!$C$388:$M$483,8,0)),"",VLOOKUP('Choose Housekeeping Genes'!$C11,Calculations!$C$388:$M$483,8,0))</f>
        <v/>
      </c>
      <c r="AG396" s="38" t="str">
        <f>IF(ISERROR(VLOOKUP('Choose Housekeeping Genes'!$C11,Calculations!$C$388:$M$483,9,0)),"",VLOOKUP('Choose Housekeeping Genes'!$C11,Calculations!$C$388:$M$483,9,0))</f>
        <v/>
      </c>
      <c r="AH396" s="38" t="str">
        <f>IF(ISERROR(VLOOKUP('Choose Housekeeping Genes'!$C11,Calculations!$C$388:$M$483,10,0)),"",VLOOKUP('Choose Housekeeping Genes'!$C11,Calculations!$C$388:$M$483,10,0))</f>
        <v/>
      </c>
      <c r="AI396" s="38" t="str">
        <f>IF(ISERROR(VLOOKUP('Choose Housekeeping Genes'!$C11,Calculations!$C$388:$M$483,11,0)),"",VLOOKUP('Choose Housekeeping Genes'!$C11,Calculations!$C$388:$M$483,11,0))</f>
        <v/>
      </c>
      <c r="AJ396" s="38" t="str">
        <f>IF(ISERROR(VLOOKUP('Choose Housekeeping Genes'!$C11,Calculations!$C$388:$AB$483,14,0)),"",VLOOKUP('Choose Housekeeping Genes'!$C11,Calculations!$C$388:$AB$483,14,0))</f>
        <v/>
      </c>
      <c r="AK396" s="38" t="str">
        <f>IF(ISERROR(VLOOKUP('Choose Housekeeping Genes'!$C11,Calculations!$C$388:$AB$483,15,0)),"",VLOOKUP('Choose Housekeeping Genes'!$C11,Calculations!$C$388:$AB$483,15,0))</f>
        <v/>
      </c>
      <c r="AL396" s="38" t="str">
        <f>IF(ISERROR(VLOOKUP('Choose Housekeeping Genes'!$C11,Calculations!$C$388:$AB$483,16,0)),"",VLOOKUP('Choose Housekeeping Genes'!$C11,Calculations!$C$388:$AB$483,16,0))</f>
        <v/>
      </c>
      <c r="AM396" s="38" t="str">
        <f>IF(ISERROR(VLOOKUP('Choose Housekeeping Genes'!$C11,Calculations!$C$388:$AB$483,17,0)),"",VLOOKUP('Choose Housekeeping Genes'!$C11,Calculations!$C$388:$AB$483,17,0))</f>
        <v/>
      </c>
      <c r="AN396" s="38" t="str">
        <f>IF(ISERROR(VLOOKUP('Choose Housekeeping Genes'!$C11,Calculations!$C$388:$AB$483,18,0)),"",VLOOKUP('Choose Housekeeping Genes'!$C11,Calculations!$C$388:$AB$483,18,0))</f>
        <v/>
      </c>
      <c r="AO396" s="38" t="str">
        <f>IF(ISERROR(VLOOKUP('Choose Housekeeping Genes'!$C11,Calculations!$C$388:$AB$483,19,0)),"",VLOOKUP('Choose Housekeeping Genes'!$C11,Calculations!$C$388:$AB$483,19,0))</f>
        <v/>
      </c>
      <c r="AP396" s="38" t="str">
        <f>IF(ISERROR(VLOOKUP('Choose Housekeeping Genes'!$C11,Calculations!$C$388:$AB$483,20,0)),"",VLOOKUP('Choose Housekeeping Genes'!$C11,Calculations!$C$388:$AB$483,20,0))</f>
        <v/>
      </c>
      <c r="AQ396" s="38" t="str">
        <f>IF(ISERROR(VLOOKUP('Choose Housekeeping Genes'!$C11,Calculations!$C$388:$AB$483,21,0)),"",VLOOKUP('Choose Housekeeping Genes'!$C11,Calculations!$C$388:$AB$483,21,0))</f>
        <v/>
      </c>
      <c r="AR396" s="38" t="str">
        <f>IF(ISERROR(VLOOKUP('Choose Housekeeping Genes'!$C11,Calculations!$C$388:$AB$483,22,0)),"",VLOOKUP('Choose Housekeeping Genes'!$C11,Calculations!$C$388:$AB$483,22,0))</f>
        <v/>
      </c>
      <c r="AS396" s="38" t="str">
        <f>IF(ISERROR(VLOOKUP('Choose Housekeeping Genes'!$C11,Calculations!$C$388:$AB$483,23,0)),"",VLOOKUP('Choose Housekeeping Genes'!$C11,Calculations!$C$388:$AB$483,23,0))</f>
        <v/>
      </c>
      <c r="AT396" s="36" t="str">
        <f t="shared" si="386"/>
        <v/>
      </c>
      <c r="AU396" s="36" t="str">
        <f t="shared" si="387"/>
        <v/>
      </c>
      <c r="AV396" s="36" t="str">
        <f t="shared" si="388"/>
        <v/>
      </c>
      <c r="AW396" s="36" t="str">
        <f t="shared" si="389"/>
        <v/>
      </c>
      <c r="AX396" s="36" t="str">
        <f t="shared" si="390"/>
        <v/>
      </c>
      <c r="AY396" s="36" t="str">
        <f t="shared" si="391"/>
        <v/>
      </c>
      <c r="AZ396" s="36" t="str">
        <f t="shared" si="392"/>
        <v/>
      </c>
      <c r="BA396" s="36" t="str">
        <f t="shared" si="393"/>
        <v/>
      </c>
      <c r="BB396" s="36" t="str">
        <f t="shared" si="394"/>
        <v/>
      </c>
      <c r="BC396" s="36" t="str">
        <f t="shared" si="395"/>
        <v/>
      </c>
      <c r="BD396" s="36" t="str">
        <f t="shared" si="356"/>
        <v/>
      </c>
      <c r="BE396" s="36" t="str">
        <f t="shared" si="357"/>
        <v/>
      </c>
      <c r="BF396" s="36" t="str">
        <f t="shared" si="358"/>
        <v/>
      </c>
      <c r="BG396" s="36" t="str">
        <f t="shared" si="359"/>
        <v/>
      </c>
      <c r="BH396" s="36" t="str">
        <f t="shared" si="360"/>
        <v/>
      </c>
      <c r="BI396" s="36" t="str">
        <f t="shared" si="361"/>
        <v/>
      </c>
      <c r="BJ396" s="36" t="str">
        <f t="shared" si="362"/>
        <v/>
      </c>
      <c r="BK396" s="36" t="str">
        <f t="shared" si="363"/>
        <v/>
      </c>
      <c r="BL396" s="36" t="str">
        <f t="shared" si="364"/>
        <v/>
      </c>
      <c r="BM396" s="36" t="str">
        <f t="shared" si="365"/>
        <v/>
      </c>
      <c r="BN396" s="38" t="e">
        <f t="shared" si="354"/>
        <v>#DIV/0!</v>
      </c>
      <c r="BO396" s="38" t="e">
        <f t="shared" si="355"/>
        <v>#DIV/0!</v>
      </c>
      <c r="BP396" s="39" t="str">
        <f t="shared" si="366"/>
        <v/>
      </c>
      <c r="BQ396" s="39" t="str">
        <f t="shared" si="367"/>
        <v/>
      </c>
      <c r="BR396" s="39" t="str">
        <f t="shared" si="368"/>
        <v/>
      </c>
      <c r="BS396" s="39" t="str">
        <f t="shared" si="369"/>
        <v/>
      </c>
      <c r="BT396" s="39" t="str">
        <f t="shared" si="370"/>
        <v/>
      </c>
      <c r="BU396" s="39" t="str">
        <f t="shared" si="371"/>
        <v/>
      </c>
      <c r="BV396" s="39" t="str">
        <f t="shared" si="372"/>
        <v/>
      </c>
      <c r="BW396" s="39" t="str">
        <f t="shared" si="373"/>
        <v/>
      </c>
      <c r="BX396" s="39" t="str">
        <f t="shared" si="374"/>
        <v/>
      </c>
      <c r="BY396" s="39" t="str">
        <f t="shared" si="375"/>
        <v/>
      </c>
      <c r="BZ396" s="39" t="str">
        <f t="shared" si="376"/>
        <v/>
      </c>
      <c r="CA396" s="39" t="str">
        <f t="shared" si="377"/>
        <v/>
      </c>
      <c r="CB396" s="39" t="str">
        <f t="shared" si="378"/>
        <v/>
      </c>
      <c r="CC396" s="39" t="str">
        <f t="shared" si="379"/>
        <v/>
      </c>
      <c r="CD396" s="39" t="str">
        <f t="shared" si="380"/>
        <v/>
      </c>
      <c r="CE396" s="39" t="str">
        <f t="shared" si="381"/>
        <v/>
      </c>
      <c r="CF396" s="39" t="str">
        <f t="shared" si="382"/>
        <v/>
      </c>
      <c r="CG396" s="39" t="str">
        <f t="shared" si="383"/>
        <v/>
      </c>
      <c r="CH396" s="39" t="str">
        <f t="shared" si="384"/>
        <v/>
      </c>
      <c r="CI396" s="39" t="str">
        <f t="shared" si="385"/>
        <v/>
      </c>
    </row>
    <row r="397" spans="1:87" ht="12.75">
      <c r="A397" s="18"/>
      <c r="B397" s="16" t="str">
        <f>'Gene Table'!D396</f>
        <v>NM_000416</v>
      </c>
      <c r="C397" s="16" t="s">
        <v>45</v>
      </c>
      <c r="D397" s="17" t="str">
        <f>IF(SUM('Test Sample Data'!D$3:D$98)&gt;10,IF(AND(ISNUMBER('Test Sample Data'!D396),'Test Sample Data'!D396&lt;$B$1,'Test Sample Data'!D396&gt;0),'Test Sample Data'!D396,$B$1),"")</f>
        <v/>
      </c>
      <c r="E397" s="17" t="str">
        <f>IF(SUM('Test Sample Data'!E$3:E$98)&gt;10,IF(AND(ISNUMBER('Test Sample Data'!E396),'Test Sample Data'!E396&lt;$B$1,'Test Sample Data'!E396&gt;0),'Test Sample Data'!E396,$B$1),"")</f>
        <v/>
      </c>
      <c r="F397" s="17" t="str">
        <f>IF(SUM('Test Sample Data'!F$3:F$98)&gt;10,IF(AND(ISNUMBER('Test Sample Data'!F396),'Test Sample Data'!F396&lt;$B$1,'Test Sample Data'!F396&gt;0),'Test Sample Data'!F396,$B$1),"")</f>
        <v/>
      </c>
      <c r="G397" s="17" t="str">
        <f>IF(SUM('Test Sample Data'!G$3:G$98)&gt;10,IF(AND(ISNUMBER('Test Sample Data'!G396),'Test Sample Data'!G396&lt;$B$1,'Test Sample Data'!G396&gt;0),'Test Sample Data'!G396,$B$1),"")</f>
        <v/>
      </c>
      <c r="H397" s="17" t="str">
        <f>IF(SUM('Test Sample Data'!H$3:H$98)&gt;10,IF(AND(ISNUMBER('Test Sample Data'!H396),'Test Sample Data'!H396&lt;$B$1,'Test Sample Data'!H396&gt;0),'Test Sample Data'!H396,$B$1),"")</f>
        <v/>
      </c>
      <c r="I397" s="17" t="str">
        <f>IF(SUM('Test Sample Data'!I$3:I$98)&gt;10,IF(AND(ISNUMBER('Test Sample Data'!I396),'Test Sample Data'!I396&lt;$B$1,'Test Sample Data'!I396&gt;0),'Test Sample Data'!I396,$B$1),"")</f>
        <v/>
      </c>
      <c r="J397" s="17" t="str">
        <f>IF(SUM('Test Sample Data'!J$3:J$98)&gt;10,IF(AND(ISNUMBER('Test Sample Data'!J396),'Test Sample Data'!J396&lt;$B$1,'Test Sample Data'!J396&gt;0),'Test Sample Data'!J396,$B$1),"")</f>
        <v/>
      </c>
      <c r="K397" s="17" t="str">
        <f>IF(SUM('Test Sample Data'!K$3:K$98)&gt;10,IF(AND(ISNUMBER('Test Sample Data'!K396),'Test Sample Data'!K396&lt;$B$1,'Test Sample Data'!K396&gt;0),'Test Sample Data'!K396,$B$1),"")</f>
        <v/>
      </c>
      <c r="L397" s="17" t="str">
        <f>IF(SUM('Test Sample Data'!L$3:L$98)&gt;10,IF(AND(ISNUMBER('Test Sample Data'!L396),'Test Sample Data'!L396&lt;$B$1,'Test Sample Data'!L396&gt;0),'Test Sample Data'!L396,$B$1),"")</f>
        <v/>
      </c>
      <c r="M397" s="17" t="str">
        <f>IF(SUM('Test Sample Data'!M$3:M$98)&gt;10,IF(AND(ISNUMBER('Test Sample Data'!M396),'Test Sample Data'!M396&lt;$B$1,'Test Sample Data'!M396&gt;0),'Test Sample Data'!M396,$B$1),"")</f>
        <v/>
      </c>
      <c r="N397" s="17" t="str">
        <f>'Gene Table'!D396</f>
        <v>NM_000416</v>
      </c>
      <c r="O397" s="16" t="s">
        <v>45</v>
      </c>
      <c r="P397" s="17" t="str">
        <f>IF(SUM('Control Sample Data'!D$3:D$98)&gt;10,IF(AND(ISNUMBER('Control Sample Data'!D396),'Control Sample Data'!D396&lt;$B$1,'Control Sample Data'!D396&gt;0),'Control Sample Data'!D396,$B$1),"")</f>
        <v/>
      </c>
      <c r="Q397" s="17" t="str">
        <f>IF(SUM('Control Sample Data'!E$3:E$98)&gt;10,IF(AND(ISNUMBER('Control Sample Data'!E396),'Control Sample Data'!E396&lt;$B$1,'Control Sample Data'!E396&gt;0),'Control Sample Data'!E396,$B$1),"")</f>
        <v/>
      </c>
      <c r="R397" s="17" t="str">
        <f>IF(SUM('Control Sample Data'!F$3:F$98)&gt;10,IF(AND(ISNUMBER('Control Sample Data'!F396),'Control Sample Data'!F396&lt;$B$1,'Control Sample Data'!F396&gt;0),'Control Sample Data'!F396,$B$1),"")</f>
        <v/>
      </c>
      <c r="S397" s="17" t="str">
        <f>IF(SUM('Control Sample Data'!G$3:G$98)&gt;10,IF(AND(ISNUMBER('Control Sample Data'!G396),'Control Sample Data'!G396&lt;$B$1,'Control Sample Data'!G396&gt;0),'Control Sample Data'!G396,$B$1),"")</f>
        <v/>
      </c>
      <c r="T397" s="17" t="str">
        <f>IF(SUM('Control Sample Data'!H$3:H$98)&gt;10,IF(AND(ISNUMBER('Control Sample Data'!H396),'Control Sample Data'!H396&lt;$B$1,'Control Sample Data'!H396&gt;0),'Control Sample Data'!H396,$B$1),"")</f>
        <v/>
      </c>
      <c r="U397" s="17" t="str">
        <f>IF(SUM('Control Sample Data'!I$3:I$98)&gt;10,IF(AND(ISNUMBER('Control Sample Data'!I396),'Control Sample Data'!I396&lt;$B$1,'Control Sample Data'!I396&gt;0),'Control Sample Data'!I396,$B$1),"")</f>
        <v/>
      </c>
      <c r="V397" s="17" t="str">
        <f>IF(SUM('Control Sample Data'!J$3:J$98)&gt;10,IF(AND(ISNUMBER('Control Sample Data'!J396),'Control Sample Data'!J396&lt;$B$1,'Control Sample Data'!J396&gt;0),'Control Sample Data'!J396,$B$1),"")</f>
        <v/>
      </c>
      <c r="W397" s="17" t="str">
        <f>IF(SUM('Control Sample Data'!K$3:K$98)&gt;10,IF(AND(ISNUMBER('Control Sample Data'!K396),'Control Sample Data'!K396&lt;$B$1,'Control Sample Data'!K396&gt;0),'Control Sample Data'!K396,$B$1),"")</f>
        <v/>
      </c>
      <c r="X397" s="17" t="str">
        <f>IF(SUM('Control Sample Data'!L$3:L$98)&gt;10,IF(AND(ISNUMBER('Control Sample Data'!L396),'Control Sample Data'!L396&lt;$B$1,'Control Sample Data'!L396&gt;0),'Control Sample Data'!L396,$B$1),"")</f>
        <v/>
      </c>
      <c r="Y397" s="17" t="str">
        <f>IF(SUM('Control Sample Data'!M$3:M$98)&gt;10,IF(AND(ISNUMBER('Control Sample Data'!M396),'Control Sample Data'!M396&lt;$B$1,'Control Sample Data'!M396&gt;0),'Control Sample Data'!M396,$B$1),"")</f>
        <v/>
      </c>
      <c r="Z397" s="38" t="str">
        <f>IF(ISERROR(VLOOKUP('Choose Housekeeping Genes'!$C12,Calculations!$C$388:$M$483,2,0)),"",VLOOKUP('Choose Housekeeping Genes'!$C12,Calculations!$C$388:$M$483,2,0))</f>
        <v/>
      </c>
      <c r="AA397" s="38" t="str">
        <f>IF(ISERROR(VLOOKUP('Choose Housekeeping Genes'!$C12,Calculations!$C$388:$M$483,3,0)),"",VLOOKUP('Choose Housekeeping Genes'!$C12,Calculations!$C$388:$M$483,3,0))</f>
        <v/>
      </c>
      <c r="AB397" s="38" t="str">
        <f>IF(ISERROR(VLOOKUP('Choose Housekeeping Genes'!$C12,Calculations!$C$388:$M$483,4,0)),"",VLOOKUP('Choose Housekeeping Genes'!$C12,Calculations!$C$388:$M$483,4,0))</f>
        <v/>
      </c>
      <c r="AC397" s="38" t="str">
        <f>IF(ISERROR(VLOOKUP('Choose Housekeeping Genes'!$C12,Calculations!$C$388:$M$483,5,0)),"",VLOOKUP('Choose Housekeeping Genes'!$C12,Calculations!$C$388:$M$483,5,0))</f>
        <v/>
      </c>
      <c r="AD397" s="38" t="str">
        <f>IF(ISERROR(VLOOKUP('Choose Housekeeping Genes'!$C12,Calculations!$C$388:$M$483,6,0)),"",VLOOKUP('Choose Housekeeping Genes'!$C12,Calculations!$C$388:$M$483,6,0))</f>
        <v/>
      </c>
      <c r="AE397" s="38" t="str">
        <f>IF(ISERROR(VLOOKUP('Choose Housekeeping Genes'!$C12,Calculations!$C$388:$M$483,7,0)),"",VLOOKUP('Choose Housekeeping Genes'!$C12,Calculations!$C$388:$M$483,7,0))</f>
        <v/>
      </c>
      <c r="AF397" s="38" t="str">
        <f>IF(ISERROR(VLOOKUP('Choose Housekeeping Genes'!$C12,Calculations!$C$388:$M$483,8,0)),"",VLOOKUP('Choose Housekeeping Genes'!$C12,Calculations!$C$388:$M$483,8,0))</f>
        <v/>
      </c>
      <c r="AG397" s="38" t="str">
        <f>IF(ISERROR(VLOOKUP('Choose Housekeeping Genes'!$C12,Calculations!$C$388:$M$483,9,0)),"",VLOOKUP('Choose Housekeeping Genes'!$C12,Calculations!$C$388:$M$483,9,0))</f>
        <v/>
      </c>
      <c r="AH397" s="38" t="str">
        <f>IF(ISERROR(VLOOKUP('Choose Housekeeping Genes'!$C12,Calculations!$C$388:$M$483,10,0)),"",VLOOKUP('Choose Housekeeping Genes'!$C12,Calculations!$C$388:$M$483,10,0))</f>
        <v/>
      </c>
      <c r="AI397" s="38" t="str">
        <f>IF(ISERROR(VLOOKUP('Choose Housekeeping Genes'!$C12,Calculations!$C$388:$M$483,11,0)),"",VLOOKUP('Choose Housekeeping Genes'!$C12,Calculations!$C$388:$M$483,11,0))</f>
        <v/>
      </c>
      <c r="AJ397" s="38" t="str">
        <f>IF(ISERROR(VLOOKUP('Choose Housekeeping Genes'!$C12,Calculations!$C$388:$AB$483,14,0)),"",VLOOKUP('Choose Housekeeping Genes'!$C12,Calculations!$C$388:$AB$483,14,0))</f>
        <v/>
      </c>
      <c r="AK397" s="38" t="str">
        <f>IF(ISERROR(VLOOKUP('Choose Housekeeping Genes'!$C12,Calculations!$C$388:$AB$483,15,0)),"",VLOOKUP('Choose Housekeeping Genes'!$C12,Calculations!$C$388:$AB$483,15,0))</f>
        <v/>
      </c>
      <c r="AL397" s="38" t="str">
        <f>IF(ISERROR(VLOOKUP('Choose Housekeeping Genes'!$C12,Calculations!$C$388:$AB$483,16,0)),"",VLOOKUP('Choose Housekeeping Genes'!$C12,Calculations!$C$388:$AB$483,16,0))</f>
        <v/>
      </c>
      <c r="AM397" s="38" t="str">
        <f>IF(ISERROR(VLOOKUP('Choose Housekeeping Genes'!$C12,Calculations!$C$388:$AB$483,17,0)),"",VLOOKUP('Choose Housekeeping Genes'!$C12,Calculations!$C$388:$AB$483,17,0))</f>
        <v/>
      </c>
      <c r="AN397" s="38" t="str">
        <f>IF(ISERROR(VLOOKUP('Choose Housekeeping Genes'!$C12,Calculations!$C$388:$AB$483,18,0)),"",VLOOKUP('Choose Housekeeping Genes'!$C12,Calculations!$C$388:$AB$483,18,0))</f>
        <v/>
      </c>
      <c r="AO397" s="38" t="str">
        <f>IF(ISERROR(VLOOKUP('Choose Housekeeping Genes'!$C12,Calculations!$C$388:$AB$483,19,0)),"",VLOOKUP('Choose Housekeeping Genes'!$C12,Calculations!$C$388:$AB$483,19,0))</f>
        <v/>
      </c>
      <c r="AP397" s="38" t="str">
        <f>IF(ISERROR(VLOOKUP('Choose Housekeeping Genes'!$C12,Calculations!$C$388:$AB$483,20,0)),"",VLOOKUP('Choose Housekeeping Genes'!$C12,Calculations!$C$388:$AB$483,20,0))</f>
        <v/>
      </c>
      <c r="AQ397" s="38" t="str">
        <f>IF(ISERROR(VLOOKUP('Choose Housekeeping Genes'!$C12,Calculations!$C$388:$AB$483,21,0)),"",VLOOKUP('Choose Housekeeping Genes'!$C12,Calculations!$C$388:$AB$483,21,0))</f>
        <v/>
      </c>
      <c r="AR397" s="38" t="str">
        <f>IF(ISERROR(VLOOKUP('Choose Housekeeping Genes'!$C12,Calculations!$C$388:$AB$483,22,0)),"",VLOOKUP('Choose Housekeeping Genes'!$C12,Calculations!$C$388:$AB$483,22,0))</f>
        <v/>
      </c>
      <c r="AS397" s="38" t="str">
        <f>IF(ISERROR(VLOOKUP('Choose Housekeeping Genes'!$C12,Calculations!$C$388:$AB$483,23,0)),"",VLOOKUP('Choose Housekeeping Genes'!$C12,Calculations!$C$388:$AB$483,23,0))</f>
        <v/>
      </c>
      <c r="AT397" s="36" t="str">
        <f t="shared" si="386"/>
        <v/>
      </c>
      <c r="AU397" s="36" t="str">
        <f t="shared" si="387"/>
        <v/>
      </c>
      <c r="AV397" s="36" t="str">
        <f t="shared" si="388"/>
        <v/>
      </c>
      <c r="AW397" s="36" t="str">
        <f t="shared" si="389"/>
        <v/>
      </c>
      <c r="AX397" s="36" t="str">
        <f t="shared" si="390"/>
        <v/>
      </c>
      <c r="AY397" s="36" t="str">
        <f t="shared" si="391"/>
        <v/>
      </c>
      <c r="AZ397" s="36" t="str">
        <f t="shared" si="392"/>
        <v/>
      </c>
      <c r="BA397" s="36" t="str">
        <f t="shared" si="393"/>
        <v/>
      </c>
      <c r="BB397" s="36" t="str">
        <f t="shared" si="394"/>
        <v/>
      </c>
      <c r="BC397" s="36" t="str">
        <f t="shared" si="395"/>
        <v/>
      </c>
      <c r="BD397" s="36" t="str">
        <f t="shared" si="356"/>
        <v/>
      </c>
      <c r="BE397" s="36" t="str">
        <f t="shared" si="357"/>
        <v/>
      </c>
      <c r="BF397" s="36" t="str">
        <f t="shared" si="358"/>
        <v/>
      </c>
      <c r="BG397" s="36" t="str">
        <f t="shared" si="359"/>
        <v/>
      </c>
      <c r="BH397" s="36" t="str">
        <f t="shared" si="360"/>
        <v/>
      </c>
      <c r="BI397" s="36" t="str">
        <f t="shared" si="361"/>
        <v/>
      </c>
      <c r="BJ397" s="36" t="str">
        <f t="shared" si="362"/>
        <v/>
      </c>
      <c r="BK397" s="36" t="str">
        <f t="shared" si="363"/>
        <v/>
      </c>
      <c r="BL397" s="36" t="str">
        <f t="shared" si="364"/>
        <v/>
      </c>
      <c r="BM397" s="36" t="str">
        <f t="shared" si="365"/>
        <v/>
      </c>
      <c r="BN397" s="38" t="e">
        <f t="shared" si="354"/>
        <v>#DIV/0!</v>
      </c>
      <c r="BO397" s="38" t="e">
        <f t="shared" si="355"/>
        <v>#DIV/0!</v>
      </c>
      <c r="BP397" s="39" t="str">
        <f t="shared" si="366"/>
        <v/>
      </c>
      <c r="BQ397" s="39" t="str">
        <f t="shared" si="367"/>
        <v/>
      </c>
      <c r="BR397" s="39" t="str">
        <f t="shared" si="368"/>
        <v/>
      </c>
      <c r="BS397" s="39" t="str">
        <f t="shared" si="369"/>
        <v/>
      </c>
      <c r="BT397" s="39" t="str">
        <f t="shared" si="370"/>
        <v/>
      </c>
      <c r="BU397" s="39" t="str">
        <f t="shared" si="371"/>
        <v/>
      </c>
      <c r="BV397" s="39" t="str">
        <f t="shared" si="372"/>
        <v/>
      </c>
      <c r="BW397" s="39" t="str">
        <f t="shared" si="373"/>
        <v/>
      </c>
      <c r="BX397" s="39" t="str">
        <f t="shared" si="374"/>
        <v/>
      </c>
      <c r="BY397" s="39" t="str">
        <f t="shared" si="375"/>
        <v/>
      </c>
      <c r="BZ397" s="39" t="str">
        <f t="shared" si="376"/>
        <v/>
      </c>
      <c r="CA397" s="39" t="str">
        <f t="shared" si="377"/>
        <v/>
      </c>
      <c r="CB397" s="39" t="str">
        <f t="shared" si="378"/>
        <v/>
      </c>
      <c r="CC397" s="39" t="str">
        <f t="shared" si="379"/>
        <v/>
      </c>
      <c r="CD397" s="39" t="str">
        <f t="shared" si="380"/>
        <v/>
      </c>
      <c r="CE397" s="39" t="str">
        <f t="shared" si="381"/>
        <v/>
      </c>
      <c r="CF397" s="39" t="str">
        <f t="shared" si="382"/>
        <v/>
      </c>
      <c r="CG397" s="39" t="str">
        <f t="shared" si="383"/>
        <v/>
      </c>
      <c r="CH397" s="39" t="str">
        <f t="shared" si="384"/>
        <v/>
      </c>
      <c r="CI397" s="39" t="str">
        <f t="shared" si="385"/>
        <v/>
      </c>
    </row>
    <row r="398" spans="1:87" ht="12.75">
      <c r="A398" s="18"/>
      <c r="B398" s="16" t="str">
        <f>'Gene Table'!D397</f>
        <v>NM_005896</v>
      </c>
      <c r="C398" s="16" t="s">
        <v>49</v>
      </c>
      <c r="D398" s="17" t="str">
        <f>IF(SUM('Test Sample Data'!D$3:D$98)&gt;10,IF(AND(ISNUMBER('Test Sample Data'!D397),'Test Sample Data'!D397&lt;$B$1,'Test Sample Data'!D397&gt;0),'Test Sample Data'!D397,$B$1),"")</f>
        <v/>
      </c>
      <c r="E398" s="17" t="str">
        <f>IF(SUM('Test Sample Data'!E$3:E$98)&gt;10,IF(AND(ISNUMBER('Test Sample Data'!E397),'Test Sample Data'!E397&lt;$B$1,'Test Sample Data'!E397&gt;0),'Test Sample Data'!E397,$B$1),"")</f>
        <v/>
      </c>
      <c r="F398" s="17" t="str">
        <f>IF(SUM('Test Sample Data'!F$3:F$98)&gt;10,IF(AND(ISNUMBER('Test Sample Data'!F397),'Test Sample Data'!F397&lt;$B$1,'Test Sample Data'!F397&gt;0),'Test Sample Data'!F397,$B$1),"")</f>
        <v/>
      </c>
      <c r="G398" s="17" t="str">
        <f>IF(SUM('Test Sample Data'!G$3:G$98)&gt;10,IF(AND(ISNUMBER('Test Sample Data'!G397),'Test Sample Data'!G397&lt;$B$1,'Test Sample Data'!G397&gt;0),'Test Sample Data'!G397,$B$1),"")</f>
        <v/>
      </c>
      <c r="H398" s="17" t="str">
        <f>IF(SUM('Test Sample Data'!H$3:H$98)&gt;10,IF(AND(ISNUMBER('Test Sample Data'!H397),'Test Sample Data'!H397&lt;$B$1,'Test Sample Data'!H397&gt;0),'Test Sample Data'!H397,$B$1),"")</f>
        <v/>
      </c>
      <c r="I398" s="17" t="str">
        <f>IF(SUM('Test Sample Data'!I$3:I$98)&gt;10,IF(AND(ISNUMBER('Test Sample Data'!I397),'Test Sample Data'!I397&lt;$B$1,'Test Sample Data'!I397&gt;0),'Test Sample Data'!I397,$B$1),"")</f>
        <v/>
      </c>
      <c r="J398" s="17" t="str">
        <f>IF(SUM('Test Sample Data'!J$3:J$98)&gt;10,IF(AND(ISNUMBER('Test Sample Data'!J397),'Test Sample Data'!J397&lt;$B$1,'Test Sample Data'!J397&gt;0),'Test Sample Data'!J397,$B$1),"")</f>
        <v/>
      </c>
      <c r="K398" s="17" t="str">
        <f>IF(SUM('Test Sample Data'!K$3:K$98)&gt;10,IF(AND(ISNUMBER('Test Sample Data'!K397),'Test Sample Data'!K397&lt;$B$1,'Test Sample Data'!K397&gt;0),'Test Sample Data'!K397,$B$1),"")</f>
        <v/>
      </c>
      <c r="L398" s="17" t="str">
        <f>IF(SUM('Test Sample Data'!L$3:L$98)&gt;10,IF(AND(ISNUMBER('Test Sample Data'!L397),'Test Sample Data'!L397&lt;$B$1,'Test Sample Data'!L397&gt;0),'Test Sample Data'!L397,$B$1),"")</f>
        <v/>
      </c>
      <c r="M398" s="17" t="str">
        <f>IF(SUM('Test Sample Data'!M$3:M$98)&gt;10,IF(AND(ISNUMBER('Test Sample Data'!M397),'Test Sample Data'!M397&lt;$B$1,'Test Sample Data'!M397&gt;0),'Test Sample Data'!M397,$B$1),"")</f>
        <v/>
      </c>
      <c r="N398" s="17" t="str">
        <f>'Gene Table'!D397</f>
        <v>NM_005896</v>
      </c>
      <c r="O398" s="16" t="s">
        <v>49</v>
      </c>
      <c r="P398" s="17" t="str">
        <f>IF(SUM('Control Sample Data'!D$3:D$98)&gt;10,IF(AND(ISNUMBER('Control Sample Data'!D397),'Control Sample Data'!D397&lt;$B$1,'Control Sample Data'!D397&gt;0),'Control Sample Data'!D397,$B$1),"")</f>
        <v/>
      </c>
      <c r="Q398" s="17" t="str">
        <f>IF(SUM('Control Sample Data'!E$3:E$98)&gt;10,IF(AND(ISNUMBER('Control Sample Data'!E397),'Control Sample Data'!E397&lt;$B$1,'Control Sample Data'!E397&gt;0),'Control Sample Data'!E397,$B$1),"")</f>
        <v/>
      </c>
      <c r="R398" s="17" t="str">
        <f>IF(SUM('Control Sample Data'!F$3:F$98)&gt;10,IF(AND(ISNUMBER('Control Sample Data'!F397),'Control Sample Data'!F397&lt;$B$1,'Control Sample Data'!F397&gt;0),'Control Sample Data'!F397,$B$1),"")</f>
        <v/>
      </c>
      <c r="S398" s="17" t="str">
        <f>IF(SUM('Control Sample Data'!G$3:G$98)&gt;10,IF(AND(ISNUMBER('Control Sample Data'!G397),'Control Sample Data'!G397&lt;$B$1,'Control Sample Data'!G397&gt;0),'Control Sample Data'!G397,$B$1),"")</f>
        <v/>
      </c>
      <c r="T398" s="17" t="str">
        <f>IF(SUM('Control Sample Data'!H$3:H$98)&gt;10,IF(AND(ISNUMBER('Control Sample Data'!H397),'Control Sample Data'!H397&lt;$B$1,'Control Sample Data'!H397&gt;0),'Control Sample Data'!H397,$B$1),"")</f>
        <v/>
      </c>
      <c r="U398" s="17" t="str">
        <f>IF(SUM('Control Sample Data'!I$3:I$98)&gt;10,IF(AND(ISNUMBER('Control Sample Data'!I397),'Control Sample Data'!I397&lt;$B$1,'Control Sample Data'!I397&gt;0),'Control Sample Data'!I397,$B$1),"")</f>
        <v/>
      </c>
      <c r="V398" s="17" t="str">
        <f>IF(SUM('Control Sample Data'!J$3:J$98)&gt;10,IF(AND(ISNUMBER('Control Sample Data'!J397),'Control Sample Data'!J397&lt;$B$1,'Control Sample Data'!J397&gt;0),'Control Sample Data'!J397,$B$1),"")</f>
        <v/>
      </c>
      <c r="W398" s="17" t="str">
        <f>IF(SUM('Control Sample Data'!K$3:K$98)&gt;10,IF(AND(ISNUMBER('Control Sample Data'!K397),'Control Sample Data'!K397&lt;$B$1,'Control Sample Data'!K397&gt;0),'Control Sample Data'!K397,$B$1),"")</f>
        <v/>
      </c>
      <c r="X398" s="17" t="str">
        <f>IF(SUM('Control Sample Data'!L$3:L$98)&gt;10,IF(AND(ISNUMBER('Control Sample Data'!L397),'Control Sample Data'!L397&lt;$B$1,'Control Sample Data'!L397&gt;0),'Control Sample Data'!L397,$B$1),"")</f>
        <v/>
      </c>
      <c r="Y398" s="17" t="str">
        <f>IF(SUM('Control Sample Data'!M$3:M$98)&gt;10,IF(AND(ISNUMBER('Control Sample Data'!M397),'Control Sample Data'!M397&lt;$B$1,'Control Sample Data'!M397&gt;0),'Control Sample Data'!M397,$B$1),"")</f>
        <v/>
      </c>
      <c r="Z398" s="38" t="str">
        <f>IF(ISERROR(VLOOKUP('Choose Housekeeping Genes'!$C13,Calculations!$C$388:$M$483,2,0)),"",VLOOKUP('Choose Housekeeping Genes'!$C13,Calculations!$C$388:$M$483,2,0))</f>
        <v/>
      </c>
      <c r="AA398" s="38" t="str">
        <f>IF(ISERROR(VLOOKUP('Choose Housekeeping Genes'!$C13,Calculations!$C$388:$M$483,3,0)),"",VLOOKUP('Choose Housekeeping Genes'!$C13,Calculations!$C$388:$M$483,3,0))</f>
        <v/>
      </c>
      <c r="AB398" s="38" t="str">
        <f>IF(ISERROR(VLOOKUP('Choose Housekeeping Genes'!$C13,Calculations!$C$388:$M$483,4,0)),"",VLOOKUP('Choose Housekeeping Genes'!$C13,Calculations!$C$388:$M$483,4,0))</f>
        <v/>
      </c>
      <c r="AC398" s="38" t="str">
        <f>IF(ISERROR(VLOOKUP('Choose Housekeeping Genes'!$C13,Calculations!$C$388:$M$483,5,0)),"",VLOOKUP('Choose Housekeeping Genes'!$C13,Calculations!$C$388:$M$483,5,0))</f>
        <v/>
      </c>
      <c r="AD398" s="38" t="str">
        <f>IF(ISERROR(VLOOKUP('Choose Housekeeping Genes'!$C13,Calculations!$C$388:$M$483,6,0)),"",VLOOKUP('Choose Housekeeping Genes'!$C13,Calculations!$C$388:$M$483,6,0))</f>
        <v/>
      </c>
      <c r="AE398" s="38" t="str">
        <f>IF(ISERROR(VLOOKUP('Choose Housekeeping Genes'!$C13,Calculations!$C$388:$M$483,7,0)),"",VLOOKUP('Choose Housekeeping Genes'!$C13,Calculations!$C$388:$M$483,7,0))</f>
        <v/>
      </c>
      <c r="AF398" s="38" t="str">
        <f>IF(ISERROR(VLOOKUP('Choose Housekeeping Genes'!$C13,Calculations!$C$388:$M$483,8,0)),"",VLOOKUP('Choose Housekeeping Genes'!$C13,Calculations!$C$388:$M$483,8,0))</f>
        <v/>
      </c>
      <c r="AG398" s="38" t="str">
        <f>IF(ISERROR(VLOOKUP('Choose Housekeeping Genes'!$C13,Calculations!$C$388:$M$483,9,0)),"",VLOOKUP('Choose Housekeeping Genes'!$C13,Calculations!$C$388:$M$483,9,0))</f>
        <v/>
      </c>
      <c r="AH398" s="38" t="str">
        <f>IF(ISERROR(VLOOKUP('Choose Housekeeping Genes'!$C13,Calculations!$C$388:$M$483,10,0)),"",VLOOKUP('Choose Housekeeping Genes'!$C13,Calculations!$C$388:$M$483,10,0))</f>
        <v/>
      </c>
      <c r="AI398" s="38" t="str">
        <f>IF(ISERROR(VLOOKUP('Choose Housekeeping Genes'!$C13,Calculations!$C$388:$M$483,11,0)),"",VLOOKUP('Choose Housekeeping Genes'!$C13,Calculations!$C$388:$M$483,11,0))</f>
        <v/>
      </c>
      <c r="AJ398" s="38" t="str">
        <f>IF(ISERROR(VLOOKUP('Choose Housekeeping Genes'!$C13,Calculations!$C$388:$AB$483,14,0)),"",VLOOKUP('Choose Housekeeping Genes'!$C13,Calculations!$C$388:$AB$483,14,0))</f>
        <v/>
      </c>
      <c r="AK398" s="38" t="str">
        <f>IF(ISERROR(VLOOKUP('Choose Housekeeping Genes'!$C13,Calculations!$C$388:$AB$483,15,0)),"",VLOOKUP('Choose Housekeeping Genes'!$C13,Calculations!$C$388:$AB$483,15,0))</f>
        <v/>
      </c>
      <c r="AL398" s="38" t="str">
        <f>IF(ISERROR(VLOOKUP('Choose Housekeeping Genes'!$C13,Calculations!$C$388:$AB$483,16,0)),"",VLOOKUP('Choose Housekeeping Genes'!$C13,Calculations!$C$388:$AB$483,16,0))</f>
        <v/>
      </c>
      <c r="AM398" s="38" t="str">
        <f>IF(ISERROR(VLOOKUP('Choose Housekeeping Genes'!$C13,Calculations!$C$388:$AB$483,17,0)),"",VLOOKUP('Choose Housekeeping Genes'!$C13,Calculations!$C$388:$AB$483,17,0))</f>
        <v/>
      </c>
      <c r="AN398" s="38" t="str">
        <f>IF(ISERROR(VLOOKUP('Choose Housekeeping Genes'!$C13,Calculations!$C$388:$AB$483,18,0)),"",VLOOKUP('Choose Housekeeping Genes'!$C13,Calculations!$C$388:$AB$483,18,0))</f>
        <v/>
      </c>
      <c r="AO398" s="38" t="str">
        <f>IF(ISERROR(VLOOKUP('Choose Housekeeping Genes'!$C13,Calculations!$C$388:$AB$483,19,0)),"",VLOOKUP('Choose Housekeeping Genes'!$C13,Calculations!$C$388:$AB$483,19,0))</f>
        <v/>
      </c>
      <c r="AP398" s="38" t="str">
        <f>IF(ISERROR(VLOOKUP('Choose Housekeeping Genes'!$C13,Calculations!$C$388:$AB$483,20,0)),"",VLOOKUP('Choose Housekeeping Genes'!$C13,Calculations!$C$388:$AB$483,20,0))</f>
        <v/>
      </c>
      <c r="AQ398" s="38" t="str">
        <f>IF(ISERROR(VLOOKUP('Choose Housekeeping Genes'!$C13,Calculations!$C$388:$AB$483,21,0)),"",VLOOKUP('Choose Housekeeping Genes'!$C13,Calculations!$C$388:$AB$483,21,0))</f>
        <v/>
      </c>
      <c r="AR398" s="38" t="str">
        <f>IF(ISERROR(VLOOKUP('Choose Housekeeping Genes'!$C13,Calculations!$C$388:$AB$483,22,0)),"",VLOOKUP('Choose Housekeeping Genes'!$C13,Calculations!$C$388:$AB$483,22,0))</f>
        <v/>
      </c>
      <c r="AS398" s="38" t="str">
        <f>IF(ISERROR(VLOOKUP('Choose Housekeeping Genes'!$C13,Calculations!$C$388:$AB$483,23,0)),"",VLOOKUP('Choose Housekeeping Genes'!$C13,Calculations!$C$388:$AB$483,23,0))</f>
        <v/>
      </c>
      <c r="AT398" s="36" t="str">
        <f t="shared" si="386"/>
        <v/>
      </c>
      <c r="AU398" s="36" t="str">
        <f t="shared" si="387"/>
        <v/>
      </c>
      <c r="AV398" s="36" t="str">
        <f t="shared" si="388"/>
        <v/>
      </c>
      <c r="AW398" s="36" t="str">
        <f t="shared" si="389"/>
        <v/>
      </c>
      <c r="AX398" s="36" t="str">
        <f t="shared" si="390"/>
        <v/>
      </c>
      <c r="AY398" s="36" t="str">
        <f t="shared" si="391"/>
        <v/>
      </c>
      <c r="AZ398" s="36" t="str">
        <f t="shared" si="392"/>
        <v/>
      </c>
      <c r="BA398" s="36" t="str">
        <f t="shared" si="393"/>
        <v/>
      </c>
      <c r="BB398" s="36" t="str">
        <f t="shared" si="394"/>
        <v/>
      </c>
      <c r="BC398" s="36" t="str">
        <f t="shared" si="395"/>
        <v/>
      </c>
      <c r="BD398" s="36" t="str">
        <f t="shared" si="356"/>
        <v/>
      </c>
      <c r="BE398" s="36" t="str">
        <f t="shared" si="357"/>
        <v/>
      </c>
      <c r="BF398" s="36" t="str">
        <f t="shared" si="358"/>
        <v/>
      </c>
      <c r="BG398" s="36" t="str">
        <f t="shared" si="359"/>
        <v/>
      </c>
      <c r="BH398" s="36" t="str">
        <f t="shared" si="360"/>
        <v/>
      </c>
      <c r="BI398" s="36" t="str">
        <f t="shared" si="361"/>
        <v/>
      </c>
      <c r="BJ398" s="36" t="str">
        <f t="shared" si="362"/>
        <v/>
      </c>
      <c r="BK398" s="36" t="str">
        <f t="shared" si="363"/>
        <v/>
      </c>
      <c r="BL398" s="36" t="str">
        <f t="shared" si="364"/>
        <v/>
      </c>
      <c r="BM398" s="36" t="str">
        <f t="shared" si="365"/>
        <v/>
      </c>
      <c r="BN398" s="38" t="e">
        <f t="shared" si="354"/>
        <v>#DIV/0!</v>
      </c>
      <c r="BO398" s="38" t="e">
        <f t="shared" si="355"/>
        <v>#DIV/0!</v>
      </c>
      <c r="BP398" s="39" t="str">
        <f t="shared" si="366"/>
        <v/>
      </c>
      <c r="BQ398" s="39" t="str">
        <f t="shared" si="367"/>
        <v/>
      </c>
      <c r="BR398" s="39" t="str">
        <f t="shared" si="368"/>
        <v/>
      </c>
      <c r="BS398" s="39" t="str">
        <f t="shared" si="369"/>
        <v/>
      </c>
      <c r="BT398" s="39" t="str">
        <f t="shared" si="370"/>
        <v/>
      </c>
      <c r="BU398" s="39" t="str">
        <f t="shared" si="371"/>
        <v/>
      </c>
      <c r="BV398" s="39" t="str">
        <f t="shared" si="372"/>
        <v/>
      </c>
      <c r="BW398" s="39" t="str">
        <f t="shared" si="373"/>
        <v/>
      </c>
      <c r="BX398" s="39" t="str">
        <f t="shared" si="374"/>
        <v/>
      </c>
      <c r="BY398" s="39" t="str">
        <f t="shared" si="375"/>
        <v/>
      </c>
      <c r="BZ398" s="39" t="str">
        <f t="shared" si="376"/>
        <v/>
      </c>
      <c r="CA398" s="39" t="str">
        <f t="shared" si="377"/>
        <v/>
      </c>
      <c r="CB398" s="39" t="str">
        <f t="shared" si="378"/>
        <v/>
      </c>
      <c r="CC398" s="39" t="str">
        <f t="shared" si="379"/>
        <v/>
      </c>
      <c r="CD398" s="39" t="str">
        <f t="shared" si="380"/>
        <v/>
      </c>
      <c r="CE398" s="39" t="str">
        <f t="shared" si="381"/>
        <v/>
      </c>
      <c r="CF398" s="39" t="str">
        <f t="shared" si="382"/>
        <v/>
      </c>
      <c r="CG398" s="39" t="str">
        <f t="shared" si="383"/>
        <v/>
      </c>
      <c r="CH398" s="39" t="str">
        <f t="shared" si="384"/>
        <v/>
      </c>
      <c r="CI398" s="39" t="str">
        <f t="shared" si="385"/>
        <v/>
      </c>
    </row>
    <row r="399" spans="1:87" ht="12.75">
      <c r="A399" s="18"/>
      <c r="B399" s="16" t="str">
        <f>'Gene Table'!D398</f>
        <v>NM_000384</v>
      </c>
      <c r="C399" s="16" t="s">
        <v>53</v>
      </c>
      <c r="D399" s="17" t="str">
        <f>IF(SUM('Test Sample Data'!D$3:D$98)&gt;10,IF(AND(ISNUMBER('Test Sample Data'!D398),'Test Sample Data'!D398&lt;$B$1,'Test Sample Data'!D398&gt;0),'Test Sample Data'!D398,$B$1),"")</f>
        <v/>
      </c>
      <c r="E399" s="17" t="str">
        <f>IF(SUM('Test Sample Data'!E$3:E$98)&gt;10,IF(AND(ISNUMBER('Test Sample Data'!E398),'Test Sample Data'!E398&lt;$B$1,'Test Sample Data'!E398&gt;0),'Test Sample Data'!E398,$B$1),"")</f>
        <v/>
      </c>
      <c r="F399" s="17" t="str">
        <f>IF(SUM('Test Sample Data'!F$3:F$98)&gt;10,IF(AND(ISNUMBER('Test Sample Data'!F398),'Test Sample Data'!F398&lt;$B$1,'Test Sample Data'!F398&gt;0),'Test Sample Data'!F398,$B$1),"")</f>
        <v/>
      </c>
      <c r="G399" s="17" t="str">
        <f>IF(SUM('Test Sample Data'!G$3:G$98)&gt;10,IF(AND(ISNUMBER('Test Sample Data'!G398),'Test Sample Data'!G398&lt;$B$1,'Test Sample Data'!G398&gt;0),'Test Sample Data'!G398,$B$1),"")</f>
        <v/>
      </c>
      <c r="H399" s="17" t="str">
        <f>IF(SUM('Test Sample Data'!H$3:H$98)&gt;10,IF(AND(ISNUMBER('Test Sample Data'!H398),'Test Sample Data'!H398&lt;$B$1,'Test Sample Data'!H398&gt;0),'Test Sample Data'!H398,$B$1),"")</f>
        <v/>
      </c>
      <c r="I399" s="17" t="str">
        <f>IF(SUM('Test Sample Data'!I$3:I$98)&gt;10,IF(AND(ISNUMBER('Test Sample Data'!I398),'Test Sample Data'!I398&lt;$B$1,'Test Sample Data'!I398&gt;0),'Test Sample Data'!I398,$B$1),"")</f>
        <v/>
      </c>
      <c r="J399" s="17" t="str">
        <f>IF(SUM('Test Sample Data'!J$3:J$98)&gt;10,IF(AND(ISNUMBER('Test Sample Data'!J398),'Test Sample Data'!J398&lt;$B$1,'Test Sample Data'!J398&gt;0),'Test Sample Data'!J398,$B$1),"")</f>
        <v/>
      </c>
      <c r="K399" s="17" t="str">
        <f>IF(SUM('Test Sample Data'!K$3:K$98)&gt;10,IF(AND(ISNUMBER('Test Sample Data'!K398),'Test Sample Data'!K398&lt;$B$1,'Test Sample Data'!K398&gt;0),'Test Sample Data'!K398,$B$1),"")</f>
        <v/>
      </c>
      <c r="L399" s="17" t="str">
        <f>IF(SUM('Test Sample Data'!L$3:L$98)&gt;10,IF(AND(ISNUMBER('Test Sample Data'!L398),'Test Sample Data'!L398&lt;$B$1,'Test Sample Data'!L398&gt;0),'Test Sample Data'!L398,$B$1),"")</f>
        <v/>
      </c>
      <c r="M399" s="17" t="str">
        <f>IF(SUM('Test Sample Data'!M$3:M$98)&gt;10,IF(AND(ISNUMBER('Test Sample Data'!M398),'Test Sample Data'!M398&lt;$B$1,'Test Sample Data'!M398&gt;0),'Test Sample Data'!M398,$B$1),"")</f>
        <v/>
      </c>
      <c r="N399" s="17" t="str">
        <f>'Gene Table'!D398</f>
        <v>NM_000384</v>
      </c>
      <c r="O399" s="16" t="s">
        <v>53</v>
      </c>
      <c r="P399" s="17" t="str">
        <f>IF(SUM('Control Sample Data'!D$3:D$98)&gt;10,IF(AND(ISNUMBER('Control Sample Data'!D398),'Control Sample Data'!D398&lt;$B$1,'Control Sample Data'!D398&gt;0),'Control Sample Data'!D398,$B$1),"")</f>
        <v/>
      </c>
      <c r="Q399" s="17" t="str">
        <f>IF(SUM('Control Sample Data'!E$3:E$98)&gt;10,IF(AND(ISNUMBER('Control Sample Data'!E398),'Control Sample Data'!E398&lt;$B$1,'Control Sample Data'!E398&gt;0),'Control Sample Data'!E398,$B$1),"")</f>
        <v/>
      </c>
      <c r="R399" s="17" t="str">
        <f>IF(SUM('Control Sample Data'!F$3:F$98)&gt;10,IF(AND(ISNUMBER('Control Sample Data'!F398),'Control Sample Data'!F398&lt;$B$1,'Control Sample Data'!F398&gt;0),'Control Sample Data'!F398,$B$1),"")</f>
        <v/>
      </c>
      <c r="S399" s="17" t="str">
        <f>IF(SUM('Control Sample Data'!G$3:G$98)&gt;10,IF(AND(ISNUMBER('Control Sample Data'!G398),'Control Sample Data'!G398&lt;$B$1,'Control Sample Data'!G398&gt;0),'Control Sample Data'!G398,$B$1),"")</f>
        <v/>
      </c>
      <c r="T399" s="17" t="str">
        <f>IF(SUM('Control Sample Data'!H$3:H$98)&gt;10,IF(AND(ISNUMBER('Control Sample Data'!H398),'Control Sample Data'!H398&lt;$B$1,'Control Sample Data'!H398&gt;0),'Control Sample Data'!H398,$B$1),"")</f>
        <v/>
      </c>
      <c r="U399" s="17" t="str">
        <f>IF(SUM('Control Sample Data'!I$3:I$98)&gt;10,IF(AND(ISNUMBER('Control Sample Data'!I398),'Control Sample Data'!I398&lt;$B$1,'Control Sample Data'!I398&gt;0),'Control Sample Data'!I398,$B$1),"")</f>
        <v/>
      </c>
      <c r="V399" s="17" t="str">
        <f>IF(SUM('Control Sample Data'!J$3:J$98)&gt;10,IF(AND(ISNUMBER('Control Sample Data'!J398),'Control Sample Data'!J398&lt;$B$1,'Control Sample Data'!J398&gt;0),'Control Sample Data'!J398,$B$1),"")</f>
        <v/>
      </c>
      <c r="W399" s="17" t="str">
        <f>IF(SUM('Control Sample Data'!K$3:K$98)&gt;10,IF(AND(ISNUMBER('Control Sample Data'!K398),'Control Sample Data'!K398&lt;$B$1,'Control Sample Data'!K398&gt;0),'Control Sample Data'!K398,$B$1),"")</f>
        <v/>
      </c>
      <c r="X399" s="17" t="str">
        <f>IF(SUM('Control Sample Data'!L$3:L$98)&gt;10,IF(AND(ISNUMBER('Control Sample Data'!L398),'Control Sample Data'!L398&lt;$B$1,'Control Sample Data'!L398&gt;0),'Control Sample Data'!L398,$B$1),"")</f>
        <v/>
      </c>
      <c r="Y399" s="17" t="str">
        <f>IF(SUM('Control Sample Data'!M$3:M$98)&gt;10,IF(AND(ISNUMBER('Control Sample Data'!M398),'Control Sample Data'!M398&lt;$B$1,'Control Sample Data'!M398&gt;0),'Control Sample Data'!M398,$B$1),"")</f>
        <v/>
      </c>
      <c r="Z399" s="38" t="str">
        <f>IF(ISERROR(VLOOKUP('Choose Housekeeping Genes'!$C14,Calculations!$C$388:$M$483,2,0)),"",VLOOKUP('Choose Housekeeping Genes'!$C14,Calculations!$C$388:$M$483,2,0))</f>
        <v/>
      </c>
      <c r="AA399" s="38" t="str">
        <f>IF(ISERROR(VLOOKUP('Choose Housekeeping Genes'!$C14,Calculations!$C$388:$M$483,3,0)),"",VLOOKUP('Choose Housekeeping Genes'!$C14,Calculations!$C$388:$M$483,3,0))</f>
        <v/>
      </c>
      <c r="AB399" s="38" t="str">
        <f>IF(ISERROR(VLOOKUP('Choose Housekeeping Genes'!$C14,Calculations!$C$388:$M$483,4,0)),"",VLOOKUP('Choose Housekeeping Genes'!$C14,Calculations!$C$388:$M$483,4,0))</f>
        <v/>
      </c>
      <c r="AC399" s="38" t="str">
        <f>IF(ISERROR(VLOOKUP('Choose Housekeeping Genes'!$C14,Calculations!$C$388:$M$483,5,0)),"",VLOOKUP('Choose Housekeeping Genes'!$C14,Calculations!$C$388:$M$483,5,0))</f>
        <v/>
      </c>
      <c r="AD399" s="38" t="str">
        <f>IF(ISERROR(VLOOKUP('Choose Housekeeping Genes'!$C14,Calculations!$C$388:$M$483,6,0)),"",VLOOKUP('Choose Housekeeping Genes'!$C14,Calculations!$C$388:$M$483,6,0))</f>
        <v/>
      </c>
      <c r="AE399" s="38" t="str">
        <f>IF(ISERROR(VLOOKUP('Choose Housekeeping Genes'!$C14,Calculations!$C$388:$M$483,7,0)),"",VLOOKUP('Choose Housekeeping Genes'!$C14,Calculations!$C$388:$M$483,7,0))</f>
        <v/>
      </c>
      <c r="AF399" s="38" t="str">
        <f>IF(ISERROR(VLOOKUP('Choose Housekeeping Genes'!$C14,Calculations!$C$388:$M$483,8,0)),"",VLOOKUP('Choose Housekeeping Genes'!$C14,Calculations!$C$388:$M$483,8,0))</f>
        <v/>
      </c>
      <c r="AG399" s="38" t="str">
        <f>IF(ISERROR(VLOOKUP('Choose Housekeeping Genes'!$C14,Calculations!$C$388:$M$483,9,0)),"",VLOOKUP('Choose Housekeeping Genes'!$C14,Calculations!$C$388:$M$483,9,0))</f>
        <v/>
      </c>
      <c r="AH399" s="38" t="str">
        <f>IF(ISERROR(VLOOKUP('Choose Housekeeping Genes'!$C14,Calculations!$C$388:$M$483,10,0)),"",VLOOKUP('Choose Housekeeping Genes'!$C14,Calculations!$C$388:$M$483,10,0))</f>
        <v/>
      </c>
      <c r="AI399" s="38" t="str">
        <f>IF(ISERROR(VLOOKUP('Choose Housekeeping Genes'!$C14,Calculations!$C$388:$M$483,11,0)),"",VLOOKUP('Choose Housekeeping Genes'!$C14,Calculations!$C$388:$M$483,11,0))</f>
        <v/>
      </c>
      <c r="AJ399" s="38" t="str">
        <f>IF(ISERROR(VLOOKUP('Choose Housekeeping Genes'!$C14,Calculations!$C$388:$AB$483,14,0)),"",VLOOKUP('Choose Housekeeping Genes'!$C14,Calculations!$C$388:$AB$483,14,0))</f>
        <v/>
      </c>
      <c r="AK399" s="38" t="str">
        <f>IF(ISERROR(VLOOKUP('Choose Housekeeping Genes'!$C14,Calculations!$C$388:$AB$483,15,0)),"",VLOOKUP('Choose Housekeeping Genes'!$C14,Calculations!$C$388:$AB$483,15,0))</f>
        <v/>
      </c>
      <c r="AL399" s="38" t="str">
        <f>IF(ISERROR(VLOOKUP('Choose Housekeeping Genes'!$C14,Calculations!$C$388:$AB$483,16,0)),"",VLOOKUP('Choose Housekeeping Genes'!$C14,Calculations!$C$388:$AB$483,16,0))</f>
        <v/>
      </c>
      <c r="AM399" s="38" t="str">
        <f>IF(ISERROR(VLOOKUP('Choose Housekeeping Genes'!$C14,Calculations!$C$388:$AB$483,17,0)),"",VLOOKUP('Choose Housekeeping Genes'!$C14,Calculations!$C$388:$AB$483,17,0))</f>
        <v/>
      </c>
      <c r="AN399" s="38" t="str">
        <f>IF(ISERROR(VLOOKUP('Choose Housekeeping Genes'!$C14,Calculations!$C$388:$AB$483,18,0)),"",VLOOKUP('Choose Housekeeping Genes'!$C14,Calculations!$C$388:$AB$483,18,0))</f>
        <v/>
      </c>
      <c r="AO399" s="38" t="str">
        <f>IF(ISERROR(VLOOKUP('Choose Housekeeping Genes'!$C14,Calculations!$C$388:$AB$483,19,0)),"",VLOOKUP('Choose Housekeeping Genes'!$C14,Calculations!$C$388:$AB$483,19,0))</f>
        <v/>
      </c>
      <c r="AP399" s="38" t="str">
        <f>IF(ISERROR(VLOOKUP('Choose Housekeeping Genes'!$C14,Calculations!$C$388:$AB$483,20,0)),"",VLOOKUP('Choose Housekeeping Genes'!$C14,Calculations!$C$388:$AB$483,20,0))</f>
        <v/>
      </c>
      <c r="AQ399" s="38" t="str">
        <f>IF(ISERROR(VLOOKUP('Choose Housekeeping Genes'!$C14,Calculations!$C$388:$AB$483,21,0)),"",VLOOKUP('Choose Housekeeping Genes'!$C14,Calculations!$C$388:$AB$483,21,0))</f>
        <v/>
      </c>
      <c r="AR399" s="38" t="str">
        <f>IF(ISERROR(VLOOKUP('Choose Housekeeping Genes'!$C14,Calculations!$C$388:$AB$483,22,0)),"",VLOOKUP('Choose Housekeeping Genes'!$C14,Calculations!$C$388:$AB$483,22,0))</f>
        <v/>
      </c>
      <c r="AS399" s="38" t="str">
        <f>IF(ISERROR(VLOOKUP('Choose Housekeeping Genes'!$C14,Calculations!$C$388:$AB$483,23,0)),"",VLOOKUP('Choose Housekeeping Genes'!$C14,Calculations!$C$388:$AB$483,23,0))</f>
        <v/>
      </c>
      <c r="AT399" s="36" t="str">
        <f t="shared" si="386"/>
        <v/>
      </c>
      <c r="AU399" s="36" t="str">
        <f t="shared" si="387"/>
        <v/>
      </c>
      <c r="AV399" s="36" t="str">
        <f t="shared" si="388"/>
        <v/>
      </c>
      <c r="AW399" s="36" t="str">
        <f t="shared" si="389"/>
        <v/>
      </c>
      <c r="AX399" s="36" t="str">
        <f t="shared" si="390"/>
        <v/>
      </c>
      <c r="AY399" s="36" t="str">
        <f t="shared" si="391"/>
        <v/>
      </c>
      <c r="AZ399" s="36" t="str">
        <f t="shared" si="392"/>
        <v/>
      </c>
      <c r="BA399" s="36" t="str">
        <f t="shared" si="393"/>
        <v/>
      </c>
      <c r="BB399" s="36" t="str">
        <f t="shared" si="394"/>
        <v/>
      </c>
      <c r="BC399" s="36" t="str">
        <f t="shared" si="395"/>
        <v/>
      </c>
      <c r="BD399" s="36" t="str">
        <f t="shared" si="356"/>
        <v/>
      </c>
      <c r="BE399" s="36" t="str">
        <f t="shared" si="357"/>
        <v/>
      </c>
      <c r="BF399" s="36" t="str">
        <f t="shared" si="358"/>
        <v/>
      </c>
      <c r="BG399" s="36" t="str">
        <f t="shared" si="359"/>
        <v/>
      </c>
      <c r="BH399" s="36" t="str">
        <f t="shared" si="360"/>
        <v/>
      </c>
      <c r="BI399" s="36" t="str">
        <f t="shared" si="361"/>
        <v/>
      </c>
      <c r="BJ399" s="36" t="str">
        <f t="shared" si="362"/>
        <v/>
      </c>
      <c r="BK399" s="36" t="str">
        <f t="shared" si="363"/>
        <v/>
      </c>
      <c r="BL399" s="36" t="str">
        <f t="shared" si="364"/>
        <v/>
      </c>
      <c r="BM399" s="36" t="str">
        <f t="shared" si="365"/>
        <v/>
      </c>
      <c r="BN399" s="38" t="e">
        <f t="shared" si="354"/>
        <v>#DIV/0!</v>
      </c>
      <c r="BO399" s="38" t="e">
        <f t="shared" si="355"/>
        <v>#DIV/0!</v>
      </c>
      <c r="BP399" s="39" t="str">
        <f t="shared" si="366"/>
        <v/>
      </c>
      <c r="BQ399" s="39" t="str">
        <f t="shared" si="367"/>
        <v/>
      </c>
      <c r="BR399" s="39" t="str">
        <f t="shared" si="368"/>
        <v/>
      </c>
      <c r="BS399" s="39" t="str">
        <f t="shared" si="369"/>
        <v/>
      </c>
      <c r="BT399" s="39" t="str">
        <f t="shared" si="370"/>
        <v/>
      </c>
      <c r="BU399" s="39" t="str">
        <f t="shared" si="371"/>
        <v/>
      </c>
      <c r="BV399" s="39" t="str">
        <f t="shared" si="372"/>
        <v/>
      </c>
      <c r="BW399" s="39" t="str">
        <f t="shared" si="373"/>
        <v/>
      </c>
      <c r="BX399" s="39" t="str">
        <f t="shared" si="374"/>
        <v/>
      </c>
      <c r="BY399" s="39" t="str">
        <f t="shared" si="375"/>
        <v/>
      </c>
      <c r="BZ399" s="39" t="str">
        <f t="shared" si="376"/>
        <v/>
      </c>
      <c r="CA399" s="39" t="str">
        <f t="shared" si="377"/>
        <v/>
      </c>
      <c r="CB399" s="39" t="str">
        <f t="shared" si="378"/>
        <v/>
      </c>
      <c r="CC399" s="39" t="str">
        <f t="shared" si="379"/>
        <v/>
      </c>
      <c r="CD399" s="39" t="str">
        <f t="shared" si="380"/>
        <v/>
      </c>
      <c r="CE399" s="39" t="str">
        <f t="shared" si="381"/>
        <v/>
      </c>
      <c r="CF399" s="39" t="str">
        <f t="shared" si="382"/>
        <v/>
      </c>
      <c r="CG399" s="39" t="str">
        <f t="shared" si="383"/>
        <v/>
      </c>
      <c r="CH399" s="39" t="str">
        <f t="shared" si="384"/>
        <v/>
      </c>
      <c r="CI399" s="39" t="str">
        <f t="shared" si="385"/>
        <v/>
      </c>
    </row>
    <row r="400" spans="1:87" ht="12.75">
      <c r="A400" s="18"/>
      <c r="B400" s="16" t="str">
        <f>'Gene Table'!D399</f>
        <v>NM_001039132</v>
      </c>
      <c r="C400" s="16" t="s">
        <v>57</v>
      </c>
      <c r="D400" s="17" t="str">
        <f>IF(SUM('Test Sample Data'!D$3:D$98)&gt;10,IF(AND(ISNUMBER('Test Sample Data'!D399),'Test Sample Data'!D399&lt;$B$1,'Test Sample Data'!D399&gt;0),'Test Sample Data'!D399,$B$1),"")</f>
        <v/>
      </c>
      <c r="E400" s="17" t="str">
        <f>IF(SUM('Test Sample Data'!E$3:E$98)&gt;10,IF(AND(ISNUMBER('Test Sample Data'!E399),'Test Sample Data'!E399&lt;$B$1,'Test Sample Data'!E399&gt;0),'Test Sample Data'!E399,$B$1),"")</f>
        <v/>
      </c>
      <c r="F400" s="17" t="str">
        <f>IF(SUM('Test Sample Data'!F$3:F$98)&gt;10,IF(AND(ISNUMBER('Test Sample Data'!F399),'Test Sample Data'!F399&lt;$B$1,'Test Sample Data'!F399&gt;0),'Test Sample Data'!F399,$B$1),"")</f>
        <v/>
      </c>
      <c r="G400" s="17" t="str">
        <f>IF(SUM('Test Sample Data'!G$3:G$98)&gt;10,IF(AND(ISNUMBER('Test Sample Data'!G399),'Test Sample Data'!G399&lt;$B$1,'Test Sample Data'!G399&gt;0),'Test Sample Data'!G399,$B$1),"")</f>
        <v/>
      </c>
      <c r="H400" s="17" t="str">
        <f>IF(SUM('Test Sample Data'!H$3:H$98)&gt;10,IF(AND(ISNUMBER('Test Sample Data'!H399),'Test Sample Data'!H399&lt;$B$1,'Test Sample Data'!H399&gt;0),'Test Sample Data'!H399,$B$1),"")</f>
        <v/>
      </c>
      <c r="I400" s="17" t="str">
        <f>IF(SUM('Test Sample Data'!I$3:I$98)&gt;10,IF(AND(ISNUMBER('Test Sample Data'!I399),'Test Sample Data'!I399&lt;$B$1,'Test Sample Data'!I399&gt;0),'Test Sample Data'!I399,$B$1),"")</f>
        <v/>
      </c>
      <c r="J400" s="17" t="str">
        <f>IF(SUM('Test Sample Data'!J$3:J$98)&gt;10,IF(AND(ISNUMBER('Test Sample Data'!J399),'Test Sample Data'!J399&lt;$B$1,'Test Sample Data'!J399&gt;0),'Test Sample Data'!J399,$B$1),"")</f>
        <v/>
      </c>
      <c r="K400" s="17" t="str">
        <f>IF(SUM('Test Sample Data'!K$3:K$98)&gt;10,IF(AND(ISNUMBER('Test Sample Data'!K399),'Test Sample Data'!K399&lt;$B$1,'Test Sample Data'!K399&gt;0),'Test Sample Data'!K399,$B$1),"")</f>
        <v/>
      </c>
      <c r="L400" s="17" t="str">
        <f>IF(SUM('Test Sample Data'!L$3:L$98)&gt;10,IF(AND(ISNUMBER('Test Sample Data'!L399),'Test Sample Data'!L399&lt;$B$1,'Test Sample Data'!L399&gt;0),'Test Sample Data'!L399,$B$1),"")</f>
        <v/>
      </c>
      <c r="M400" s="17" t="str">
        <f>IF(SUM('Test Sample Data'!M$3:M$98)&gt;10,IF(AND(ISNUMBER('Test Sample Data'!M399),'Test Sample Data'!M399&lt;$B$1,'Test Sample Data'!M399&gt;0),'Test Sample Data'!M399,$B$1),"")</f>
        <v/>
      </c>
      <c r="N400" s="17" t="str">
        <f>'Gene Table'!D399</f>
        <v>NM_001039132</v>
      </c>
      <c r="O400" s="16" t="s">
        <v>57</v>
      </c>
      <c r="P400" s="17" t="str">
        <f>IF(SUM('Control Sample Data'!D$3:D$98)&gt;10,IF(AND(ISNUMBER('Control Sample Data'!D399),'Control Sample Data'!D399&lt;$B$1,'Control Sample Data'!D399&gt;0),'Control Sample Data'!D399,$B$1),"")</f>
        <v/>
      </c>
      <c r="Q400" s="17" t="str">
        <f>IF(SUM('Control Sample Data'!E$3:E$98)&gt;10,IF(AND(ISNUMBER('Control Sample Data'!E399),'Control Sample Data'!E399&lt;$B$1,'Control Sample Data'!E399&gt;0),'Control Sample Data'!E399,$B$1),"")</f>
        <v/>
      </c>
      <c r="R400" s="17" t="str">
        <f>IF(SUM('Control Sample Data'!F$3:F$98)&gt;10,IF(AND(ISNUMBER('Control Sample Data'!F399),'Control Sample Data'!F399&lt;$B$1,'Control Sample Data'!F399&gt;0),'Control Sample Data'!F399,$B$1),"")</f>
        <v/>
      </c>
      <c r="S400" s="17" t="str">
        <f>IF(SUM('Control Sample Data'!G$3:G$98)&gt;10,IF(AND(ISNUMBER('Control Sample Data'!G399),'Control Sample Data'!G399&lt;$B$1,'Control Sample Data'!G399&gt;0),'Control Sample Data'!G399,$B$1),"")</f>
        <v/>
      </c>
      <c r="T400" s="17" t="str">
        <f>IF(SUM('Control Sample Data'!H$3:H$98)&gt;10,IF(AND(ISNUMBER('Control Sample Data'!H399),'Control Sample Data'!H399&lt;$B$1,'Control Sample Data'!H399&gt;0),'Control Sample Data'!H399,$B$1),"")</f>
        <v/>
      </c>
      <c r="U400" s="17" t="str">
        <f>IF(SUM('Control Sample Data'!I$3:I$98)&gt;10,IF(AND(ISNUMBER('Control Sample Data'!I399),'Control Sample Data'!I399&lt;$B$1,'Control Sample Data'!I399&gt;0),'Control Sample Data'!I399,$B$1),"")</f>
        <v/>
      </c>
      <c r="V400" s="17" t="str">
        <f>IF(SUM('Control Sample Data'!J$3:J$98)&gt;10,IF(AND(ISNUMBER('Control Sample Data'!J399),'Control Sample Data'!J399&lt;$B$1,'Control Sample Data'!J399&gt;0),'Control Sample Data'!J399,$B$1),"")</f>
        <v/>
      </c>
      <c r="W400" s="17" t="str">
        <f>IF(SUM('Control Sample Data'!K$3:K$98)&gt;10,IF(AND(ISNUMBER('Control Sample Data'!K399),'Control Sample Data'!K399&lt;$B$1,'Control Sample Data'!K399&gt;0),'Control Sample Data'!K399,$B$1),"")</f>
        <v/>
      </c>
      <c r="X400" s="17" t="str">
        <f>IF(SUM('Control Sample Data'!L$3:L$98)&gt;10,IF(AND(ISNUMBER('Control Sample Data'!L399),'Control Sample Data'!L399&lt;$B$1,'Control Sample Data'!L399&gt;0),'Control Sample Data'!L399,$B$1),"")</f>
        <v/>
      </c>
      <c r="Y400" s="17" t="str">
        <f>IF(SUM('Control Sample Data'!M$3:M$98)&gt;10,IF(AND(ISNUMBER('Control Sample Data'!M399),'Control Sample Data'!M399&lt;$B$1,'Control Sample Data'!M399&gt;0),'Control Sample Data'!M399,$B$1),"")</f>
        <v/>
      </c>
      <c r="Z400" s="38" t="str">
        <f>IF(ISERROR(VLOOKUP('Choose Housekeeping Genes'!$C15,Calculations!$C$388:$M$483,2,0)),"",VLOOKUP('Choose Housekeeping Genes'!$C15,Calculations!$C$388:$M$483,2,0))</f>
        <v/>
      </c>
      <c r="AA400" s="38" t="str">
        <f>IF(ISERROR(VLOOKUP('Choose Housekeeping Genes'!$C15,Calculations!$C$388:$M$483,3,0)),"",VLOOKUP('Choose Housekeeping Genes'!$C15,Calculations!$C$388:$M$483,3,0))</f>
        <v/>
      </c>
      <c r="AB400" s="38" t="str">
        <f>IF(ISERROR(VLOOKUP('Choose Housekeeping Genes'!$C15,Calculations!$C$388:$M$483,4,0)),"",VLOOKUP('Choose Housekeeping Genes'!$C15,Calculations!$C$388:$M$483,4,0))</f>
        <v/>
      </c>
      <c r="AC400" s="38" t="str">
        <f>IF(ISERROR(VLOOKUP('Choose Housekeeping Genes'!$C15,Calculations!$C$388:$M$483,5,0)),"",VLOOKUP('Choose Housekeeping Genes'!$C15,Calculations!$C$388:$M$483,5,0))</f>
        <v/>
      </c>
      <c r="AD400" s="38" t="str">
        <f>IF(ISERROR(VLOOKUP('Choose Housekeeping Genes'!$C15,Calculations!$C$388:$M$483,6,0)),"",VLOOKUP('Choose Housekeeping Genes'!$C15,Calculations!$C$388:$M$483,6,0))</f>
        <v/>
      </c>
      <c r="AE400" s="38" t="str">
        <f>IF(ISERROR(VLOOKUP('Choose Housekeeping Genes'!$C15,Calculations!$C$388:$M$483,7,0)),"",VLOOKUP('Choose Housekeeping Genes'!$C15,Calculations!$C$388:$M$483,7,0))</f>
        <v/>
      </c>
      <c r="AF400" s="38" t="str">
        <f>IF(ISERROR(VLOOKUP('Choose Housekeeping Genes'!$C15,Calculations!$C$388:$M$483,8,0)),"",VLOOKUP('Choose Housekeeping Genes'!$C15,Calculations!$C$388:$M$483,8,0))</f>
        <v/>
      </c>
      <c r="AG400" s="38" t="str">
        <f>IF(ISERROR(VLOOKUP('Choose Housekeeping Genes'!$C15,Calculations!$C$388:$M$483,9,0)),"",VLOOKUP('Choose Housekeeping Genes'!$C15,Calculations!$C$388:$M$483,9,0))</f>
        <v/>
      </c>
      <c r="AH400" s="38" t="str">
        <f>IF(ISERROR(VLOOKUP('Choose Housekeeping Genes'!$C15,Calculations!$C$388:$M$483,10,0)),"",VLOOKUP('Choose Housekeeping Genes'!$C15,Calculations!$C$388:$M$483,10,0))</f>
        <v/>
      </c>
      <c r="AI400" s="38" t="str">
        <f>IF(ISERROR(VLOOKUP('Choose Housekeeping Genes'!$C15,Calculations!$C$388:$M$483,11,0)),"",VLOOKUP('Choose Housekeeping Genes'!$C15,Calculations!$C$388:$M$483,11,0))</f>
        <v/>
      </c>
      <c r="AJ400" s="38" t="str">
        <f>IF(ISERROR(VLOOKUP('Choose Housekeeping Genes'!$C15,Calculations!$C$388:$AB$483,14,0)),"",VLOOKUP('Choose Housekeeping Genes'!$C15,Calculations!$C$388:$AB$483,14,0))</f>
        <v/>
      </c>
      <c r="AK400" s="38" t="str">
        <f>IF(ISERROR(VLOOKUP('Choose Housekeeping Genes'!$C15,Calculations!$C$388:$AB$483,15,0)),"",VLOOKUP('Choose Housekeeping Genes'!$C15,Calculations!$C$388:$AB$483,15,0))</f>
        <v/>
      </c>
      <c r="AL400" s="38" t="str">
        <f>IF(ISERROR(VLOOKUP('Choose Housekeeping Genes'!$C15,Calculations!$C$388:$AB$483,16,0)),"",VLOOKUP('Choose Housekeeping Genes'!$C15,Calculations!$C$388:$AB$483,16,0))</f>
        <v/>
      </c>
      <c r="AM400" s="38" t="str">
        <f>IF(ISERROR(VLOOKUP('Choose Housekeeping Genes'!$C15,Calculations!$C$388:$AB$483,17,0)),"",VLOOKUP('Choose Housekeeping Genes'!$C15,Calculations!$C$388:$AB$483,17,0))</f>
        <v/>
      </c>
      <c r="AN400" s="38" t="str">
        <f>IF(ISERROR(VLOOKUP('Choose Housekeeping Genes'!$C15,Calculations!$C$388:$AB$483,18,0)),"",VLOOKUP('Choose Housekeeping Genes'!$C15,Calculations!$C$388:$AB$483,18,0))</f>
        <v/>
      </c>
      <c r="AO400" s="38" t="str">
        <f>IF(ISERROR(VLOOKUP('Choose Housekeeping Genes'!$C15,Calculations!$C$388:$AB$483,19,0)),"",VLOOKUP('Choose Housekeeping Genes'!$C15,Calculations!$C$388:$AB$483,19,0))</f>
        <v/>
      </c>
      <c r="AP400" s="38" t="str">
        <f>IF(ISERROR(VLOOKUP('Choose Housekeeping Genes'!$C15,Calculations!$C$388:$AB$483,20,0)),"",VLOOKUP('Choose Housekeeping Genes'!$C15,Calculations!$C$388:$AB$483,20,0))</f>
        <v/>
      </c>
      <c r="AQ400" s="38" t="str">
        <f>IF(ISERROR(VLOOKUP('Choose Housekeeping Genes'!$C15,Calculations!$C$388:$AB$483,21,0)),"",VLOOKUP('Choose Housekeeping Genes'!$C15,Calculations!$C$388:$AB$483,21,0))</f>
        <v/>
      </c>
      <c r="AR400" s="38" t="str">
        <f>IF(ISERROR(VLOOKUP('Choose Housekeeping Genes'!$C15,Calculations!$C$388:$AB$483,22,0)),"",VLOOKUP('Choose Housekeeping Genes'!$C15,Calculations!$C$388:$AB$483,22,0))</f>
        <v/>
      </c>
      <c r="AS400" s="38" t="str">
        <f>IF(ISERROR(VLOOKUP('Choose Housekeeping Genes'!$C15,Calculations!$C$388:$AB$483,23,0)),"",VLOOKUP('Choose Housekeeping Genes'!$C15,Calculations!$C$388:$AB$483,23,0))</f>
        <v/>
      </c>
      <c r="AT400" s="36" t="str">
        <f t="shared" si="386"/>
        <v/>
      </c>
      <c r="AU400" s="36" t="str">
        <f t="shared" si="387"/>
        <v/>
      </c>
      <c r="AV400" s="36" t="str">
        <f t="shared" si="388"/>
        <v/>
      </c>
      <c r="AW400" s="36" t="str">
        <f t="shared" si="389"/>
        <v/>
      </c>
      <c r="AX400" s="36" t="str">
        <f t="shared" si="390"/>
        <v/>
      </c>
      <c r="AY400" s="36" t="str">
        <f t="shared" si="391"/>
        <v/>
      </c>
      <c r="AZ400" s="36" t="str">
        <f t="shared" si="392"/>
        <v/>
      </c>
      <c r="BA400" s="36" t="str">
        <f t="shared" si="393"/>
        <v/>
      </c>
      <c r="BB400" s="36" t="str">
        <f t="shared" si="394"/>
        <v/>
      </c>
      <c r="BC400" s="36" t="str">
        <f t="shared" si="395"/>
        <v/>
      </c>
      <c r="BD400" s="36" t="str">
        <f t="shared" si="356"/>
        <v/>
      </c>
      <c r="BE400" s="36" t="str">
        <f t="shared" si="357"/>
        <v/>
      </c>
      <c r="BF400" s="36" t="str">
        <f t="shared" si="358"/>
        <v/>
      </c>
      <c r="BG400" s="36" t="str">
        <f t="shared" si="359"/>
        <v/>
      </c>
      <c r="BH400" s="36" t="str">
        <f t="shared" si="360"/>
        <v/>
      </c>
      <c r="BI400" s="36" t="str">
        <f t="shared" si="361"/>
        <v/>
      </c>
      <c r="BJ400" s="36" t="str">
        <f t="shared" si="362"/>
        <v/>
      </c>
      <c r="BK400" s="36" t="str">
        <f t="shared" si="363"/>
        <v/>
      </c>
      <c r="BL400" s="36" t="str">
        <f t="shared" si="364"/>
        <v/>
      </c>
      <c r="BM400" s="36" t="str">
        <f t="shared" si="365"/>
        <v/>
      </c>
      <c r="BN400" s="38" t="e">
        <f t="shared" si="354"/>
        <v>#DIV/0!</v>
      </c>
      <c r="BO400" s="38" t="e">
        <f t="shared" si="355"/>
        <v>#DIV/0!</v>
      </c>
      <c r="BP400" s="39" t="str">
        <f t="shared" si="366"/>
        <v/>
      </c>
      <c r="BQ400" s="39" t="str">
        <f t="shared" si="367"/>
        <v/>
      </c>
      <c r="BR400" s="39" t="str">
        <f t="shared" si="368"/>
        <v/>
      </c>
      <c r="BS400" s="39" t="str">
        <f t="shared" si="369"/>
        <v/>
      </c>
      <c r="BT400" s="39" t="str">
        <f t="shared" si="370"/>
        <v/>
      </c>
      <c r="BU400" s="39" t="str">
        <f t="shared" si="371"/>
        <v/>
      </c>
      <c r="BV400" s="39" t="str">
        <f t="shared" si="372"/>
        <v/>
      </c>
      <c r="BW400" s="39" t="str">
        <f t="shared" si="373"/>
        <v/>
      </c>
      <c r="BX400" s="39" t="str">
        <f t="shared" si="374"/>
        <v/>
      </c>
      <c r="BY400" s="39" t="str">
        <f t="shared" si="375"/>
        <v/>
      </c>
      <c r="BZ400" s="39" t="str">
        <f t="shared" si="376"/>
        <v/>
      </c>
      <c r="CA400" s="39" t="str">
        <f t="shared" si="377"/>
        <v/>
      </c>
      <c r="CB400" s="39" t="str">
        <f t="shared" si="378"/>
        <v/>
      </c>
      <c r="CC400" s="39" t="str">
        <f t="shared" si="379"/>
        <v/>
      </c>
      <c r="CD400" s="39" t="str">
        <f t="shared" si="380"/>
        <v/>
      </c>
      <c r="CE400" s="39" t="str">
        <f t="shared" si="381"/>
        <v/>
      </c>
      <c r="CF400" s="39" t="str">
        <f t="shared" si="382"/>
        <v/>
      </c>
      <c r="CG400" s="39" t="str">
        <f t="shared" si="383"/>
        <v/>
      </c>
      <c r="CH400" s="39" t="str">
        <f t="shared" si="384"/>
        <v/>
      </c>
      <c r="CI400" s="39" t="str">
        <f t="shared" si="385"/>
        <v/>
      </c>
    </row>
    <row r="401" spans="1:87" ht="12.75">
      <c r="A401" s="18"/>
      <c r="B401" s="16" t="str">
        <f>'Gene Table'!D400</f>
        <v>NM_000482</v>
      </c>
      <c r="C401" s="16" t="s">
        <v>61</v>
      </c>
      <c r="D401" s="17" t="str">
        <f>IF(SUM('Test Sample Data'!D$3:D$98)&gt;10,IF(AND(ISNUMBER('Test Sample Data'!D400),'Test Sample Data'!D400&lt;$B$1,'Test Sample Data'!D400&gt;0),'Test Sample Data'!D400,$B$1),"")</f>
        <v/>
      </c>
      <c r="E401" s="17" t="str">
        <f>IF(SUM('Test Sample Data'!E$3:E$98)&gt;10,IF(AND(ISNUMBER('Test Sample Data'!E400),'Test Sample Data'!E400&lt;$B$1,'Test Sample Data'!E400&gt;0),'Test Sample Data'!E400,$B$1),"")</f>
        <v/>
      </c>
      <c r="F401" s="17" t="str">
        <f>IF(SUM('Test Sample Data'!F$3:F$98)&gt;10,IF(AND(ISNUMBER('Test Sample Data'!F400),'Test Sample Data'!F400&lt;$B$1,'Test Sample Data'!F400&gt;0),'Test Sample Data'!F400,$B$1),"")</f>
        <v/>
      </c>
      <c r="G401" s="17" t="str">
        <f>IF(SUM('Test Sample Data'!G$3:G$98)&gt;10,IF(AND(ISNUMBER('Test Sample Data'!G400),'Test Sample Data'!G400&lt;$B$1,'Test Sample Data'!G400&gt;0),'Test Sample Data'!G400,$B$1),"")</f>
        <v/>
      </c>
      <c r="H401" s="17" t="str">
        <f>IF(SUM('Test Sample Data'!H$3:H$98)&gt;10,IF(AND(ISNUMBER('Test Sample Data'!H400),'Test Sample Data'!H400&lt;$B$1,'Test Sample Data'!H400&gt;0),'Test Sample Data'!H400,$B$1),"")</f>
        <v/>
      </c>
      <c r="I401" s="17" t="str">
        <f>IF(SUM('Test Sample Data'!I$3:I$98)&gt;10,IF(AND(ISNUMBER('Test Sample Data'!I400),'Test Sample Data'!I400&lt;$B$1,'Test Sample Data'!I400&gt;0),'Test Sample Data'!I400,$B$1),"")</f>
        <v/>
      </c>
      <c r="J401" s="17" t="str">
        <f>IF(SUM('Test Sample Data'!J$3:J$98)&gt;10,IF(AND(ISNUMBER('Test Sample Data'!J400),'Test Sample Data'!J400&lt;$B$1,'Test Sample Data'!J400&gt;0),'Test Sample Data'!J400,$B$1),"")</f>
        <v/>
      </c>
      <c r="K401" s="17" t="str">
        <f>IF(SUM('Test Sample Data'!K$3:K$98)&gt;10,IF(AND(ISNUMBER('Test Sample Data'!K400),'Test Sample Data'!K400&lt;$B$1,'Test Sample Data'!K400&gt;0),'Test Sample Data'!K400,$B$1),"")</f>
        <v/>
      </c>
      <c r="L401" s="17" t="str">
        <f>IF(SUM('Test Sample Data'!L$3:L$98)&gt;10,IF(AND(ISNUMBER('Test Sample Data'!L400),'Test Sample Data'!L400&lt;$B$1,'Test Sample Data'!L400&gt;0),'Test Sample Data'!L400,$B$1),"")</f>
        <v/>
      </c>
      <c r="M401" s="17" t="str">
        <f>IF(SUM('Test Sample Data'!M$3:M$98)&gt;10,IF(AND(ISNUMBER('Test Sample Data'!M400),'Test Sample Data'!M400&lt;$B$1,'Test Sample Data'!M400&gt;0),'Test Sample Data'!M400,$B$1),"")</f>
        <v/>
      </c>
      <c r="N401" s="17" t="str">
        <f>'Gene Table'!D400</f>
        <v>NM_000482</v>
      </c>
      <c r="O401" s="16" t="s">
        <v>61</v>
      </c>
      <c r="P401" s="17" t="str">
        <f>IF(SUM('Control Sample Data'!D$3:D$98)&gt;10,IF(AND(ISNUMBER('Control Sample Data'!D400),'Control Sample Data'!D400&lt;$B$1,'Control Sample Data'!D400&gt;0),'Control Sample Data'!D400,$B$1),"")</f>
        <v/>
      </c>
      <c r="Q401" s="17" t="str">
        <f>IF(SUM('Control Sample Data'!E$3:E$98)&gt;10,IF(AND(ISNUMBER('Control Sample Data'!E400),'Control Sample Data'!E400&lt;$B$1,'Control Sample Data'!E400&gt;0),'Control Sample Data'!E400,$B$1),"")</f>
        <v/>
      </c>
      <c r="R401" s="17" t="str">
        <f>IF(SUM('Control Sample Data'!F$3:F$98)&gt;10,IF(AND(ISNUMBER('Control Sample Data'!F400),'Control Sample Data'!F400&lt;$B$1,'Control Sample Data'!F400&gt;0),'Control Sample Data'!F400,$B$1),"")</f>
        <v/>
      </c>
      <c r="S401" s="17" t="str">
        <f>IF(SUM('Control Sample Data'!G$3:G$98)&gt;10,IF(AND(ISNUMBER('Control Sample Data'!G400),'Control Sample Data'!G400&lt;$B$1,'Control Sample Data'!G400&gt;0),'Control Sample Data'!G400,$B$1),"")</f>
        <v/>
      </c>
      <c r="T401" s="17" t="str">
        <f>IF(SUM('Control Sample Data'!H$3:H$98)&gt;10,IF(AND(ISNUMBER('Control Sample Data'!H400),'Control Sample Data'!H400&lt;$B$1,'Control Sample Data'!H400&gt;0),'Control Sample Data'!H400,$B$1),"")</f>
        <v/>
      </c>
      <c r="U401" s="17" t="str">
        <f>IF(SUM('Control Sample Data'!I$3:I$98)&gt;10,IF(AND(ISNUMBER('Control Sample Data'!I400),'Control Sample Data'!I400&lt;$B$1,'Control Sample Data'!I400&gt;0),'Control Sample Data'!I400,$B$1),"")</f>
        <v/>
      </c>
      <c r="V401" s="17" t="str">
        <f>IF(SUM('Control Sample Data'!J$3:J$98)&gt;10,IF(AND(ISNUMBER('Control Sample Data'!J400),'Control Sample Data'!J400&lt;$B$1,'Control Sample Data'!J400&gt;0),'Control Sample Data'!J400,$B$1),"")</f>
        <v/>
      </c>
      <c r="W401" s="17" t="str">
        <f>IF(SUM('Control Sample Data'!K$3:K$98)&gt;10,IF(AND(ISNUMBER('Control Sample Data'!K400),'Control Sample Data'!K400&lt;$B$1,'Control Sample Data'!K400&gt;0),'Control Sample Data'!K400,$B$1),"")</f>
        <v/>
      </c>
      <c r="X401" s="17" t="str">
        <f>IF(SUM('Control Sample Data'!L$3:L$98)&gt;10,IF(AND(ISNUMBER('Control Sample Data'!L400),'Control Sample Data'!L400&lt;$B$1,'Control Sample Data'!L400&gt;0),'Control Sample Data'!L400,$B$1),"")</f>
        <v/>
      </c>
      <c r="Y401" s="17" t="str">
        <f>IF(SUM('Control Sample Data'!M$3:M$98)&gt;10,IF(AND(ISNUMBER('Control Sample Data'!M400),'Control Sample Data'!M400&lt;$B$1,'Control Sample Data'!M400&gt;0),'Control Sample Data'!M400,$B$1),"")</f>
        <v/>
      </c>
      <c r="Z401" s="38" t="str">
        <f>IF(ISERROR(VLOOKUP('Choose Housekeeping Genes'!$C16,Calculations!$C$388:$M$483,2,0)),"",VLOOKUP('Choose Housekeeping Genes'!$C16,Calculations!$C$388:$M$483,2,0))</f>
        <v/>
      </c>
      <c r="AA401" s="38" t="str">
        <f>IF(ISERROR(VLOOKUP('Choose Housekeeping Genes'!$C16,Calculations!$C$388:$M$483,3,0)),"",VLOOKUP('Choose Housekeeping Genes'!$C16,Calculations!$C$388:$M$483,3,0))</f>
        <v/>
      </c>
      <c r="AB401" s="38" t="str">
        <f>IF(ISERROR(VLOOKUP('Choose Housekeeping Genes'!$C16,Calculations!$C$388:$M$483,4,0)),"",VLOOKUP('Choose Housekeeping Genes'!$C16,Calculations!$C$388:$M$483,4,0))</f>
        <v/>
      </c>
      <c r="AC401" s="38" t="str">
        <f>IF(ISERROR(VLOOKUP('Choose Housekeeping Genes'!$C16,Calculations!$C$388:$M$483,5,0)),"",VLOOKUP('Choose Housekeeping Genes'!$C16,Calculations!$C$388:$M$483,5,0))</f>
        <v/>
      </c>
      <c r="AD401" s="38" t="str">
        <f>IF(ISERROR(VLOOKUP('Choose Housekeeping Genes'!$C16,Calculations!$C$388:$M$483,6,0)),"",VLOOKUP('Choose Housekeeping Genes'!$C16,Calculations!$C$388:$M$483,6,0))</f>
        <v/>
      </c>
      <c r="AE401" s="38" t="str">
        <f>IF(ISERROR(VLOOKUP('Choose Housekeeping Genes'!$C16,Calculations!$C$388:$M$483,7,0)),"",VLOOKUP('Choose Housekeeping Genes'!$C16,Calculations!$C$388:$M$483,7,0))</f>
        <v/>
      </c>
      <c r="AF401" s="38" t="str">
        <f>IF(ISERROR(VLOOKUP('Choose Housekeeping Genes'!$C16,Calculations!$C$388:$M$483,8,0)),"",VLOOKUP('Choose Housekeeping Genes'!$C16,Calculations!$C$388:$M$483,8,0))</f>
        <v/>
      </c>
      <c r="AG401" s="38" t="str">
        <f>IF(ISERROR(VLOOKUP('Choose Housekeeping Genes'!$C16,Calculations!$C$388:$M$483,9,0)),"",VLOOKUP('Choose Housekeeping Genes'!$C16,Calculations!$C$388:$M$483,9,0))</f>
        <v/>
      </c>
      <c r="AH401" s="38" t="str">
        <f>IF(ISERROR(VLOOKUP('Choose Housekeeping Genes'!$C16,Calculations!$C$388:$M$483,10,0)),"",VLOOKUP('Choose Housekeeping Genes'!$C16,Calculations!$C$388:$M$483,10,0))</f>
        <v/>
      </c>
      <c r="AI401" s="38" t="str">
        <f>IF(ISERROR(VLOOKUP('Choose Housekeeping Genes'!$C16,Calculations!$C$388:$M$483,11,0)),"",VLOOKUP('Choose Housekeeping Genes'!$C16,Calculations!$C$388:$M$483,11,0))</f>
        <v/>
      </c>
      <c r="AJ401" s="38" t="str">
        <f>IF(ISERROR(VLOOKUP('Choose Housekeeping Genes'!$C16,Calculations!$C$388:$AB$483,14,0)),"",VLOOKUP('Choose Housekeeping Genes'!$C16,Calculations!$C$388:$AB$483,14,0))</f>
        <v/>
      </c>
      <c r="AK401" s="38" t="str">
        <f>IF(ISERROR(VLOOKUP('Choose Housekeeping Genes'!$C16,Calculations!$C$388:$AB$483,15,0)),"",VLOOKUP('Choose Housekeeping Genes'!$C16,Calculations!$C$388:$AB$483,15,0))</f>
        <v/>
      </c>
      <c r="AL401" s="38" t="str">
        <f>IF(ISERROR(VLOOKUP('Choose Housekeeping Genes'!$C16,Calculations!$C$388:$AB$483,16,0)),"",VLOOKUP('Choose Housekeeping Genes'!$C16,Calculations!$C$388:$AB$483,16,0))</f>
        <v/>
      </c>
      <c r="AM401" s="38" t="str">
        <f>IF(ISERROR(VLOOKUP('Choose Housekeeping Genes'!$C16,Calculations!$C$388:$AB$483,17,0)),"",VLOOKUP('Choose Housekeeping Genes'!$C16,Calculations!$C$388:$AB$483,17,0))</f>
        <v/>
      </c>
      <c r="AN401" s="38" t="str">
        <f>IF(ISERROR(VLOOKUP('Choose Housekeeping Genes'!$C16,Calculations!$C$388:$AB$483,18,0)),"",VLOOKUP('Choose Housekeeping Genes'!$C16,Calculations!$C$388:$AB$483,18,0))</f>
        <v/>
      </c>
      <c r="AO401" s="38" t="str">
        <f>IF(ISERROR(VLOOKUP('Choose Housekeeping Genes'!$C16,Calculations!$C$388:$AB$483,19,0)),"",VLOOKUP('Choose Housekeeping Genes'!$C16,Calculations!$C$388:$AB$483,19,0))</f>
        <v/>
      </c>
      <c r="AP401" s="38" t="str">
        <f>IF(ISERROR(VLOOKUP('Choose Housekeeping Genes'!$C16,Calculations!$C$388:$AB$483,20,0)),"",VLOOKUP('Choose Housekeeping Genes'!$C16,Calculations!$C$388:$AB$483,20,0))</f>
        <v/>
      </c>
      <c r="AQ401" s="38" t="str">
        <f>IF(ISERROR(VLOOKUP('Choose Housekeeping Genes'!$C16,Calculations!$C$388:$AB$483,21,0)),"",VLOOKUP('Choose Housekeeping Genes'!$C16,Calculations!$C$388:$AB$483,21,0))</f>
        <v/>
      </c>
      <c r="AR401" s="38" t="str">
        <f>IF(ISERROR(VLOOKUP('Choose Housekeeping Genes'!$C16,Calculations!$C$388:$AB$483,22,0)),"",VLOOKUP('Choose Housekeeping Genes'!$C16,Calculations!$C$388:$AB$483,22,0))</f>
        <v/>
      </c>
      <c r="AS401" s="38" t="str">
        <f>IF(ISERROR(VLOOKUP('Choose Housekeeping Genes'!$C16,Calculations!$C$388:$AB$483,23,0)),"",VLOOKUP('Choose Housekeeping Genes'!$C16,Calculations!$C$388:$AB$483,23,0))</f>
        <v/>
      </c>
      <c r="AT401" s="36" t="str">
        <f t="shared" si="386"/>
        <v/>
      </c>
      <c r="AU401" s="36" t="str">
        <f t="shared" si="387"/>
        <v/>
      </c>
      <c r="AV401" s="36" t="str">
        <f t="shared" si="388"/>
        <v/>
      </c>
      <c r="AW401" s="36" t="str">
        <f t="shared" si="389"/>
        <v/>
      </c>
      <c r="AX401" s="36" t="str">
        <f t="shared" si="390"/>
        <v/>
      </c>
      <c r="AY401" s="36" t="str">
        <f t="shared" si="391"/>
        <v/>
      </c>
      <c r="AZ401" s="36" t="str">
        <f t="shared" si="392"/>
        <v/>
      </c>
      <c r="BA401" s="36" t="str">
        <f t="shared" si="393"/>
        <v/>
      </c>
      <c r="BB401" s="36" t="str">
        <f t="shared" si="394"/>
        <v/>
      </c>
      <c r="BC401" s="36" t="str">
        <f t="shared" si="395"/>
        <v/>
      </c>
      <c r="BD401" s="36" t="str">
        <f t="shared" si="356"/>
        <v/>
      </c>
      <c r="BE401" s="36" t="str">
        <f t="shared" si="357"/>
        <v/>
      </c>
      <c r="BF401" s="36" t="str">
        <f t="shared" si="358"/>
        <v/>
      </c>
      <c r="BG401" s="36" t="str">
        <f t="shared" si="359"/>
        <v/>
      </c>
      <c r="BH401" s="36" t="str">
        <f t="shared" si="360"/>
        <v/>
      </c>
      <c r="BI401" s="36" t="str">
        <f t="shared" si="361"/>
        <v/>
      </c>
      <c r="BJ401" s="36" t="str">
        <f t="shared" si="362"/>
        <v/>
      </c>
      <c r="BK401" s="36" t="str">
        <f t="shared" si="363"/>
        <v/>
      </c>
      <c r="BL401" s="36" t="str">
        <f t="shared" si="364"/>
        <v/>
      </c>
      <c r="BM401" s="36" t="str">
        <f t="shared" si="365"/>
        <v/>
      </c>
      <c r="BN401" s="38" t="e">
        <f t="shared" si="354"/>
        <v>#DIV/0!</v>
      </c>
      <c r="BO401" s="38" t="e">
        <f t="shared" si="355"/>
        <v>#DIV/0!</v>
      </c>
      <c r="BP401" s="39" t="str">
        <f t="shared" si="366"/>
        <v/>
      </c>
      <c r="BQ401" s="39" t="str">
        <f t="shared" si="367"/>
        <v/>
      </c>
      <c r="BR401" s="39" t="str">
        <f t="shared" si="368"/>
        <v/>
      </c>
      <c r="BS401" s="39" t="str">
        <f t="shared" si="369"/>
        <v/>
      </c>
      <c r="BT401" s="39" t="str">
        <f t="shared" si="370"/>
        <v/>
      </c>
      <c r="BU401" s="39" t="str">
        <f t="shared" si="371"/>
        <v/>
      </c>
      <c r="BV401" s="39" t="str">
        <f t="shared" si="372"/>
        <v/>
      </c>
      <c r="BW401" s="39" t="str">
        <f t="shared" si="373"/>
        <v/>
      </c>
      <c r="BX401" s="39" t="str">
        <f t="shared" si="374"/>
        <v/>
      </c>
      <c r="BY401" s="39" t="str">
        <f t="shared" si="375"/>
        <v/>
      </c>
      <c r="BZ401" s="39" t="str">
        <f t="shared" si="376"/>
        <v/>
      </c>
      <c r="CA401" s="39" t="str">
        <f t="shared" si="377"/>
        <v/>
      </c>
      <c r="CB401" s="39" t="str">
        <f t="shared" si="378"/>
        <v/>
      </c>
      <c r="CC401" s="39" t="str">
        <f t="shared" si="379"/>
        <v/>
      </c>
      <c r="CD401" s="39" t="str">
        <f t="shared" si="380"/>
        <v/>
      </c>
      <c r="CE401" s="39" t="str">
        <f t="shared" si="381"/>
        <v/>
      </c>
      <c r="CF401" s="39" t="str">
        <f t="shared" si="382"/>
        <v/>
      </c>
      <c r="CG401" s="39" t="str">
        <f t="shared" si="383"/>
        <v/>
      </c>
      <c r="CH401" s="39" t="str">
        <f t="shared" si="384"/>
        <v/>
      </c>
      <c r="CI401" s="39" t="str">
        <f t="shared" si="385"/>
        <v/>
      </c>
    </row>
    <row r="402" spans="1:87" ht="12.75">
      <c r="A402" s="18"/>
      <c r="B402" s="16" t="str">
        <f>'Gene Table'!D401</f>
        <v>NM_002155</v>
      </c>
      <c r="C402" s="16" t="s">
        <v>65</v>
      </c>
      <c r="D402" s="17" t="str">
        <f>IF(SUM('Test Sample Data'!D$3:D$98)&gt;10,IF(AND(ISNUMBER('Test Sample Data'!D401),'Test Sample Data'!D401&lt;$B$1,'Test Sample Data'!D401&gt;0),'Test Sample Data'!D401,$B$1),"")</f>
        <v/>
      </c>
      <c r="E402" s="17" t="str">
        <f>IF(SUM('Test Sample Data'!E$3:E$98)&gt;10,IF(AND(ISNUMBER('Test Sample Data'!E401),'Test Sample Data'!E401&lt;$B$1,'Test Sample Data'!E401&gt;0),'Test Sample Data'!E401,$B$1),"")</f>
        <v/>
      </c>
      <c r="F402" s="17" t="str">
        <f>IF(SUM('Test Sample Data'!F$3:F$98)&gt;10,IF(AND(ISNUMBER('Test Sample Data'!F401),'Test Sample Data'!F401&lt;$B$1,'Test Sample Data'!F401&gt;0),'Test Sample Data'!F401,$B$1),"")</f>
        <v/>
      </c>
      <c r="G402" s="17" t="str">
        <f>IF(SUM('Test Sample Data'!G$3:G$98)&gt;10,IF(AND(ISNUMBER('Test Sample Data'!G401),'Test Sample Data'!G401&lt;$B$1,'Test Sample Data'!G401&gt;0),'Test Sample Data'!G401,$B$1),"")</f>
        <v/>
      </c>
      <c r="H402" s="17" t="str">
        <f>IF(SUM('Test Sample Data'!H$3:H$98)&gt;10,IF(AND(ISNUMBER('Test Sample Data'!H401),'Test Sample Data'!H401&lt;$B$1,'Test Sample Data'!H401&gt;0),'Test Sample Data'!H401,$B$1),"")</f>
        <v/>
      </c>
      <c r="I402" s="17" t="str">
        <f>IF(SUM('Test Sample Data'!I$3:I$98)&gt;10,IF(AND(ISNUMBER('Test Sample Data'!I401),'Test Sample Data'!I401&lt;$B$1,'Test Sample Data'!I401&gt;0),'Test Sample Data'!I401,$B$1),"")</f>
        <v/>
      </c>
      <c r="J402" s="17" t="str">
        <f>IF(SUM('Test Sample Data'!J$3:J$98)&gt;10,IF(AND(ISNUMBER('Test Sample Data'!J401),'Test Sample Data'!J401&lt;$B$1,'Test Sample Data'!J401&gt;0),'Test Sample Data'!J401,$B$1),"")</f>
        <v/>
      </c>
      <c r="K402" s="17" t="str">
        <f>IF(SUM('Test Sample Data'!K$3:K$98)&gt;10,IF(AND(ISNUMBER('Test Sample Data'!K401),'Test Sample Data'!K401&lt;$B$1,'Test Sample Data'!K401&gt;0),'Test Sample Data'!K401,$B$1),"")</f>
        <v/>
      </c>
      <c r="L402" s="17" t="str">
        <f>IF(SUM('Test Sample Data'!L$3:L$98)&gt;10,IF(AND(ISNUMBER('Test Sample Data'!L401),'Test Sample Data'!L401&lt;$B$1,'Test Sample Data'!L401&gt;0),'Test Sample Data'!L401,$B$1),"")</f>
        <v/>
      </c>
      <c r="M402" s="17" t="str">
        <f>IF(SUM('Test Sample Data'!M$3:M$98)&gt;10,IF(AND(ISNUMBER('Test Sample Data'!M401),'Test Sample Data'!M401&lt;$B$1,'Test Sample Data'!M401&gt;0),'Test Sample Data'!M401,$B$1),"")</f>
        <v/>
      </c>
      <c r="N402" s="17" t="str">
        <f>'Gene Table'!D401</f>
        <v>NM_002155</v>
      </c>
      <c r="O402" s="16" t="s">
        <v>65</v>
      </c>
      <c r="P402" s="17" t="str">
        <f>IF(SUM('Control Sample Data'!D$3:D$98)&gt;10,IF(AND(ISNUMBER('Control Sample Data'!D401),'Control Sample Data'!D401&lt;$B$1,'Control Sample Data'!D401&gt;0),'Control Sample Data'!D401,$B$1),"")</f>
        <v/>
      </c>
      <c r="Q402" s="17" t="str">
        <f>IF(SUM('Control Sample Data'!E$3:E$98)&gt;10,IF(AND(ISNUMBER('Control Sample Data'!E401),'Control Sample Data'!E401&lt;$B$1,'Control Sample Data'!E401&gt;0),'Control Sample Data'!E401,$B$1),"")</f>
        <v/>
      </c>
      <c r="R402" s="17" t="str">
        <f>IF(SUM('Control Sample Data'!F$3:F$98)&gt;10,IF(AND(ISNUMBER('Control Sample Data'!F401),'Control Sample Data'!F401&lt;$B$1,'Control Sample Data'!F401&gt;0),'Control Sample Data'!F401,$B$1),"")</f>
        <v/>
      </c>
      <c r="S402" s="17" t="str">
        <f>IF(SUM('Control Sample Data'!G$3:G$98)&gt;10,IF(AND(ISNUMBER('Control Sample Data'!G401),'Control Sample Data'!G401&lt;$B$1,'Control Sample Data'!G401&gt;0),'Control Sample Data'!G401,$B$1),"")</f>
        <v/>
      </c>
      <c r="T402" s="17" t="str">
        <f>IF(SUM('Control Sample Data'!H$3:H$98)&gt;10,IF(AND(ISNUMBER('Control Sample Data'!H401),'Control Sample Data'!H401&lt;$B$1,'Control Sample Data'!H401&gt;0),'Control Sample Data'!H401,$B$1),"")</f>
        <v/>
      </c>
      <c r="U402" s="17" t="str">
        <f>IF(SUM('Control Sample Data'!I$3:I$98)&gt;10,IF(AND(ISNUMBER('Control Sample Data'!I401),'Control Sample Data'!I401&lt;$B$1,'Control Sample Data'!I401&gt;0),'Control Sample Data'!I401,$B$1),"")</f>
        <v/>
      </c>
      <c r="V402" s="17" t="str">
        <f>IF(SUM('Control Sample Data'!J$3:J$98)&gt;10,IF(AND(ISNUMBER('Control Sample Data'!J401),'Control Sample Data'!J401&lt;$B$1,'Control Sample Data'!J401&gt;0),'Control Sample Data'!J401,$B$1),"")</f>
        <v/>
      </c>
      <c r="W402" s="17" t="str">
        <f>IF(SUM('Control Sample Data'!K$3:K$98)&gt;10,IF(AND(ISNUMBER('Control Sample Data'!K401),'Control Sample Data'!K401&lt;$B$1,'Control Sample Data'!K401&gt;0),'Control Sample Data'!K401,$B$1),"")</f>
        <v/>
      </c>
      <c r="X402" s="17" t="str">
        <f>IF(SUM('Control Sample Data'!L$3:L$98)&gt;10,IF(AND(ISNUMBER('Control Sample Data'!L401),'Control Sample Data'!L401&lt;$B$1,'Control Sample Data'!L401&gt;0),'Control Sample Data'!L401,$B$1),"")</f>
        <v/>
      </c>
      <c r="Y402" s="17" t="str">
        <f>IF(SUM('Control Sample Data'!M$3:M$98)&gt;10,IF(AND(ISNUMBER('Control Sample Data'!M401),'Control Sample Data'!M401&lt;$B$1,'Control Sample Data'!M401&gt;0),'Control Sample Data'!M401,$B$1),"")</f>
        <v/>
      </c>
      <c r="Z402" s="38" t="str">
        <f>IF(ISERROR(VLOOKUP('Choose Housekeeping Genes'!$C17,Calculations!$C$388:$M$483,2,0)),"",VLOOKUP('Choose Housekeeping Genes'!$C17,Calculations!$C$388:$M$483,2,0))</f>
        <v/>
      </c>
      <c r="AA402" s="38" t="str">
        <f>IF(ISERROR(VLOOKUP('Choose Housekeeping Genes'!$C17,Calculations!$C$388:$M$483,3,0)),"",VLOOKUP('Choose Housekeeping Genes'!$C17,Calculations!$C$388:$M$483,3,0))</f>
        <v/>
      </c>
      <c r="AB402" s="38" t="str">
        <f>IF(ISERROR(VLOOKUP('Choose Housekeeping Genes'!$C17,Calculations!$C$388:$M$483,4,0)),"",VLOOKUP('Choose Housekeeping Genes'!$C17,Calculations!$C$388:$M$483,4,0))</f>
        <v/>
      </c>
      <c r="AC402" s="38" t="str">
        <f>IF(ISERROR(VLOOKUP('Choose Housekeeping Genes'!$C17,Calculations!$C$388:$M$483,5,0)),"",VLOOKUP('Choose Housekeeping Genes'!$C17,Calculations!$C$388:$M$483,5,0))</f>
        <v/>
      </c>
      <c r="AD402" s="38" t="str">
        <f>IF(ISERROR(VLOOKUP('Choose Housekeeping Genes'!$C17,Calculations!$C$388:$M$483,6,0)),"",VLOOKUP('Choose Housekeeping Genes'!$C17,Calculations!$C$388:$M$483,6,0))</f>
        <v/>
      </c>
      <c r="AE402" s="38" t="str">
        <f>IF(ISERROR(VLOOKUP('Choose Housekeeping Genes'!$C17,Calculations!$C$388:$M$483,7,0)),"",VLOOKUP('Choose Housekeeping Genes'!$C17,Calculations!$C$388:$M$483,7,0))</f>
        <v/>
      </c>
      <c r="AF402" s="38" t="str">
        <f>IF(ISERROR(VLOOKUP('Choose Housekeeping Genes'!$C17,Calculations!$C$388:$M$483,8,0)),"",VLOOKUP('Choose Housekeeping Genes'!$C17,Calculations!$C$388:$M$483,8,0))</f>
        <v/>
      </c>
      <c r="AG402" s="38" t="str">
        <f>IF(ISERROR(VLOOKUP('Choose Housekeeping Genes'!$C17,Calculations!$C$388:$M$483,9,0)),"",VLOOKUP('Choose Housekeeping Genes'!$C17,Calculations!$C$388:$M$483,9,0))</f>
        <v/>
      </c>
      <c r="AH402" s="38" t="str">
        <f>IF(ISERROR(VLOOKUP('Choose Housekeeping Genes'!$C17,Calculations!$C$388:$M$483,10,0)),"",VLOOKUP('Choose Housekeeping Genes'!$C17,Calculations!$C$388:$M$483,10,0))</f>
        <v/>
      </c>
      <c r="AI402" s="38" t="str">
        <f>IF(ISERROR(VLOOKUP('Choose Housekeeping Genes'!$C17,Calculations!$C$388:$M$483,11,0)),"",VLOOKUP('Choose Housekeeping Genes'!$C17,Calculations!$C$388:$M$483,11,0))</f>
        <v/>
      </c>
      <c r="AJ402" s="38" t="str">
        <f>IF(ISERROR(VLOOKUP('Choose Housekeeping Genes'!$C17,Calculations!$C$388:$AB$483,14,0)),"",VLOOKUP('Choose Housekeeping Genes'!$C17,Calculations!$C$388:$AB$483,14,0))</f>
        <v/>
      </c>
      <c r="AK402" s="38" t="str">
        <f>IF(ISERROR(VLOOKUP('Choose Housekeeping Genes'!$C17,Calculations!$C$388:$AB$483,15,0)),"",VLOOKUP('Choose Housekeeping Genes'!$C17,Calculations!$C$388:$AB$483,15,0))</f>
        <v/>
      </c>
      <c r="AL402" s="38" t="str">
        <f>IF(ISERROR(VLOOKUP('Choose Housekeeping Genes'!$C17,Calculations!$C$388:$AB$483,16,0)),"",VLOOKUP('Choose Housekeeping Genes'!$C17,Calculations!$C$388:$AB$483,16,0))</f>
        <v/>
      </c>
      <c r="AM402" s="38" t="str">
        <f>IF(ISERROR(VLOOKUP('Choose Housekeeping Genes'!$C17,Calculations!$C$388:$AB$483,17,0)),"",VLOOKUP('Choose Housekeeping Genes'!$C17,Calculations!$C$388:$AB$483,17,0))</f>
        <v/>
      </c>
      <c r="AN402" s="38" t="str">
        <f>IF(ISERROR(VLOOKUP('Choose Housekeeping Genes'!$C17,Calculations!$C$388:$AB$483,18,0)),"",VLOOKUP('Choose Housekeeping Genes'!$C17,Calculations!$C$388:$AB$483,18,0))</f>
        <v/>
      </c>
      <c r="AO402" s="38" t="str">
        <f>IF(ISERROR(VLOOKUP('Choose Housekeeping Genes'!$C17,Calculations!$C$388:$AB$483,19,0)),"",VLOOKUP('Choose Housekeeping Genes'!$C17,Calculations!$C$388:$AB$483,19,0))</f>
        <v/>
      </c>
      <c r="AP402" s="38" t="str">
        <f>IF(ISERROR(VLOOKUP('Choose Housekeeping Genes'!$C17,Calculations!$C$388:$AB$483,20,0)),"",VLOOKUP('Choose Housekeeping Genes'!$C17,Calculations!$C$388:$AB$483,20,0))</f>
        <v/>
      </c>
      <c r="AQ402" s="38" t="str">
        <f>IF(ISERROR(VLOOKUP('Choose Housekeeping Genes'!$C17,Calculations!$C$388:$AB$483,21,0)),"",VLOOKUP('Choose Housekeeping Genes'!$C17,Calculations!$C$388:$AB$483,21,0))</f>
        <v/>
      </c>
      <c r="AR402" s="38" t="str">
        <f>IF(ISERROR(VLOOKUP('Choose Housekeeping Genes'!$C17,Calculations!$C$388:$AB$483,22,0)),"",VLOOKUP('Choose Housekeeping Genes'!$C17,Calculations!$C$388:$AB$483,22,0))</f>
        <v/>
      </c>
      <c r="AS402" s="38" t="str">
        <f>IF(ISERROR(VLOOKUP('Choose Housekeeping Genes'!$C17,Calculations!$C$388:$AB$483,23,0)),"",VLOOKUP('Choose Housekeeping Genes'!$C17,Calculations!$C$388:$AB$483,23,0))</f>
        <v/>
      </c>
      <c r="AT402" s="36" t="str">
        <f t="shared" si="386"/>
        <v/>
      </c>
      <c r="AU402" s="36" t="str">
        <f t="shared" si="387"/>
        <v/>
      </c>
      <c r="AV402" s="36" t="str">
        <f t="shared" si="388"/>
        <v/>
      </c>
      <c r="AW402" s="36" t="str">
        <f t="shared" si="389"/>
        <v/>
      </c>
      <c r="AX402" s="36" t="str">
        <f t="shared" si="390"/>
        <v/>
      </c>
      <c r="AY402" s="36" t="str">
        <f t="shared" si="391"/>
        <v/>
      </c>
      <c r="AZ402" s="36" t="str">
        <f t="shared" si="392"/>
        <v/>
      </c>
      <c r="BA402" s="36" t="str">
        <f t="shared" si="393"/>
        <v/>
      </c>
      <c r="BB402" s="36" t="str">
        <f t="shared" si="394"/>
        <v/>
      </c>
      <c r="BC402" s="36" t="str">
        <f t="shared" si="395"/>
        <v/>
      </c>
      <c r="BD402" s="36" t="str">
        <f t="shared" si="356"/>
        <v/>
      </c>
      <c r="BE402" s="36" t="str">
        <f t="shared" si="357"/>
        <v/>
      </c>
      <c r="BF402" s="36" t="str">
        <f t="shared" si="358"/>
        <v/>
      </c>
      <c r="BG402" s="36" t="str">
        <f t="shared" si="359"/>
        <v/>
      </c>
      <c r="BH402" s="36" t="str">
        <f t="shared" si="360"/>
        <v/>
      </c>
      <c r="BI402" s="36" t="str">
        <f t="shared" si="361"/>
        <v/>
      </c>
      <c r="BJ402" s="36" t="str">
        <f t="shared" si="362"/>
        <v/>
      </c>
      <c r="BK402" s="36" t="str">
        <f t="shared" si="363"/>
        <v/>
      </c>
      <c r="BL402" s="36" t="str">
        <f t="shared" si="364"/>
        <v/>
      </c>
      <c r="BM402" s="36" t="str">
        <f t="shared" si="365"/>
        <v/>
      </c>
      <c r="BN402" s="38" t="e">
        <f t="shared" si="354"/>
        <v>#DIV/0!</v>
      </c>
      <c r="BO402" s="38" t="e">
        <f t="shared" si="355"/>
        <v>#DIV/0!</v>
      </c>
      <c r="BP402" s="39" t="str">
        <f t="shared" si="366"/>
        <v/>
      </c>
      <c r="BQ402" s="39" t="str">
        <f t="shared" si="367"/>
        <v/>
      </c>
      <c r="BR402" s="39" t="str">
        <f t="shared" si="368"/>
        <v/>
      </c>
      <c r="BS402" s="39" t="str">
        <f t="shared" si="369"/>
        <v/>
      </c>
      <c r="BT402" s="39" t="str">
        <f t="shared" si="370"/>
        <v/>
      </c>
      <c r="BU402" s="39" t="str">
        <f t="shared" si="371"/>
        <v/>
      </c>
      <c r="BV402" s="39" t="str">
        <f t="shared" si="372"/>
        <v/>
      </c>
      <c r="BW402" s="39" t="str">
        <f t="shared" si="373"/>
        <v/>
      </c>
      <c r="BX402" s="39" t="str">
        <f t="shared" si="374"/>
        <v/>
      </c>
      <c r="BY402" s="39" t="str">
        <f t="shared" si="375"/>
        <v/>
      </c>
      <c r="BZ402" s="39" t="str">
        <f t="shared" si="376"/>
        <v/>
      </c>
      <c r="CA402" s="39" t="str">
        <f t="shared" si="377"/>
        <v/>
      </c>
      <c r="CB402" s="39" t="str">
        <f t="shared" si="378"/>
        <v/>
      </c>
      <c r="CC402" s="39" t="str">
        <f t="shared" si="379"/>
        <v/>
      </c>
      <c r="CD402" s="39" t="str">
        <f t="shared" si="380"/>
        <v/>
      </c>
      <c r="CE402" s="39" t="str">
        <f t="shared" si="381"/>
        <v/>
      </c>
      <c r="CF402" s="39" t="str">
        <f t="shared" si="382"/>
        <v/>
      </c>
      <c r="CG402" s="39" t="str">
        <f t="shared" si="383"/>
        <v/>
      </c>
      <c r="CH402" s="39" t="str">
        <f t="shared" si="384"/>
        <v/>
      </c>
      <c r="CI402" s="39" t="str">
        <f t="shared" si="385"/>
        <v/>
      </c>
    </row>
    <row r="403" spans="1:87" ht="12.75">
      <c r="A403" s="18"/>
      <c r="B403" s="16" t="str">
        <f>'Gene Table'!D402</f>
        <v>NM_002153</v>
      </c>
      <c r="C403" s="16" t="s">
        <v>69</v>
      </c>
      <c r="D403" s="17" t="str">
        <f>IF(SUM('Test Sample Data'!D$3:D$98)&gt;10,IF(AND(ISNUMBER('Test Sample Data'!D402),'Test Sample Data'!D402&lt;$B$1,'Test Sample Data'!D402&gt;0),'Test Sample Data'!D402,$B$1),"")</f>
        <v/>
      </c>
      <c r="E403" s="17" t="str">
        <f>IF(SUM('Test Sample Data'!E$3:E$98)&gt;10,IF(AND(ISNUMBER('Test Sample Data'!E402),'Test Sample Data'!E402&lt;$B$1,'Test Sample Data'!E402&gt;0),'Test Sample Data'!E402,$B$1),"")</f>
        <v/>
      </c>
      <c r="F403" s="17" t="str">
        <f>IF(SUM('Test Sample Data'!F$3:F$98)&gt;10,IF(AND(ISNUMBER('Test Sample Data'!F402),'Test Sample Data'!F402&lt;$B$1,'Test Sample Data'!F402&gt;0),'Test Sample Data'!F402,$B$1),"")</f>
        <v/>
      </c>
      <c r="G403" s="17" t="str">
        <f>IF(SUM('Test Sample Data'!G$3:G$98)&gt;10,IF(AND(ISNUMBER('Test Sample Data'!G402),'Test Sample Data'!G402&lt;$B$1,'Test Sample Data'!G402&gt;0),'Test Sample Data'!G402,$B$1),"")</f>
        <v/>
      </c>
      <c r="H403" s="17" t="str">
        <f>IF(SUM('Test Sample Data'!H$3:H$98)&gt;10,IF(AND(ISNUMBER('Test Sample Data'!H402),'Test Sample Data'!H402&lt;$B$1,'Test Sample Data'!H402&gt;0),'Test Sample Data'!H402,$B$1),"")</f>
        <v/>
      </c>
      <c r="I403" s="17" t="str">
        <f>IF(SUM('Test Sample Data'!I$3:I$98)&gt;10,IF(AND(ISNUMBER('Test Sample Data'!I402),'Test Sample Data'!I402&lt;$B$1,'Test Sample Data'!I402&gt;0),'Test Sample Data'!I402,$B$1),"")</f>
        <v/>
      </c>
      <c r="J403" s="17" t="str">
        <f>IF(SUM('Test Sample Data'!J$3:J$98)&gt;10,IF(AND(ISNUMBER('Test Sample Data'!J402),'Test Sample Data'!J402&lt;$B$1,'Test Sample Data'!J402&gt;0),'Test Sample Data'!J402,$B$1),"")</f>
        <v/>
      </c>
      <c r="K403" s="17" t="str">
        <f>IF(SUM('Test Sample Data'!K$3:K$98)&gt;10,IF(AND(ISNUMBER('Test Sample Data'!K402),'Test Sample Data'!K402&lt;$B$1,'Test Sample Data'!K402&gt;0),'Test Sample Data'!K402,$B$1),"")</f>
        <v/>
      </c>
      <c r="L403" s="17" t="str">
        <f>IF(SUM('Test Sample Data'!L$3:L$98)&gt;10,IF(AND(ISNUMBER('Test Sample Data'!L402),'Test Sample Data'!L402&lt;$B$1,'Test Sample Data'!L402&gt;0),'Test Sample Data'!L402,$B$1),"")</f>
        <v/>
      </c>
      <c r="M403" s="17" t="str">
        <f>IF(SUM('Test Sample Data'!M$3:M$98)&gt;10,IF(AND(ISNUMBER('Test Sample Data'!M402),'Test Sample Data'!M402&lt;$B$1,'Test Sample Data'!M402&gt;0),'Test Sample Data'!M402,$B$1),"")</f>
        <v/>
      </c>
      <c r="N403" s="17" t="str">
        <f>'Gene Table'!D402</f>
        <v>NM_002153</v>
      </c>
      <c r="O403" s="16" t="s">
        <v>69</v>
      </c>
      <c r="P403" s="17" t="str">
        <f>IF(SUM('Control Sample Data'!D$3:D$98)&gt;10,IF(AND(ISNUMBER('Control Sample Data'!D402),'Control Sample Data'!D402&lt;$B$1,'Control Sample Data'!D402&gt;0),'Control Sample Data'!D402,$B$1),"")</f>
        <v/>
      </c>
      <c r="Q403" s="17" t="str">
        <f>IF(SUM('Control Sample Data'!E$3:E$98)&gt;10,IF(AND(ISNUMBER('Control Sample Data'!E402),'Control Sample Data'!E402&lt;$B$1,'Control Sample Data'!E402&gt;0),'Control Sample Data'!E402,$B$1),"")</f>
        <v/>
      </c>
      <c r="R403" s="17" t="str">
        <f>IF(SUM('Control Sample Data'!F$3:F$98)&gt;10,IF(AND(ISNUMBER('Control Sample Data'!F402),'Control Sample Data'!F402&lt;$B$1,'Control Sample Data'!F402&gt;0),'Control Sample Data'!F402,$B$1),"")</f>
        <v/>
      </c>
      <c r="S403" s="17" t="str">
        <f>IF(SUM('Control Sample Data'!G$3:G$98)&gt;10,IF(AND(ISNUMBER('Control Sample Data'!G402),'Control Sample Data'!G402&lt;$B$1,'Control Sample Data'!G402&gt;0),'Control Sample Data'!G402,$B$1),"")</f>
        <v/>
      </c>
      <c r="T403" s="17" t="str">
        <f>IF(SUM('Control Sample Data'!H$3:H$98)&gt;10,IF(AND(ISNUMBER('Control Sample Data'!H402),'Control Sample Data'!H402&lt;$B$1,'Control Sample Data'!H402&gt;0),'Control Sample Data'!H402,$B$1),"")</f>
        <v/>
      </c>
      <c r="U403" s="17" t="str">
        <f>IF(SUM('Control Sample Data'!I$3:I$98)&gt;10,IF(AND(ISNUMBER('Control Sample Data'!I402),'Control Sample Data'!I402&lt;$B$1,'Control Sample Data'!I402&gt;0),'Control Sample Data'!I402,$B$1),"")</f>
        <v/>
      </c>
      <c r="V403" s="17" t="str">
        <f>IF(SUM('Control Sample Data'!J$3:J$98)&gt;10,IF(AND(ISNUMBER('Control Sample Data'!J402),'Control Sample Data'!J402&lt;$B$1,'Control Sample Data'!J402&gt;0),'Control Sample Data'!J402,$B$1),"")</f>
        <v/>
      </c>
      <c r="W403" s="17" t="str">
        <f>IF(SUM('Control Sample Data'!K$3:K$98)&gt;10,IF(AND(ISNUMBER('Control Sample Data'!K402),'Control Sample Data'!K402&lt;$B$1,'Control Sample Data'!K402&gt;0),'Control Sample Data'!K402,$B$1),"")</f>
        <v/>
      </c>
      <c r="X403" s="17" t="str">
        <f>IF(SUM('Control Sample Data'!L$3:L$98)&gt;10,IF(AND(ISNUMBER('Control Sample Data'!L402),'Control Sample Data'!L402&lt;$B$1,'Control Sample Data'!L402&gt;0),'Control Sample Data'!L402,$B$1),"")</f>
        <v/>
      </c>
      <c r="Y403" s="17" t="str">
        <f>IF(SUM('Control Sample Data'!M$3:M$98)&gt;10,IF(AND(ISNUMBER('Control Sample Data'!M402),'Control Sample Data'!M402&lt;$B$1,'Control Sample Data'!M402&gt;0),'Control Sample Data'!M402,$B$1),"")</f>
        <v/>
      </c>
      <c r="Z403" s="38" t="str">
        <f>IF(ISERROR(VLOOKUP('Choose Housekeeping Genes'!$C18,Calculations!$C$388:$M$483,2,0)),"",VLOOKUP('Choose Housekeeping Genes'!$C18,Calculations!$C$388:$M$483,2,0))</f>
        <v/>
      </c>
      <c r="AA403" s="38" t="str">
        <f>IF(ISERROR(VLOOKUP('Choose Housekeeping Genes'!$C18,Calculations!$C$388:$M$483,3,0)),"",VLOOKUP('Choose Housekeeping Genes'!$C18,Calculations!$C$388:$M$483,3,0))</f>
        <v/>
      </c>
      <c r="AB403" s="38" t="str">
        <f>IF(ISERROR(VLOOKUP('Choose Housekeeping Genes'!$C18,Calculations!$C$388:$M$483,4,0)),"",VLOOKUP('Choose Housekeeping Genes'!$C18,Calculations!$C$388:$M$483,4,0))</f>
        <v/>
      </c>
      <c r="AC403" s="38" t="str">
        <f>IF(ISERROR(VLOOKUP('Choose Housekeeping Genes'!$C18,Calculations!$C$388:$M$483,5,0)),"",VLOOKUP('Choose Housekeeping Genes'!$C18,Calculations!$C$388:$M$483,5,0))</f>
        <v/>
      </c>
      <c r="AD403" s="38" t="str">
        <f>IF(ISERROR(VLOOKUP('Choose Housekeeping Genes'!$C18,Calculations!$C$388:$M$483,6,0)),"",VLOOKUP('Choose Housekeeping Genes'!$C18,Calculations!$C$388:$M$483,6,0))</f>
        <v/>
      </c>
      <c r="AE403" s="38" t="str">
        <f>IF(ISERROR(VLOOKUP('Choose Housekeeping Genes'!$C18,Calculations!$C$388:$M$483,7,0)),"",VLOOKUP('Choose Housekeeping Genes'!$C18,Calculations!$C$388:$M$483,7,0))</f>
        <v/>
      </c>
      <c r="AF403" s="38" t="str">
        <f>IF(ISERROR(VLOOKUP('Choose Housekeeping Genes'!$C18,Calculations!$C$388:$M$483,8,0)),"",VLOOKUP('Choose Housekeeping Genes'!$C18,Calculations!$C$388:$M$483,8,0))</f>
        <v/>
      </c>
      <c r="AG403" s="38" t="str">
        <f>IF(ISERROR(VLOOKUP('Choose Housekeeping Genes'!$C18,Calculations!$C$388:$M$483,9,0)),"",VLOOKUP('Choose Housekeeping Genes'!$C18,Calculations!$C$388:$M$483,9,0))</f>
        <v/>
      </c>
      <c r="AH403" s="38" t="str">
        <f>IF(ISERROR(VLOOKUP('Choose Housekeeping Genes'!$C18,Calculations!$C$388:$M$483,10,0)),"",VLOOKUP('Choose Housekeeping Genes'!$C18,Calculations!$C$388:$M$483,10,0))</f>
        <v/>
      </c>
      <c r="AI403" s="38" t="str">
        <f>IF(ISERROR(VLOOKUP('Choose Housekeeping Genes'!$C18,Calculations!$C$388:$M$483,11,0)),"",VLOOKUP('Choose Housekeeping Genes'!$C18,Calculations!$C$388:$M$483,11,0))</f>
        <v/>
      </c>
      <c r="AJ403" s="38" t="str">
        <f>IF(ISERROR(VLOOKUP('Choose Housekeeping Genes'!$C18,Calculations!$C$388:$AB$483,14,0)),"",VLOOKUP('Choose Housekeeping Genes'!$C18,Calculations!$C$388:$AB$483,14,0))</f>
        <v/>
      </c>
      <c r="AK403" s="38" t="str">
        <f>IF(ISERROR(VLOOKUP('Choose Housekeeping Genes'!$C18,Calculations!$C$388:$AB$483,15,0)),"",VLOOKUP('Choose Housekeeping Genes'!$C18,Calculations!$C$388:$AB$483,15,0))</f>
        <v/>
      </c>
      <c r="AL403" s="38" t="str">
        <f>IF(ISERROR(VLOOKUP('Choose Housekeeping Genes'!$C18,Calculations!$C$388:$AB$483,16,0)),"",VLOOKUP('Choose Housekeeping Genes'!$C18,Calculations!$C$388:$AB$483,16,0))</f>
        <v/>
      </c>
      <c r="AM403" s="38" t="str">
        <f>IF(ISERROR(VLOOKUP('Choose Housekeeping Genes'!$C18,Calculations!$C$388:$AB$483,17,0)),"",VLOOKUP('Choose Housekeeping Genes'!$C18,Calculations!$C$388:$AB$483,17,0))</f>
        <v/>
      </c>
      <c r="AN403" s="38" t="str">
        <f>IF(ISERROR(VLOOKUP('Choose Housekeeping Genes'!$C18,Calculations!$C$388:$AB$483,18,0)),"",VLOOKUP('Choose Housekeeping Genes'!$C18,Calculations!$C$388:$AB$483,18,0))</f>
        <v/>
      </c>
      <c r="AO403" s="38" t="str">
        <f>IF(ISERROR(VLOOKUP('Choose Housekeeping Genes'!$C18,Calculations!$C$388:$AB$483,19,0)),"",VLOOKUP('Choose Housekeeping Genes'!$C18,Calculations!$C$388:$AB$483,19,0))</f>
        <v/>
      </c>
      <c r="AP403" s="38" t="str">
        <f>IF(ISERROR(VLOOKUP('Choose Housekeeping Genes'!$C18,Calculations!$C$388:$AB$483,20,0)),"",VLOOKUP('Choose Housekeeping Genes'!$C18,Calculations!$C$388:$AB$483,20,0))</f>
        <v/>
      </c>
      <c r="AQ403" s="38" t="str">
        <f>IF(ISERROR(VLOOKUP('Choose Housekeeping Genes'!$C18,Calculations!$C$388:$AB$483,21,0)),"",VLOOKUP('Choose Housekeeping Genes'!$C18,Calculations!$C$388:$AB$483,21,0))</f>
        <v/>
      </c>
      <c r="AR403" s="38" t="str">
        <f>IF(ISERROR(VLOOKUP('Choose Housekeeping Genes'!$C18,Calculations!$C$388:$AB$483,22,0)),"",VLOOKUP('Choose Housekeeping Genes'!$C18,Calculations!$C$388:$AB$483,22,0))</f>
        <v/>
      </c>
      <c r="AS403" s="38" t="str">
        <f>IF(ISERROR(VLOOKUP('Choose Housekeeping Genes'!$C18,Calculations!$C$388:$AB$483,23,0)),"",VLOOKUP('Choose Housekeeping Genes'!$C18,Calculations!$C$388:$AB$483,23,0))</f>
        <v/>
      </c>
      <c r="AT403" s="36" t="str">
        <f t="shared" si="386"/>
        <v/>
      </c>
      <c r="AU403" s="36" t="str">
        <f t="shared" si="387"/>
        <v/>
      </c>
      <c r="AV403" s="36" t="str">
        <f t="shared" si="388"/>
        <v/>
      </c>
      <c r="AW403" s="36" t="str">
        <f t="shared" si="389"/>
        <v/>
      </c>
      <c r="AX403" s="36" t="str">
        <f t="shared" si="390"/>
        <v/>
      </c>
      <c r="AY403" s="36" t="str">
        <f t="shared" si="391"/>
        <v/>
      </c>
      <c r="AZ403" s="36" t="str">
        <f t="shared" si="392"/>
        <v/>
      </c>
      <c r="BA403" s="36" t="str">
        <f t="shared" si="393"/>
        <v/>
      </c>
      <c r="BB403" s="36" t="str">
        <f t="shared" si="394"/>
        <v/>
      </c>
      <c r="BC403" s="36" t="str">
        <f t="shared" si="395"/>
        <v/>
      </c>
      <c r="BD403" s="36" t="str">
        <f t="shared" si="356"/>
        <v/>
      </c>
      <c r="BE403" s="36" t="str">
        <f t="shared" si="357"/>
        <v/>
      </c>
      <c r="BF403" s="36" t="str">
        <f t="shared" si="358"/>
        <v/>
      </c>
      <c r="BG403" s="36" t="str">
        <f t="shared" si="359"/>
        <v/>
      </c>
      <c r="BH403" s="36" t="str">
        <f t="shared" si="360"/>
        <v/>
      </c>
      <c r="BI403" s="36" t="str">
        <f t="shared" si="361"/>
        <v/>
      </c>
      <c r="BJ403" s="36" t="str">
        <f t="shared" si="362"/>
        <v/>
      </c>
      <c r="BK403" s="36" t="str">
        <f t="shared" si="363"/>
        <v/>
      </c>
      <c r="BL403" s="36" t="str">
        <f t="shared" si="364"/>
        <v/>
      </c>
      <c r="BM403" s="36" t="str">
        <f t="shared" si="365"/>
        <v/>
      </c>
      <c r="BN403" s="38" t="e">
        <f t="shared" si="354"/>
        <v>#DIV/0!</v>
      </c>
      <c r="BO403" s="38" t="e">
        <f t="shared" si="355"/>
        <v>#DIV/0!</v>
      </c>
      <c r="BP403" s="39" t="str">
        <f t="shared" si="366"/>
        <v/>
      </c>
      <c r="BQ403" s="39" t="str">
        <f t="shared" si="367"/>
        <v/>
      </c>
      <c r="BR403" s="39" t="str">
        <f t="shared" si="368"/>
        <v/>
      </c>
      <c r="BS403" s="39" t="str">
        <f t="shared" si="369"/>
        <v/>
      </c>
      <c r="BT403" s="39" t="str">
        <f t="shared" si="370"/>
        <v/>
      </c>
      <c r="BU403" s="39" t="str">
        <f t="shared" si="371"/>
        <v/>
      </c>
      <c r="BV403" s="39" t="str">
        <f t="shared" si="372"/>
        <v/>
      </c>
      <c r="BW403" s="39" t="str">
        <f t="shared" si="373"/>
        <v/>
      </c>
      <c r="BX403" s="39" t="str">
        <f t="shared" si="374"/>
        <v/>
      </c>
      <c r="BY403" s="39" t="str">
        <f t="shared" si="375"/>
        <v/>
      </c>
      <c r="BZ403" s="39" t="str">
        <f t="shared" si="376"/>
        <v/>
      </c>
      <c r="CA403" s="39" t="str">
        <f t="shared" si="377"/>
        <v/>
      </c>
      <c r="CB403" s="39" t="str">
        <f t="shared" si="378"/>
        <v/>
      </c>
      <c r="CC403" s="39" t="str">
        <f t="shared" si="379"/>
        <v/>
      </c>
      <c r="CD403" s="39" t="str">
        <f t="shared" si="380"/>
        <v/>
      </c>
      <c r="CE403" s="39" t="str">
        <f t="shared" si="381"/>
        <v/>
      </c>
      <c r="CF403" s="39" t="str">
        <f t="shared" si="382"/>
        <v/>
      </c>
      <c r="CG403" s="39" t="str">
        <f t="shared" si="383"/>
        <v/>
      </c>
      <c r="CH403" s="39" t="str">
        <f t="shared" si="384"/>
        <v/>
      </c>
      <c r="CI403" s="39" t="str">
        <f t="shared" si="385"/>
        <v/>
      </c>
    </row>
    <row r="404" spans="1:87" ht="12.75">
      <c r="A404" s="18"/>
      <c r="B404" s="16" t="str">
        <f>'Gene Table'!D403</f>
        <v>NM_000413</v>
      </c>
      <c r="C404" s="16" t="s">
        <v>73</v>
      </c>
      <c r="D404" s="17" t="str">
        <f>IF(SUM('Test Sample Data'!D$3:D$98)&gt;10,IF(AND(ISNUMBER('Test Sample Data'!D403),'Test Sample Data'!D403&lt;$B$1,'Test Sample Data'!D403&gt;0),'Test Sample Data'!D403,$B$1),"")</f>
        <v/>
      </c>
      <c r="E404" s="17" t="str">
        <f>IF(SUM('Test Sample Data'!E$3:E$98)&gt;10,IF(AND(ISNUMBER('Test Sample Data'!E403),'Test Sample Data'!E403&lt;$B$1,'Test Sample Data'!E403&gt;0),'Test Sample Data'!E403,$B$1),"")</f>
        <v/>
      </c>
      <c r="F404" s="17" t="str">
        <f>IF(SUM('Test Sample Data'!F$3:F$98)&gt;10,IF(AND(ISNUMBER('Test Sample Data'!F403),'Test Sample Data'!F403&lt;$B$1,'Test Sample Data'!F403&gt;0),'Test Sample Data'!F403,$B$1),"")</f>
        <v/>
      </c>
      <c r="G404" s="17" t="str">
        <f>IF(SUM('Test Sample Data'!G$3:G$98)&gt;10,IF(AND(ISNUMBER('Test Sample Data'!G403),'Test Sample Data'!G403&lt;$B$1,'Test Sample Data'!G403&gt;0),'Test Sample Data'!G403,$B$1),"")</f>
        <v/>
      </c>
      <c r="H404" s="17" t="str">
        <f>IF(SUM('Test Sample Data'!H$3:H$98)&gt;10,IF(AND(ISNUMBER('Test Sample Data'!H403),'Test Sample Data'!H403&lt;$B$1,'Test Sample Data'!H403&gt;0),'Test Sample Data'!H403,$B$1),"")</f>
        <v/>
      </c>
      <c r="I404" s="17" t="str">
        <f>IF(SUM('Test Sample Data'!I$3:I$98)&gt;10,IF(AND(ISNUMBER('Test Sample Data'!I403),'Test Sample Data'!I403&lt;$B$1,'Test Sample Data'!I403&gt;0),'Test Sample Data'!I403,$B$1),"")</f>
        <v/>
      </c>
      <c r="J404" s="17" t="str">
        <f>IF(SUM('Test Sample Data'!J$3:J$98)&gt;10,IF(AND(ISNUMBER('Test Sample Data'!J403),'Test Sample Data'!J403&lt;$B$1,'Test Sample Data'!J403&gt;0),'Test Sample Data'!J403,$B$1),"")</f>
        <v/>
      </c>
      <c r="K404" s="17" t="str">
        <f>IF(SUM('Test Sample Data'!K$3:K$98)&gt;10,IF(AND(ISNUMBER('Test Sample Data'!K403),'Test Sample Data'!K403&lt;$B$1,'Test Sample Data'!K403&gt;0),'Test Sample Data'!K403,$B$1),"")</f>
        <v/>
      </c>
      <c r="L404" s="17" t="str">
        <f>IF(SUM('Test Sample Data'!L$3:L$98)&gt;10,IF(AND(ISNUMBER('Test Sample Data'!L403),'Test Sample Data'!L403&lt;$B$1,'Test Sample Data'!L403&gt;0),'Test Sample Data'!L403,$B$1),"")</f>
        <v/>
      </c>
      <c r="M404" s="17" t="str">
        <f>IF(SUM('Test Sample Data'!M$3:M$98)&gt;10,IF(AND(ISNUMBER('Test Sample Data'!M403),'Test Sample Data'!M403&lt;$B$1,'Test Sample Data'!M403&gt;0),'Test Sample Data'!M403,$B$1),"")</f>
        <v/>
      </c>
      <c r="N404" s="17" t="str">
        <f>'Gene Table'!D403</f>
        <v>NM_000413</v>
      </c>
      <c r="O404" s="16" t="s">
        <v>73</v>
      </c>
      <c r="P404" s="17" t="str">
        <f>IF(SUM('Control Sample Data'!D$3:D$98)&gt;10,IF(AND(ISNUMBER('Control Sample Data'!D403),'Control Sample Data'!D403&lt;$B$1,'Control Sample Data'!D403&gt;0),'Control Sample Data'!D403,$B$1),"")</f>
        <v/>
      </c>
      <c r="Q404" s="17" t="str">
        <f>IF(SUM('Control Sample Data'!E$3:E$98)&gt;10,IF(AND(ISNUMBER('Control Sample Data'!E403),'Control Sample Data'!E403&lt;$B$1,'Control Sample Data'!E403&gt;0),'Control Sample Data'!E403,$B$1),"")</f>
        <v/>
      </c>
      <c r="R404" s="17" t="str">
        <f>IF(SUM('Control Sample Data'!F$3:F$98)&gt;10,IF(AND(ISNUMBER('Control Sample Data'!F403),'Control Sample Data'!F403&lt;$B$1,'Control Sample Data'!F403&gt;0),'Control Sample Data'!F403,$B$1),"")</f>
        <v/>
      </c>
      <c r="S404" s="17" t="str">
        <f>IF(SUM('Control Sample Data'!G$3:G$98)&gt;10,IF(AND(ISNUMBER('Control Sample Data'!G403),'Control Sample Data'!G403&lt;$B$1,'Control Sample Data'!G403&gt;0),'Control Sample Data'!G403,$B$1),"")</f>
        <v/>
      </c>
      <c r="T404" s="17" t="str">
        <f>IF(SUM('Control Sample Data'!H$3:H$98)&gt;10,IF(AND(ISNUMBER('Control Sample Data'!H403),'Control Sample Data'!H403&lt;$B$1,'Control Sample Data'!H403&gt;0),'Control Sample Data'!H403,$B$1),"")</f>
        <v/>
      </c>
      <c r="U404" s="17" t="str">
        <f>IF(SUM('Control Sample Data'!I$3:I$98)&gt;10,IF(AND(ISNUMBER('Control Sample Data'!I403),'Control Sample Data'!I403&lt;$B$1,'Control Sample Data'!I403&gt;0),'Control Sample Data'!I403,$B$1),"")</f>
        <v/>
      </c>
      <c r="V404" s="17" t="str">
        <f>IF(SUM('Control Sample Data'!J$3:J$98)&gt;10,IF(AND(ISNUMBER('Control Sample Data'!J403),'Control Sample Data'!J403&lt;$B$1,'Control Sample Data'!J403&gt;0),'Control Sample Data'!J403,$B$1),"")</f>
        <v/>
      </c>
      <c r="W404" s="17" t="str">
        <f>IF(SUM('Control Sample Data'!K$3:K$98)&gt;10,IF(AND(ISNUMBER('Control Sample Data'!K403),'Control Sample Data'!K403&lt;$B$1,'Control Sample Data'!K403&gt;0),'Control Sample Data'!K403,$B$1),"")</f>
        <v/>
      </c>
      <c r="X404" s="17" t="str">
        <f>IF(SUM('Control Sample Data'!L$3:L$98)&gt;10,IF(AND(ISNUMBER('Control Sample Data'!L403),'Control Sample Data'!L403&lt;$B$1,'Control Sample Data'!L403&gt;0),'Control Sample Data'!L403,$B$1),"")</f>
        <v/>
      </c>
      <c r="Y404" s="17" t="str">
        <f>IF(SUM('Control Sample Data'!M$3:M$98)&gt;10,IF(AND(ISNUMBER('Control Sample Data'!M403),'Control Sample Data'!M403&lt;$B$1,'Control Sample Data'!M403&gt;0),'Control Sample Data'!M403,$B$1),"")</f>
        <v/>
      </c>
      <c r="Z404" s="38" t="str">
        <f>IF(ISERROR(VLOOKUP('Choose Housekeeping Genes'!$C19,Calculations!$C$388:$M$483,2,0)),"",VLOOKUP('Choose Housekeeping Genes'!$C19,Calculations!$C$388:$M$483,2,0))</f>
        <v/>
      </c>
      <c r="AA404" s="38" t="str">
        <f>IF(ISERROR(VLOOKUP('Choose Housekeeping Genes'!$C19,Calculations!$C$388:$M$483,3,0)),"",VLOOKUP('Choose Housekeeping Genes'!$C19,Calculations!$C$388:$M$483,3,0))</f>
        <v/>
      </c>
      <c r="AB404" s="38" t="str">
        <f>IF(ISERROR(VLOOKUP('Choose Housekeeping Genes'!$C19,Calculations!$C$388:$M$483,4,0)),"",VLOOKUP('Choose Housekeeping Genes'!$C19,Calculations!$C$388:$M$483,4,0))</f>
        <v/>
      </c>
      <c r="AC404" s="38" t="str">
        <f>IF(ISERROR(VLOOKUP('Choose Housekeeping Genes'!$C19,Calculations!$C$388:$M$483,5,0)),"",VLOOKUP('Choose Housekeeping Genes'!$C19,Calculations!$C$388:$M$483,5,0))</f>
        <v/>
      </c>
      <c r="AD404" s="38" t="str">
        <f>IF(ISERROR(VLOOKUP('Choose Housekeeping Genes'!$C19,Calculations!$C$388:$M$483,6,0)),"",VLOOKUP('Choose Housekeeping Genes'!$C19,Calculations!$C$388:$M$483,6,0))</f>
        <v/>
      </c>
      <c r="AE404" s="38" t="str">
        <f>IF(ISERROR(VLOOKUP('Choose Housekeeping Genes'!$C19,Calculations!$C$388:$M$483,7,0)),"",VLOOKUP('Choose Housekeeping Genes'!$C19,Calculations!$C$388:$M$483,7,0))</f>
        <v/>
      </c>
      <c r="AF404" s="38" t="str">
        <f>IF(ISERROR(VLOOKUP('Choose Housekeeping Genes'!$C19,Calculations!$C$388:$M$483,8,0)),"",VLOOKUP('Choose Housekeeping Genes'!$C19,Calculations!$C$388:$M$483,8,0))</f>
        <v/>
      </c>
      <c r="AG404" s="38" t="str">
        <f>IF(ISERROR(VLOOKUP('Choose Housekeeping Genes'!$C19,Calculations!$C$388:$M$483,9,0)),"",VLOOKUP('Choose Housekeeping Genes'!$C19,Calculations!$C$388:$M$483,9,0))</f>
        <v/>
      </c>
      <c r="AH404" s="38" t="str">
        <f>IF(ISERROR(VLOOKUP('Choose Housekeeping Genes'!$C19,Calculations!$C$388:$M$483,10,0)),"",VLOOKUP('Choose Housekeeping Genes'!$C19,Calculations!$C$388:$M$483,10,0))</f>
        <v/>
      </c>
      <c r="AI404" s="38" t="str">
        <f>IF(ISERROR(VLOOKUP('Choose Housekeeping Genes'!$C19,Calculations!$C$388:$M$483,11,0)),"",VLOOKUP('Choose Housekeeping Genes'!$C19,Calculations!$C$388:$M$483,11,0))</f>
        <v/>
      </c>
      <c r="AJ404" s="38" t="str">
        <f>IF(ISERROR(VLOOKUP('Choose Housekeeping Genes'!$C19,Calculations!$C$388:$AB$483,14,0)),"",VLOOKUP('Choose Housekeeping Genes'!$C19,Calculations!$C$388:$AB$483,14,0))</f>
        <v/>
      </c>
      <c r="AK404" s="38" t="str">
        <f>IF(ISERROR(VLOOKUP('Choose Housekeeping Genes'!$C19,Calculations!$C$388:$AB$483,15,0)),"",VLOOKUP('Choose Housekeeping Genes'!$C19,Calculations!$C$388:$AB$483,15,0))</f>
        <v/>
      </c>
      <c r="AL404" s="38" t="str">
        <f>IF(ISERROR(VLOOKUP('Choose Housekeeping Genes'!$C19,Calculations!$C$388:$AB$483,16,0)),"",VLOOKUP('Choose Housekeeping Genes'!$C19,Calculations!$C$388:$AB$483,16,0))</f>
        <v/>
      </c>
      <c r="AM404" s="38" t="str">
        <f>IF(ISERROR(VLOOKUP('Choose Housekeeping Genes'!$C19,Calculations!$C$388:$AB$483,17,0)),"",VLOOKUP('Choose Housekeeping Genes'!$C19,Calculations!$C$388:$AB$483,17,0))</f>
        <v/>
      </c>
      <c r="AN404" s="38" t="str">
        <f>IF(ISERROR(VLOOKUP('Choose Housekeeping Genes'!$C19,Calculations!$C$388:$AB$483,18,0)),"",VLOOKUP('Choose Housekeeping Genes'!$C19,Calculations!$C$388:$AB$483,18,0))</f>
        <v/>
      </c>
      <c r="AO404" s="38" t="str">
        <f>IF(ISERROR(VLOOKUP('Choose Housekeeping Genes'!$C19,Calculations!$C$388:$AB$483,19,0)),"",VLOOKUP('Choose Housekeeping Genes'!$C19,Calculations!$C$388:$AB$483,19,0))</f>
        <v/>
      </c>
      <c r="AP404" s="38" t="str">
        <f>IF(ISERROR(VLOOKUP('Choose Housekeeping Genes'!$C19,Calculations!$C$388:$AB$483,20,0)),"",VLOOKUP('Choose Housekeeping Genes'!$C19,Calculations!$C$388:$AB$483,20,0))</f>
        <v/>
      </c>
      <c r="AQ404" s="38" t="str">
        <f>IF(ISERROR(VLOOKUP('Choose Housekeeping Genes'!$C19,Calculations!$C$388:$AB$483,21,0)),"",VLOOKUP('Choose Housekeeping Genes'!$C19,Calculations!$C$388:$AB$483,21,0))</f>
        <v/>
      </c>
      <c r="AR404" s="38" t="str">
        <f>IF(ISERROR(VLOOKUP('Choose Housekeeping Genes'!$C19,Calculations!$C$388:$AB$483,22,0)),"",VLOOKUP('Choose Housekeeping Genes'!$C19,Calculations!$C$388:$AB$483,22,0))</f>
        <v/>
      </c>
      <c r="AS404" s="38" t="str">
        <f>IF(ISERROR(VLOOKUP('Choose Housekeeping Genes'!$C19,Calculations!$C$388:$AB$483,23,0)),"",VLOOKUP('Choose Housekeeping Genes'!$C19,Calculations!$C$388:$AB$483,23,0))</f>
        <v/>
      </c>
      <c r="AT404" s="36" t="str">
        <f t="shared" si="386"/>
        <v/>
      </c>
      <c r="AU404" s="36" t="str">
        <f t="shared" si="387"/>
        <v/>
      </c>
      <c r="AV404" s="36" t="str">
        <f t="shared" si="388"/>
        <v/>
      </c>
      <c r="AW404" s="36" t="str">
        <f t="shared" si="389"/>
        <v/>
      </c>
      <c r="AX404" s="36" t="str">
        <f t="shared" si="390"/>
        <v/>
      </c>
      <c r="AY404" s="36" t="str">
        <f t="shared" si="391"/>
        <v/>
      </c>
      <c r="AZ404" s="36" t="str">
        <f t="shared" si="392"/>
        <v/>
      </c>
      <c r="BA404" s="36" t="str">
        <f t="shared" si="393"/>
        <v/>
      </c>
      <c r="BB404" s="36" t="str">
        <f t="shared" si="394"/>
        <v/>
      </c>
      <c r="BC404" s="36" t="str">
        <f t="shared" si="394"/>
        <v/>
      </c>
      <c r="BD404" s="36" t="str">
        <f t="shared" si="356"/>
        <v/>
      </c>
      <c r="BE404" s="36" t="str">
        <f t="shared" si="357"/>
        <v/>
      </c>
      <c r="BF404" s="36" t="str">
        <f t="shared" si="358"/>
        <v/>
      </c>
      <c r="BG404" s="36" t="str">
        <f t="shared" si="359"/>
        <v/>
      </c>
      <c r="BH404" s="36" t="str">
        <f t="shared" si="360"/>
        <v/>
      </c>
      <c r="BI404" s="36" t="str">
        <f t="shared" si="361"/>
        <v/>
      </c>
      <c r="BJ404" s="36" t="str">
        <f t="shared" si="362"/>
        <v/>
      </c>
      <c r="BK404" s="36" t="str">
        <f t="shared" si="363"/>
        <v/>
      </c>
      <c r="BL404" s="36" t="str">
        <f t="shared" si="364"/>
        <v/>
      </c>
      <c r="BM404" s="36" t="str">
        <f t="shared" si="365"/>
        <v/>
      </c>
      <c r="BN404" s="38" t="e">
        <f t="shared" si="354"/>
        <v>#DIV/0!</v>
      </c>
      <c r="BO404" s="38" t="e">
        <f t="shared" si="355"/>
        <v>#DIV/0!</v>
      </c>
      <c r="BP404" s="39" t="str">
        <f t="shared" si="366"/>
        <v/>
      </c>
      <c r="BQ404" s="39" t="str">
        <f t="shared" si="367"/>
        <v/>
      </c>
      <c r="BR404" s="39" t="str">
        <f t="shared" si="368"/>
        <v/>
      </c>
      <c r="BS404" s="39" t="str">
        <f t="shared" si="369"/>
        <v/>
      </c>
      <c r="BT404" s="39" t="str">
        <f t="shared" si="370"/>
        <v/>
      </c>
      <c r="BU404" s="39" t="str">
        <f t="shared" si="371"/>
        <v/>
      </c>
      <c r="BV404" s="39" t="str">
        <f t="shared" si="372"/>
        <v/>
      </c>
      <c r="BW404" s="39" t="str">
        <f t="shared" si="373"/>
        <v/>
      </c>
      <c r="BX404" s="39" t="str">
        <f t="shared" si="374"/>
        <v/>
      </c>
      <c r="BY404" s="39" t="str">
        <f t="shared" si="375"/>
        <v/>
      </c>
      <c r="BZ404" s="39" t="str">
        <f t="shared" si="376"/>
        <v/>
      </c>
      <c r="CA404" s="39" t="str">
        <f t="shared" si="377"/>
        <v/>
      </c>
      <c r="CB404" s="39" t="str">
        <f t="shared" si="378"/>
        <v/>
      </c>
      <c r="CC404" s="39" t="str">
        <f t="shared" si="379"/>
        <v/>
      </c>
      <c r="CD404" s="39" t="str">
        <f t="shared" si="380"/>
        <v/>
      </c>
      <c r="CE404" s="39" t="str">
        <f t="shared" si="381"/>
        <v/>
      </c>
      <c r="CF404" s="39" t="str">
        <f t="shared" si="382"/>
        <v/>
      </c>
      <c r="CG404" s="39" t="str">
        <f t="shared" si="383"/>
        <v/>
      </c>
      <c r="CH404" s="39" t="str">
        <f t="shared" si="384"/>
        <v/>
      </c>
      <c r="CI404" s="39" t="str">
        <f t="shared" si="385"/>
        <v/>
      </c>
    </row>
    <row r="405" spans="1:87" ht="12.75">
      <c r="A405" s="18"/>
      <c r="B405" s="16" t="str">
        <f>'Gene Table'!D404</f>
        <v>NM_001641</v>
      </c>
      <c r="C405" s="16" t="s">
        <v>77</v>
      </c>
      <c r="D405" s="17" t="str">
        <f>IF(SUM('Test Sample Data'!D$3:D$98)&gt;10,IF(AND(ISNUMBER('Test Sample Data'!D404),'Test Sample Data'!D404&lt;$B$1,'Test Sample Data'!D404&gt;0),'Test Sample Data'!D404,$B$1),"")</f>
        <v/>
      </c>
      <c r="E405" s="17" t="str">
        <f>IF(SUM('Test Sample Data'!E$3:E$98)&gt;10,IF(AND(ISNUMBER('Test Sample Data'!E404),'Test Sample Data'!E404&lt;$B$1,'Test Sample Data'!E404&gt;0),'Test Sample Data'!E404,$B$1),"")</f>
        <v/>
      </c>
      <c r="F405" s="17" t="str">
        <f>IF(SUM('Test Sample Data'!F$3:F$98)&gt;10,IF(AND(ISNUMBER('Test Sample Data'!F404),'Test Sample Data'!F404&lt;$B$1,'Test Sample Data'!F404&gt;0),'Test Sample Data'!F404,$B$1),"")</f>
        <v/>
      </c>
      <c r="G405" s="17" t="str">
        <f>IF(SUM('Test Sample Data'!G$3:G$98)&gt;10,IF(AND(ISNUMBER('Test Sample Data'!G404),'Test Sample Data'!G404&lt;$B$1,'Test Sample Data'!G404&gt;0),'Test Sample Data'!G404,$B$1),"")</f>
        <v/>
      </c>
      <c r="H405" s="17" t="str">
        <f>IF(SUM('Test Sample Data'!H$3:H$98)&gt;10,IF(AND(ISNUMBER('Test Sample Data'!H404),'Test Sample Data'!H404&lt;$B$1,'Test Sample Data'!H404&gt;0),'Test Sample Data'!H404,$B$1),"")</f>
        <v/>
      </c>
      <c r="I405" s="17" t="str">
        <f>IF(SUM('Test Sample Data'!I$3:I$98)&gt;10,IF(AND(ISNUMBER('Test Sample Data'!I404),'Test Sample Data'!I404&lt;$B$1,'Test Sample Data'!I404&gt;0),'Test Sample Data'!I404,$B$1),"")</f>
        <v/>
      </c>
      <c r="J405" s="17" t="str">
        <f>IF(SUM('Test Sample Data'!J$3:J$98)&gt;10,IF(AND(ISNUMBER('Test Sample Data'!J404),'Test Sample Data'!J404&lt;$B$1,'Test Sample Data'!J404&gt;0),'Test Sample Data'!J404,$B$1),"")</f>
        <v/>
      </c>
      <c r="K405" s="17" t="str">
        <f>IF(SUM('Test Sample Data'!K$3:K$98)&gt;10,IF(AND(ISNUMBER('Test Sample Data'!K404),'Test Sample Data'!K404&lt;$B$1,'Test Sample Data'!K404&gt;0),'Test Sample Data'!K404,$B$1),"")</f>
        <v/>
      </c>
      <c r="L405" s="17" t="str">
        <f>IF(SUM('Test Sample Data'!L$3:L$98)&gt;10,IF(AND(ISNUMBER('Test Sample Data'!L404),'Test Sample Data'!L404&lt;$B$1,'Test Sample Data'!L404&gt;0),'Test Sample Data'!L404,$B$1),"")</f>
        <v/>
      </c>
      <c r="M405" s="17" t="str">
        <f>IF(SUM('Test Sample Data'!M$3:M$98)&gt;10,IF(AND(ISNUMBER('Test Sample Data'!M404),'Test Sample Data'!M404&lt;$B$1,'Test Sample Data'!M404&gt;0),'Test Sample Data'!M404,$B$1),"")</f>
        <v/>
      </c>
      <c r="N405" s="17" t="str">
        <f>'Gene Table'!D404</f>
        <v>NM_001641</v>
      </c>
      <c r="O405" s="16" t="s">
        <v>77</v>
      </c>
      <c r="P405" s="17" t="str">
        <f>IF(SUM('Control Sample Data'!D$3:D$98)&gt;10,IF(AND(ISNUMBER('Control Sample Data'!D404),'Control Sample Data'!D404&lt;$B$1,'Control Sample Data'!D404&gt;0),'Control Sample Data'!D404,$B$1),"")</f>
        <v/>
      </c>
      <c r="Q405" s="17" t="str">
        <f>IF(SUM('Control Sample Data'!E$3:E$98)&gt;10,IF(AND(ISNUMBER('Control Sample Data'!E404),'Control Sample Data'!E404&lt;$B$1,'Control Sample Data'!E404&gt;0),'Control Sample Data'!E404,$B$1),"")</f>
        <v/>
      </c>
      <c r="R405" s="17" t="str">
        <f>IF(SUM('Control Sample Data'!F$3:F$98)&gt;10,IF(AND(ISNUMBER('Control Sample Data'!F404),'Control Sample Data'!F404&lt;$B$1,'Control Sample Data'!F404&gt;0),'Control Sample Data'!F404,$B$1),"")</f>
        <v/>
      </c>
      <c r="S405" s="17" t="str">
        <f>IF(SUM('Control Sample Data'!G$3:G$98)&gt;10,IF(AND(ISNUMBER('Control Sample Data'!G404),'Control Sample Data'!G404&lt;$B$1,'Control Sample Data'!G404&gt;0),'Control Sample Data'!G404,$B$1),"")</f>
        <v/>
      </c>
      <c r="T405" s="17" t="str">
        <f>IF(SUM('Control Sample Data'!H$3:H$98)&gt;10,IF(AND(ISNUMBER('Control Sample Data'!H404),'Control Sample Data'!H404&lt;$B$1,'Control Sample Data'!H404&gt;0),'Control Sample Data'!H404,$B$1),"")</f>
        <v/>
      </c>
      <c r="U405" s="17" t="str">
        <f>IF(SUM('Control Sample Data'!I$3:I$98)&gt;10,IF(AND(ISNUMBER('Control Sample Data'!I404),'Control Sample Data'!I404&lt;$B$1,'Control Sample Data'!I404&gt;0),'Control Sample Data'!I404,$B$1),"")</f>
        <v/>
      </c>
      <c r="V405" s="17" t="str">
        <f>IF(SUM('Control Sample Data'!J$3:J$98)&gt;10,IF(AND(ISNUMBER('Control Sample Data'!J404),'Control Sample Data'!J404&lt;$B$1,'Control Sample Data'!J404&gt;0),'Control Sample Data'!J404,$B$1),"")</f>
        <v/>
      </c>
      <c r="W405" s="17" t="str">
        <f>IF(SUM('Control Sample Data'!K$3:K$98)&gt;10,IF(AND(ISNUMBER('Control Sample Data'!K404),'Control Sample Data'!K404&lt;$B$1,'Control Sample Data'!K404&gt;0),'Control Sample Data'!K404,$B$1),"")</f>
        <v/>
      </c>
      <c r="X405" s="17" t="str">
        <f>IF(SUM('Control Sample Data'!L$3:L$98)&gt;10,IF(AND(ISNUMBER('Control Sample Data'!L404),'Control Sample Data'!L404&lt;$B$1,'Control Sample Data'!L404&gt;0),'Control Sample Data'!L404,$B$1),"")</f>
        <v/>
      </c>
      <c r="Y405" s="17" t="str">
        <f>IF(SUM('Control Sample Data'!M$3:M$98)&gt;10,IF(AND(ISNUMBER('Control Sample Data'!M404),'Control Sample Data'!M404&lt;$B$1,'Control Sample Data'!M404&gt;0),'Control Sample Data'!M404,$B$1),"")</f>
        <v/>
      </c>
      <c r="Z405" s="38" t="str">
        <f>IF(ISERROR(VLOOKUP('Choose Housekeeping Genes'!$C20,Calculations!$C$388:$M$483,2,0)),"",VLOOKUP('Choose Housekeeping Genes'!$C20,Calculations!$C$388:$M$483,2,0))</f>
        <v/>
      </c>
      <c r="AA405" s="38" t="str">
        <f>IF(ISERROR(VLOOKUP('Choose Housekeeping Genes'!$C20,Calculations!$C$388:$M$483,3,0)),"",VLOOKUP('Choose Housekeeping Genes'!$C20,Calculations!$C$388:$M$483,3,0))</f>
        <v/>
      </c>
      <c r="AB405" s="38" t="str">
        <f>IF(ISERROR(VLOOKUP('Choose Housekeeping Genes'!$C20,Calculations!$C$388:$M$483,4,0)),"",VLOOKUP('Choose Housekeeping Genes'!$C20,Calculations!$C$388:$M$483,4,0))</f>
        <v/>
      </c>
      <c r="AC405" s="38" t="str">
        <f>IF(ISERROR(VLOOKUP('Choose Housekeeping Genes'!$C20,Calculations!$C$388:$M$483,5,0)),"",VLOOKUP('Choose Housekeeping Genes'!$C20,Calculations!$C$388:$M$483,5,0))</f>
        <v/>
      </c>
      <c r="AD405" s="38" t="str">
        <f>IF(ISERROR(VLOOKUP('Choose Housekeeping Genes'!$C20,Calculations!$C$388:$M$483,6,0)),"",VLOOKUP('Choose Housekeeping Genes'!$C20,Calculations!$C$388:$M$483,6,0))</f>
        <v/>
      </c>
      <c r="AE405" s="38" t="str">
        <f>IF(ISERROR(VLOOKUP('Choose Housekeeping Genes'!$C20,Calculations!$C$388:$M$483,7,0)),"",VLOOKUP('Choose Housekeeping Genes'!$C20,Calculations!$C$388:$M$483,7,0))</f>
        <v/>
      </c>
      <c r="AF405" s="38" t="str">
        <f>IF(ISERROR(VLOOKUP('Choose Housekeeping Genes'!$C20,Calculations!$C$388:$M$483,8,0)),"",VLOOKUP('Choose Housekeeping Genes'!$C20,Calculations!$C$388:$M$483,8,0))</f>
        <v/>
      </c>
      <c r="AG405" s="38" t="str">
        <f>IF(ISERROR(VLOOKUP('Choose Housekeeping Genes'!$C20,Calculations!$C$388:$M$483,9,0)),"",VLOOKUP('Choose Housekeeping Genes'!$C20,Calculations!$C$388:$M$483,9,0))</f>
        <v/>
      </c>
      <c r="AH405" s="38" t="str">
        <f>IF(ISERROR(VLOOKUP('Choose Housekeeping Genes'!$C20,Calculations!$C$388:$M$483,10,0)),"",VLOOKUP('Choose Housekeeping Genes'!$C20,Calculations!$C$388:$M$483,10,0))</f>
        <v/>
      </c>
      <c r="AI405" s="38" t="str">
        <f>IF(ISERROR(VLOOKUP('Choose Housekeeping Genes'!$C20,Calculations!$C$388:$M$483,11,0)),"",VLOOKUP('Choose Housekeeping Genes'!$C20,Calculations!$C$388:$M$483,11,0))</f>
        <v/>
      </c>
      <c r="AJ405" s="38" t="str">
        <f>IF(ISERROR(VLOOKUP('Choose Housekeeping Genes'!$C20,Calculations!$C$388:$AB$483,14,0)),"",VLOOKUP('Choose Housekeeping Genes'!$C20,Calculations!$C$388:$AB$483,14,0))</f>
        <v/>
      </c>
      <c r="AK405" s="38" t="str">
        <f>IF(ISERROR(VLOOKUP('Choose Housekeeping Genes'!$C20,Calculations!$C$388:$AB$483,15,0)),"",VLOOKUP('Choose Housekeeping Genes'!$C20,Calculations!$C$388:$AB$483,15,0))</f>
        <v/>
      </c>
      <c r="AL405" s="38" t="str">
        <f>IF(ISERROR(VLOOKUP('Choose Housekeeping Genes'!$C20,Calculations!$C$388:$AB$483,16,0)),"",VLOOKUP('Choose Housekeeping Genes'!$C20,Calculations!$C$388:$AB$483,16,0))</f>
        <v/>
      </c>
      <c r="AM405" s="38" t="str">
        <f>IF(ISERROR(VLOOKUP('Choose Housekeeping Genes'!$C20,Calculations!$C$388:$AB$483,17,0)),"",VLOOKUP('Choose Housekeeping Genes'!$C20,Calculations!$C$388:$AB$483,17,0))</f>
        <v/>
      </c>
      <c r="AN405" s="38" t="str">
        <f>IF(ISERROR(VLOOKUP('Choose Housekeeping Genes'!$C20,Calculations!$C$388:$AB$483,18,0)),"",VLOOKUP('Choose Housekeeping Genes'!$C20,Calculations!$C$388:$AB$483,18,0))</f>
        <v/>
      </c>
      <c r="AO405" s="38" t="str">
        <f>IF(ISERROR(VLOOKUP('Choose Housekeeping Genes'!$C20,Calculations!$C$388:$AB$483,19,0)),"",VLOOKUP('Choose Housekeeping Genes'!$C20,Calculations!$C$388:$AB$483,19,0))</f>
        <v/>
      </c>
      <c r="AP405" s="38" t="str">
        <f>IF(ISERROR(VLOOKUP('Choose Housekeeping Genes'!$C20,Calculations!$C$388:$AB$483,20,0)),"",VLOOKUP('Choose Housekeeping Genes'!$C20,Calculations!$C$388:$AB$483,20,0))</f>
        <v/>
      </c>
      <c r="AQ405" s="38" t="str">
        <f>IF(ISERROR(VLOOKUP('Choose Housekeeping Genes'!$C20,Calculations!$C$388:$AB$483,21,0)),"",VLOOKUP('Choose Housekeeping Genes'!$C20,Calculations!$C$388:$AB$483,21,0))</f>
        <v/>
      </c>
      <c r="AR405" s="38" t="str">
        <f>IF(ISERROR(VLOOKUP('Choose Housekeeping Genes'!$C20,Calculations!$C$388:$AB$483,22,0)),"",VLOOKUP('Choose Housekeeping Genes'!$C20,Calculations!$C$388:$AB$483,22,0))</f>
        <v/>
      </c>
      <c r="AS405" s="38" t="str">
        <f>IF(ISERROR(VLOOKUP('Choose Housekeeping Genes'!$C20,Calculations!$C$388:$AB$483,23,0)),"",VLOOKUP('Choose Housekeeping Genes'!$C20,Calculations!$C$388:$AB$483,23,0))</f>
        <v/>
      </c>
      <c r="AT405" s="36" t="str">
        <f t="shared" si="386"/>
        <v/>
      </c>
      <c r="AU405" s="36" t="str">
        <f t="shared" si="387"/>
        <v/>
      </c>
      <c r="AV405" s="36" t="str">
        <f t="shared" si="388"/>
        <v/>
      </c>
      <c r="AW405" s="36" t="str">
        <f t="shared" si="389"/>
        <v/>
      </c>
      <c r="AX405" s="36" t="str">
        <f t="shared" si="390"/>
        <v/>
      </c>
      <c r="AY405" s="36" t="str">
        <f t="shared" si="391"/>
        <v/>
      </c>
      <c r="AZ405" s="36" t="str">
        <f t="shared" si="392"/>
        <v/>
      </c>
      <c r="BA405" s="36" t="str">
        <f t="shared" si="393"/>
        <v/>
      </c>
      <c r="BB405" s="36" t="str">
        <f t="shared" si="394"/>
        <v/>
      </c>
      <c r="BC405" s="36" t="str">
        <f t="shared" si="394"/>
        <v/>
      </c>
      <c r="BD405" s="36" t="str">
        <f t="shared" si="356"/>
        <v/>
      </c>
      <c r="BE405" s="36" t="str">
        <f t="shared" si="357"/>
        <v/>
      </c>
      <c r="BF405" s="36" t="str">
        <f t="shared" si="358"/>
        <v/>
      </c>
      <c r="BG405" s="36" t="str">
        <f t="shared" si="359"/>
        <v/>
      </c>
      <c r="BH405" s="36" t="str">
        <f t="shared" si="360"/>
        <v/>
      </c>
      <c r="BI405" s="36" t="str">
        <f t="shared" si="361"/>
        <v/>
      </c>
      <c r="BJ405" s="36" t="str">
        <f t="shared" si="362"/>
        <v/>
      </c>
      <c r="BK405" s="36" t="str">
        <f t="shared" si="363"/>
        <v/>
      </c>
      <c r="BL405" s="36" t="str">
        <f t="shared" si="364"/>
        <v/>
      </c>
      <c r="BM405" s="36" t="str">
        <f t="shared" si="365"/>
        <v/>
      </c>
      <c r="BN405" s="38" t="e">
        <f t="shared" si="354"/>
        <v>#DIV/0!</v>
      </c>
      <c r="BO405" s="38" t="e">
        <f t="shared" si="355"/>
        <v>#DIV/0!</v>
      </c>
      <c r="BP405" s="39" t="str">
        <f t="shared" si="366"/>
        <v/>
      </c>
      <c r="BQ405" s="39" t="str">
        <f t="shared" si="367"/>
        <v/>
      </c>
      <c r="BR405" s="39" t="str">
        <f t="shared" si="368"/>
        <v/>
      </c>
      <c r="BS405" s="39" t="str">
        <f t="shared" si="369"/>
        <v/>
      </c>
      <c r="BT405" s="39" t="str">
        <f t="shared" si="370"/>
        <v/>
      </c>
      <c r="BU405" s="39" t="str">
        <f t="shared" si="371"/>
        <v/>
      </c>
      <c r="BV405" s="39" t="str">
        <f t="shared" si="372"/>
        <v/>
      </c>
      <c r="BW405" s="39" t="str">
        <f t="shared" si="373"/>
        <v/>
      </c>
      <c r="BX405" s="39" t="str">
        <f t="shared" si="374"/>
        <v/>
      </c>
      <c r="BY405" s="39" t="str">
        <f t="shared" si="375"/>
        <v/>
      </c>
      <c r="BZ405" s="39" t="str">
        <f t="shared" si="376"/>
        <v/>
      </c>
      <c r="CA405" s="39" t="str">
        <f t="shared" si="377"/>
        <v/>
      </c>
      <c r="CB405" s="39" t="str">
        <f t="shared" si="378"/>
        <v/>
      </c>
      <c r="CC405" s="39" t="str">
        <f t="shared" si="379"/>
        <v/>
      </c>
      <c r="CD405" s="39" t="str">
        <f t="shared" si="380"/>
        <v/>
      </c>
      <c r="CE405" s="39" t="str">
        <f t="shared" si="381"/>
        <v/>
      </c>
      <c r="CF405" s="39" t="str">
        <f t="shared" si="382"/>
        <v/>
      </c>
      <c r="CG405" s="39" t="str">
        <f t="shared" si="383"/>
        <v/>
      </c>
      <c r="CH405" s="39" t="str">
        <f t="shared" si="384"/>
        <v/>
      </c>
      <c r="CI405" s="39" t="str">
        <f t="shared" si="385"/>
        <v/>
      </c>
    </row>
    <row r="406" spans="1:87" ht="12.75">
      <c r="A406" s="18"/>
      <c r="B406" s="16" t="str">
        <f>'Gene Table'!D405</f>
        <v>NM_000198</v>
      </c>
      <c r="C406" s="16" t="s">
        <v>81</v>
      </c>
      <c r="D406" s="17" t="str">
        <f>IF(SUM('Test Sample Data'!D$3:D$98)&gt;10,IF(AND(ISNUMBER('Test Sample Data'!D405),'Test Sample Data'!D405&lt;$B$1,'Test Sample Data'!D405&gt;0),'Test Sample Data'!D405,$B$1),"")</f>
        <v/>
      </c>
      <c r="E406" s="17" t="str">
        <f>IF(SUM('Test Sample Data'!E$3:E$98)&gt;10,IF(AND(ISNUMBER('Test Sample Data'!E405),'Test Sample Data'!E405&lt;$B$1,'Test Sample Data'!E405&gt;0),'Test Sample Data'!E405,$B$1),"")</f>
        <v/>
      </c>
      <c r="F406" s="17" t="str">
        <f>IF(SUM('Test Sample Data'!F$3:F$98)&gt;10,IF(AND(ISNUMBER('Test Sample Data'!F405),'Test Sample Data'!F405&lt;$B$1,'Test Sample Data'!F405&gt;0),'Test Sample Data'!F405,$B$1),"")</f>
        <v/>
      </c>
      <c r="G406" s="17" t="str">
        <f>IF(SUM('Test Sample Data'!G$3:G$98)&gt;10,IF(AND(ISNUMBER('Test Sample Data'!G405),'Test Sample Data'!G405&lt;$B$1,'Test Sample Data'!G405&gt;0),'Test Sample Data'!G405,$B$1),"")</f>
        <v/>
      </c>
      <c r="H406" s="17" t="str">
        <f>IF(SUM('Test Sample Data'!H$3:H$98)&gt;10,IF(AND(ISNUMBER('Test Sample Data'!H405),'Test Sample Data'!H405&lt;$B$1,'Test Sample Data'!H405&gt;0),'Test Sample Data'!H405,$B$1),"")</f>
        <v/>
      </c>
      <c r="I406" s="17" t="str">
        <f>IF(SUM('Test Sample Data'!I$3:I$98)&gt;10,IF(AND(ISNUMBER('Test Sample Data'!I405),'Test Sample Data'!I405&lt;$B$1,'Test Sample Data'!I405&gt;0),'Test Sample Data'!I405,$B$1),"")</f>
        <v/>
      </c>
      <c r="J406" s="17" t="str">
        <f>IF(SUM('Test Sample Data'!J$3:J$98)&gt;10,IF(AND(ISNUMBER('Test Sample Data'!J405),'Test Sample Data'!J405&lt;$B$1,'Test Sample Data'!J405&gt;0),'Test Sample Data'!J405,$B$1),"")</f>
        <v/>
      </c>
      <c r="K406" s="17" t="str">
        <f>IF(SUM('Test Sample Data'!K$3:K$98)&gt;10,IF(AND(ISNUMBER('Test Sample Data'!K405),'Test Sample Data'!K405&lt;$B$1,'Test Sample Data'!K405&gt;0),'Test Sample Data'!K405,$B$1),"")</f>
        <v/>
      </c>
      <c r="L406" s="17" t="str">
        <f>IF(SUM('Test Sample Data'!L$3:L$98)&gt;10,IF(AND(ISNUMBER('Test Sample Data'!L405),'Test Sample Data'!L405&lt;$B$1,'Test Sample Data'!L405&gt;0),'Test Sample Data'!L405,$B$1),"")</f>
        <v/>
      </c>
      <c r="M406" s="17" t="str">
        <f>IF(SUM('Test Sample Data'!M$3:M$98)&gt;10,IF(AND(ISNUMBER('Test Sample Data'!M405),'Test Sample Data'!M405&lt;$B$1,'Test Sample Data'!M405&gt;0),'Test Sample Data'!M405,$B$1),"")</f>
        <v/>
      </c>
      <c r="N406" s="17" t="str">
        <f>'Gene Table'!D405</f>
        <v>NM_000198</v>
      </c>
      <c r="O406" s="16" t="s">
        <v>81</v>
      </c>
      <c r="P406" s="17" t="str">
        <f>IF(SUM('Control Sample Data'!D$3:D$98)&gt;10,IF(AND(ISNUMBER('Control Sample Data'!D405),'Control Sample Data'!D405&lt;$B$1,'Control Sample Data'!D405&gt;0),'Control Sample Data'!D405,$B$1),"")</f>
        <v/>
      </c>
      <c r="Q406" s="17" t="str">
        <f>IF(SUM('Control Sample Data'!E$3:E$98)&gt;10,IF(AND(ISNUMBER('Control Sample Data'!E405),'Control Sample Data'!E405&lt;$B$1,'Control Sample Data'!E405&gt;0),'Control Sample Data'!E405,$B$1),"")</f>
        <v/>
      </c>
      <c r="R406" s="17" t="str">
        <f>IF(SUM('Control Sample Data'!F$3:F$98)&gt;10,IF(AND(ISNUMBER('Control Sample Data'!F405),'Control Sample Data'!F405&lt;$B$1,'Control Sample Data'!F405&gt;0),'Control Sample Data'!F405,$B$1),"")</f>
        <v/>
      </c>
      <c r="S406" s="17" t="str">
        <f>IF(SUM('Control Sample Data'!G$3:G$98)&gt;10,IF(AND(ISNUMBER('Control Sample Data'!G405),'Control Sample Data'!G405&lt;$B$1,'Control Sample Data'!G405&gt;0),'Control Sample Data'!G405,$B$1),"")</f>
        <v/>
      </c>
      <c r="T406" s="17" t="str">
        <f>IF(SUM('Control Sample Data'!H$3:H$98)&gt;10,IF(AND(ISNUMBER('Control Sample Data'!H405),'Control Sample Data'!H405&lt;$B$1,'Control Sample Data'!H405&gt;0),'Control Sample Data'!H405,$B$1),"")</f>
        <v/>
      </c>
      <c r="U406" s="17" t="str">
        <f>IF(SUM('Control Sample Data'!I$3:I$98)&gt;10,IF(AND(ISNUMBER('Control Sample Data'!I405),'Control Sample Data'!I405&lt;$B$1,'Control Sample Data'!I405&gt;0),'Control Sample Data'!I405,$B$1),"")</f>
        <v/>
      </c>
      <c r="V406" s="17" t="str">
        <f>IF(SUM('Control Sample Data'!J$3:J$98)&gt;10,IF(AND(ISNUMBER('Control Sample Data'!J405),'Control Sample Data'!J405&lt;$B$1,'Control Sample Data'!J405&gt;0),'Control Sample Data'!J405,$B$1),"")</f>
        <v/>
      </c>
      <c r="W406" s="17" t="str">
        <f>IF(SUM('Control Sample Data'!K$3:K$98)&gt;10,IF(AND(ISNUMBER('Control Sample Data'!K405),'Control Sample Data'!K405&lt;$B$1,'Control Sample Data'!K405&gt;0),'Control Sample Data'!K405,$B$1),"")</f>
        <v/>
      </c>
      <c r="X406" s="17" t="str">
        <f>IF(SUM('Control Sample Data'!L$3:L$98)&gt;10,IF(AND(ISNUMBER('Control Sample Data'!L405),'Control Sample Data'!L405&lt;$B$1,'Control Sample Data'!L405&gt;0),'Control Sample Data'!L405,$B$1),"")</f>
        <v/>
      </c>
      <c r="Y406" s="17" t="str">
        <f>IF(SUM('Control Sample Data'!M$3:M$98)&gt;10,IF(AND(ISNUMBER('Control Sample Data'!M405),'Control Sample Data'!M405&lt;$B$1,'Control Sample Data'!M405&gt;0),'Control Sample Data'!M405,$B$1),"")</f>
        <v/>
      </c>
      <c r="Z406" s="38" t="str">
        <f>IF(ISERROR(VLOOKUP('Choose Housekeeping Genes'!$C21,Calculations!$C$388:$M$483,2,0)),"",VLOOKUP('Choose Housekeeping Genes'!$C21,Calculations!$C$388:$M$483,2,0))</f>
        <v/>
      </c>
      <c r="AA406" s="38" t="str">
        <f>IF(ISERROR(VLOOKUP('Choose Housekeeping Genes'!$C21,Calculations!$C$388:$M$483,3,0)),"",VLOOKUP('Choose Housekeeping Genes'!$C21,Calculations!$C$388:$M$483,3,0))</f>
        <v/>
      </c>
      <c r="AB406" s="38" t="str">
        <f>IF(ISERROR(VLOOKUP('Choose Housekeeping Genes'!$C21,Calculations!$C$388:$M$483,4,0)),"",VLOOKUP('Choose Housekeeping Genes'!$C21,Calculations!$C$388:$M$483,4,0))</f>
        <v/>
      </c>
      <c r="AC406" s="38" t="str">
        <f>IF(ISERROR(VLOOKUP('Choose Housekeeping Genes'!$C21,Calculations!$C$388:$M$483,5,0)),"",VLOOKUP('Choose Housekeeping Genes'!$C21,Calculations!$C$388:$M$483,5,0))</f>
        <v/>
      </c>
      <c r="AD406" s="38" t="str">
        <f>IF(ISERROR(VLOOKUP('Choose Housekeeping Genes'!$C21,Calculations!$C$388:$M$483,6,0)),"",VLOOKUP('Choose Housekeeping Genes'!$C21,Calculations!$C$388:$M$483,6,0))</f>
        <v/>
      </c>
      <c r="AE406" s="38" t="str">
        <f>IF(ISERROR(VLOOKUP('Choose Housekeeping Genes'!$C21,Calculations!$C$388:$M$483,7,0)),"",VLOOKUP('Choose Housekeeping Genes'!$C21,Calculations!$C$388:$M$483,7,0))</f>
        <v/>
      </c>
      <c r="AF406" s="38" t="str">
        <f>IF(ISERROR(VLOOKUP('Choose Housekeeping Genes'!$C21,Calculations!$C$388:$M$483,8,0)),"",VLOOKUP('Choose Housekeeping Genes'!$C21,Calculations!$C$388:$M$483,8,0))</f>
        <v/>
      </c>
      <c r="AG406" s="38" t="str">
        <f>IF(ISERROR(VLOOKUP('Choose Housekeeping Genes'!$C21,Calculations!$C$388:$M$483,9,0)),"",VLOOKUP('Choose Housekeeping Genes'!$C21,Calculations!$C$388:$M$483,9,0))</f>
        <v/>
      </c>
      <c r="AH406" s="38" t="str">
        <f>IF(ISERROR(VLOOKUP('Choose Housekeeping Genes'!$C21,Calculations!$C$388:$M$483,10,0)),"",VLOOKUP('Choose Housekeeping Genes'!$C21,Calculations!$C$388:$M$483,10,0))</f>
        <v/>
      </c>
      <c r="AI406" s="38" t="str">
        <f>IF(ISERROR(VLOOKUP('Choose Housekeeping Genes'!$C21,Calculations!$C$388:$M$483,11,0)),"",VLOOKUP('Choose Housekeeping Genes'!$C21,Calculations!$C$388:$M$483,11,0))</f>
        <v/>
      </c>
      <c r="AJ406" s="38" t="str">
        <f>IF(ISERROR(VLOOKUP('Choose Housekeeping Genes'!$C21,Calculations!$C$388:$AB$483,14,0)),"",VLOOKUP('Choose Housekeeping Genes'!$C21,Calculations!$C$388:$AB$483,14,0))</f>
        <v/>
      </c>
      <c r="AK406" s="38" t="str">
        <f>IF(ISERROR(VLOOKUP('Choose Housekeeping Genes'!$C21,Calculations!$C$388:$AB$483,15,0)),"",VLOOKUP('Choose Housekeeping Genes'!$C21,Calculations!$C$388:$AB$483,15,0))</f>
        <v/>
      </c>
      <c r="AL406" s="38" t="str">
        <f>IF(ISERROR(VLOOKUP('Choose Housekeeping Genes'!$C21,Calculations!$C$388:$AB$483,16,0)),"",VLOOKUP('Choose Housekeeping Genes'!$C21,Calculations!$C$388:$AB$483,16,0))</f>
        <v/>
      </c>
      <c r="AM406" s="38" t="str">
        <f>IF(ISERROR(VLOOKUP('Choose Housekeeping Genes'!$C21,Calculations!$C$388:$AB$483,17,0)),"",VLOOKUP('Choose Housekeeping Genes'!$C21,Calculations!$C$388:$AB$483,17,0))</f>
        <v/>
      </c>
      <c r="AN406" s="38" t="str">
        <f>IF(ISERROR(VLOOKUP('Choose Housekeeping Genes'!$C21,Calculations!$C$388:$AB$483,18,0)),"",VLOOKUP('Choose Housekeeping Genes'!$C21,Calculations!$C$388:$AB$483,18,0))</f>
        <v/>
      </c>
      <c r="AO406" s="38" t="str">
        <f>IF(ISERROR(VLOOKUP('Choose Housekeeping Genes'!$C21,Calculations!$C$388:$AB$483,19,0)),"",VLOOKUP('Choose Housekeeping Genes'!$C21,Calculations!$C$388:$AB$483,19,0))</f>
        <v/>
      </c>
      <c r="AP406" s="38" t="str">
        <f>IF(ISERROR(VLOOKUP('Choose Housekeeping Genes'!$C21,Calculations!$C$388:$AB$483,20,0)),"",VLOOKUP('Choose Housekeeping Genes'!$C21,Calculations!$C$388:$AB$483,20,0))</f>
        <v/>
      </c>
      <c r="AQ406" s="38" t="str">
        <f>IF(ISERROR(VLOOKUP('Choose Housekeeping Genes'!$C21,Calculations!$C$388:$AB$483,21,0)),"",VLOOKUP('Choose Housekeeping Genes'!$C21,Calculations!$C$388:$AB$483,21,0))</f>
        <v/>
      </c>
      <c r="AR406" s="38" t="str">
        <f>IF(ISERROR(VLOOKUP('Choose Housekeeping Genes'!$C21,Calculations!$C$388:$AB$483,22,0)),"",VLOOKUP('Choose Housekeeping Genes'!$C21,Calculations!$C$388:$AB$483,22,0))</f>
        <v/>
      </c>
      <c r="AS406" s="38" t="str">
        <f>IF(ISERROR(VLOOKUP('Choose Housekeeping Genes'!$C21,Calculations!$C$388:$AB$483,23,0)),"",VLOOKUP('Choose Housekeeping Genes'!$C21,Calculations!$C$388:$AB$483,23,0))</f>
        <v/>
      </c>
      <c r="AT406" s="36" t="str">
        <f t="shared" si="386"/>
        <v/>
      </c>
      <c r="AU406" s="36" t="str">
        <f t="shared" si="387"/>
        <v/>
      </c>
      <c r="AV406" s="36" t="str">
        <f t="shared" si="388"/>
        <v/>
      </c>
      <c r="AW406" s="36" t="str">
        <f t="shared" si="389"/>
        <v/>
      </c>
      <c r="AX406" s="36" t="str">
        <f t="shared" si="390"/>
        <v/>
      </c>
      <c r="AY406" s="36" t="str">
        <f t="shared" si="391"/>
        <v/>
      </c>
      <c r="AZ406" s="36" t="str">
        <f t="shared" si="392"/>
        <v/>
      </c>
      <c r="BA406" s="36" t="str">
        <f t="shared" si="393"/>
        <v/>
      </c>
      <c r="BB406" s="36" t="str">
        <f t="shared" si="394"/>
        <v/>
      </c>
      <c r="BC406" s="36" t="str">
        <f t="shared" si="394"/>
        <v/>
      </c>
      <c r="BD406" s="36" t="str">
        <f t="shared" si="356"/>
        <v/>
      </c>
      <c r="BE406" s="36" t="str">
        <f t="shared" si="357"/>
        <v/>
      </c>
      <c r="BF406" s="36" t="str">
        <f t="shared" si="358"/>
        <v/>
      </c>
      <c r="BG406" s="36" t="str">
        <f t="shared" si="359"/>
        <v/>
      </c>
      <c r="BH406" s="36" t="str">
        <f t="shared" si="360"/>
        <v/>
      </c>
      <c r="BI406" s="36" t="str">
        <f t="shared" si="361"/>
        <v/>
      </c>
      <c r="BJ406" s="36" t="str">
        <f t="shared" si="362"/>
        <v/>
      </c>
      <c r="BK406" s="36" t="str">
        <f t="shared" si="363"/>
        <v/>
      </c>
      <c r="BL406" s="36" t="str">
        <f t="shared" si="364"/>
        <v/>
      </c>
      <c r="BM406" s="36" t="str">
        <f t="shared" si="365"/>
        <v/>
      </c>
      <c r="BN406" s="38" t="e">
        <f t="shared" si="354"/>
        <v>#DIV/0!</v>
      </c>
      <c r="BO406" s="38" t="e">
        <f t="shared" si="355"/>
        <v>#DIV/0!</v>
      </c>
      <c r="BP406" s="39" t="str">
        <f t="shared" si="366"/>
        <v/>
      </c>
      <c r="BQ406" s="39" t="str">
        <f t="shared" si="367"/>
        <v/>
      </c>
      <c r="BR406" s="39" t="str">
        <f t="shared" si="368"/>
        <v/>
      </c>
      <c r="BS406" s="39" t="str">
        <f t="shared" si="369"/>
        <v/>
      </c>
      <c r="BT406" s="39" t="str">
        <f t="shared" si="370"/>
        <v/>
      </c>
      <c r="BU406" s="39" t="str">
        <f t="shared" si="371"/>
        <v/>
      </c>
      <c r="BV406" s="39" t="str">
        <f t="shared" si="372"/>
        <v/>
      </c>
      <c r="BW406" s="39" t="str">
        <f t="shared" si="373"/>
        <v/>
      </c>
      <c r="BX406" s="39" t="str">
        <f t="shared" si="374"/>
        <v/>
      </c>
      <c r="BY406" s="39" t="str">
        <f t="shared" si="375"/>
        <v/>
      </c>
      <c r="BZ406" s="39" t="str">
        <f t="shared" si="376"/>
        <v/>
      </c>
      <c r="CA406" s="39" t="str">
        <f t="shared" si="377"/>
        <v/>
      </c>
      <c r="CB406" s="39" t="str">
        <f t="shared" si="378"/>
        <v/>
      </c>
      <c r="CC406" s="39" t="str">
        <f t="shared" si="379"/>
        <v/>
      </c>
      <c r="CD406" s="39" t="str">
        <f t="shared" si="380"/>
        <v/>
      </c>
      <c r="CE406" s="39" t="str">
        <f t="shared" si="381"/>
        <v/>
      </c>
      <c r="CF406" s="39" t="str">
        <f t="shared" si="382"/>
        <v/>
      </c>
      <c r="CG406" s="39" t="str">
        <f t="shared" si="383"/>
        <v/>
      </c>
      <c r="CH406" s="39" t="str">
        <f t="shared" si="384"/>
        <v/>
      </c>
      <c r="CI406" s="39" t="str">
        <f t="shared" si="385"/>
        <v/>
      </c>
    </row>
    <row r="407" spans="1:87" ht="12.75">
      <c r="A407" s="18"/>
      <c r="B407" s="16" t="str">
        <f>'Gene Table'!D406</f>
        <v>NM_000862</v>
      </c>
      <c r="C407" s="16" t="s">
        <v>85</v>
      </c>
      <c r="D407" s="17" t="str">
        <f>IF(SUM('Test Sample Data'!D$3:D$98)&gt;10,IF(AND(ISNUMBER('Test Sample Data'!D406),'Test Sample Data'!D406&lt;$B$1,'Test Sample Data'!D406&gt;0),'Test Sample Data'!D406,$B$1),"")</f>
        <v/>
      </c>
      <c r="E407" s="17" t="str">
        <f>IF(SUM('Test Sample Data'!E$3:E$98)&gt;10,IF(AND(ISNUMBER('Test Sample Data'!E406),'Test Sample Data'!E406&lt;$B$1,'Test Sample Data'!E406&gt;0),'Test Sample Data'!E406,$B$1),"")</f>
        <v/>
      </c>
      <c r="F407" s="17" t="str">
        <f>IF(SUM('Test Sample Data'!F$3:F$98)&gt;10,IF(AND(ISNUMBER('Test Sample Data'!F406),'Test Sample Data'!F406&lt;$B$1,'Test Sample Data'!F406&gt;0),'Test Sample Data'!F406,$B$1),"")</f>
        <v/>
      </c>
      <c r="G407" s="17" t="str">
        <f>IF(SUM('Test Sample Data'!G$3:G$98)&gt;10,IF(AND(ISNUMBER('Test Sample Data'!G406),'Test Sample Data'!G406&lt;$B$1,'Test Sample Data'!G406&gt;0),'Test Sample Data'!G406,$B$1),"")</f>
        <v/>
      </c>
      <c r="H407" s="17" t="str">
        <f>IF(SUM('Test Sample Data'!H$3:H$98)&gt;10,IF(AND(ISNUMBER('Test Sample Data'!H406),'Test Sample Data'!H406&lt;$B$1,'Test Sample Data'!H406&gt;0),'Test Sample Data'!H406,$B$1),"")</f>
        <v/>
      </c>
      <c r="I407" s="17" t="str">
        <f>IF(SUM('Test Sample Data'!I$3:I$98)&gt;10,IF(AND(ISNUMBER('Test Sample Data'!I406),'Test Sample Data'!I406&lt;$B$1,'Test Sample Data'!I406&gt;0),'Test Sample Data'!I406,$B$1),"")</f>
        <v/>
      </c>
      <c r="J407" s="17" t="str">
        <f>IF(SUM('Test Sample Data'!J$3:J$98)&gt;10,IF(AND(ISNUMBER('Test Sample Data'!J406),'Test Sample Data'!J406&lt;$B$1,'Test Sample Data'!J406&gt;0),'Test Sample Data'!J406,$B$1),"")</f>
        <v/>
      </c>
      <c r="K407" s="17" t="str">
        <f>IF(SUM('Test Sample Data'!K$3:K$98)&gt;10,IF(AND(ISNUMBER('Test Sample Data'!K406),'Test Sample Data'!K406&lt;$B$1,'Test Sample Data'!K406&gt;0),'Test Sample Data'!K406,$B$1),"")</f>
        <v/>
      </c>
      <c r="L407" s="17" t="str">
        <f>IF(SUM('Test Sample Data'!L$3:L$98)&gt;10,IF(AND(ISNUMBER('Test Sample Data'!L406),'Test Sample Data'!L406&lt;$B$1,'Test Sample Data'!L406&gt;0),'Test Sample Data'!L406,$B$1),"")</f>
        <v/>
      </c>
      <c r="M407" s="17" t="str">
        <f>IF(SUM('Test Sample Data'!M$3:M$98)&gt;10,IF(AND(ISNUMBER('Test Sample Data'!M406),'Test Sample Data'!M406&lt;$B$1,'Test Sample Data'!M406&gt;0),'Test Sample Data'!M406,$B$1),"")</f>
        <v/>
      </c>
      <c r="N407" s="17" t="str">
        <f>'Gene Table'!D406</f>
        <v>NM_000862</v>
      </c>
      <c r="O407" s="16" t="s">
        <v>85</v>
      </c>
      <c r="P407" s="17" t="str">
        <f>IF(SUM('Control Sample Data'!D$3:D$98)&gt;10,IF(AND(ISNUMBER('Control Sample Data'!D406),'Control Sample Data'!D406&lt;$B$1,'Control Sample Data'!D406&gt;0),'Control Sample Data'!D406,$B$1),"")</f>
        <v/>
      </c>
      <c r="Q407" s="17" t="str">
        <f>IF(SUM('Control Sample Data'!E$3:E$98)&gt;10,IF(AND(ISNUMBER('Control Sample Data'!E406),'Control Sample Data'!E406&lt;$B$1,'Control Sample Data'!E406&gt;0),'Control Sample Data'!E406,$B$1),"")</f>
        <v/>
      </c>
      <c r="R407" s="17" t="str">
        <f>IF(SUM('Control Sample Data'!F$3:F$98)&gt;10,IF(AND(ISNUMBER('Control Sample Data'!F406),'Control Sample Data'!F406&lt;$B$1,'Control Sample Data'!F406&gt;0),'Control Sample Data'!F406,$B$1),"")</f>
        <v/>
      </c>
      <c r="S407" s="17" t="str">
        <f>IF(SUM('Control Sample Data'!G$3:G$98)&gt;10,IF(AND(ISNUMBER('Control Sample Data'!G406),'Control Sample Data'!G406&lt;$B$1,'Control Sample Data'!G406&gt;0),'Control Sample Data'!G406,$B$1),"")</f>
        <v/>
      </c>
      <c r="T407" s="17" t="str">
        <f>IF(SUM('Control Sample Data'!H$3:H$98)&gt;10,IF(AND(ISNUMBER('Control Sample Data'!H406),'Control Sample Data'!H406&lt;$B$1,'Control Sample Data'!H406&gt;0),'Control Sample Data'!H406,$B$1),"")</f>
        <v/>
      </c>
      <c r="U407" s="17" t="str">
        <f>IF(SUM('Control Sample Data'!I$3:I$98)&gt;10,IF(AND(ISNUMBER('Control Sample Data'!I406),'Control Sample Data'!I406&lt;$B$1,'Control Sample Data'!I406&gt;0),'Control Sample Data'!I406,$B$1),"")</f>
        <v/>
      </c>
      <c r="V407" s="17" t="str">
        <f>IF(SUM('Control Sample Data'!J$3:J$98)&gt;10,IF(AND(ISNUMBER('Control Sample Data'!J406),'Control Sample Data'!J406&lt;$B$1,'Control Sample Data'!J406&gt;0),'Control Sample Data'!J406,$B$1),"")</f>
        <v/>
      </c>
      <c r="W407" s="17" t="str">
        <f>IF(SUM('Control Sample Data'!K$3:K$98)&gt;10,IF(AND(ISNUMBER('Control Sample Data'!K406),'Control Sample Data'!K406&lt;$B$1,'Control Sample Data'!K406&gt;0),'Control Sample Data'!K406,$B$1),"")</f>
        <v/>
      </c>
      <c r="X407" s="17" t="str">
        <f>IF(SUM('Control Sample Data'!L$3:L$98)&gt;10,IF(AND(ISNUMBER('Control Sample Data'!L406),'Control Sample Data'!L406&lt;$B$1,'Control Sample Data'!L406&gt;0),'Control Sample Data'!L406,$B$1),"")</f>
        <v/>
      </c>
      <c r="Y407" s="17" t="str">
        <f>IF(SUM('Control Sample Data'!M$3:M$98)&gt;10,IF(AND(ISNUMBER('Control Sample Data'!M406),'Control Sample Data'!M406&lt;$B$1,'Control Sample Data'!M406&gt;0),'Control Sample Data'!M406,$B$1),"")</f>
        <v/>
      </c>
      <c r="Z407" s="38" t="str">
        <f>IF(ISERROR(VLOOKUP('Choose Housekeeping Genes'!$C22,Calculations!$C$388:$M$483,2,0)),"",VLOOKUP('Choose Housekeeping Genes'!$C22,Calculations!$C$388:$M$483,2,0))</f>
        <v/>
      </c>
      <c r="AA407" s="38" t="str">
        <f>IF(ISERROR(VLOOKUP('Choose Housekeeping Genes'!$C22,Calculations!$C$388:$M$483,3,0)),"",VLOOKUP('Choose Housekeeping Genes'!$C22,Calculations!$C$388:$M$483,3,0))</f>
        <v/>
      </c>
      <c r="AB407" s="38" t="str">
        <f>IF(ISERROR(VLOOKUP('Choose Housekeeping Genes'!$C22,Calculations!$C$388:$M$483,4,0)),"",VLOOKUP('Choose Housekeeping Genes'!$C22,Calculations!$C$388:$M$483,4,0))</f>
        <v/>
      </c>
      <c r="AC407" s="38" t="str">
        <f>IF(ISERROR(VLOOKUP('Choose Housekeeping Genes'!$C22,Calculations!$C$388:$M$483,5,0)),"",VLOOKUP('Choose Housekeeping Genes'!$C22,Calculations!$C$388:$M$483,5,0))</f>
        <v/>
      </c>
      <c r="AD407" s="38" t="str">
        <f>IF(ISERROR(VLOOKUP('Choose Housekeeping Genes'!$C22,Calculations!$C$388:$M$483,6,0)),"",VLOOKUP('Choose Housekeeping Genes'!$C22,Calculations!$C$388:$M$483,6,0))</f>
        <v/>
      </c>
      <c r="AE407" s="38" t="str">
        <f>IF(ISERROR(VLOOKUP('Choose Housekeeping Genes'!$C22,Calculations!$C$388:$M$483,7,0)),"",VLOOKUP('Choose Housekeeping Genes'!$C22,Calculations!$C$388:$M$483,7,0))</f>
        <v/>
      </c>
      <c r="AF407" s="38" t="str">
        <f>IF(ISERROR(VLOOKUP('Choose Housekeeping Genes'!$C22,Calculations!$C$388:$M$483,8,0)),"",VLOOKUP('Choose Housekeeping Genes'!$C22,Calculations!$C$388:$M$483,8,0))</f>
        <v/>
      </c>
      <c r="AG407" s="38" t="str">
        <f>IF(ISERROR(VLOOKUP('Choose Housekeeping Genes'!$C22,Calculations!$C$388:$M$483,9,0)),"",VLOOKUP('Choose Housekeeping Genes'!$C22,Calculations!$C$388:$M$483,9,0))</f>
        <v/>
      </c>
      <c r="AH407" s="38" t="str">
        <f>IF(ISERROR(VLOOKUP('Choose Housekeeping Genes'!$C22,Calculations!$C$388:$M$483,10,0)),"",VLOOKUP('Choose Housekeeping Genes'!$C22,Calculations!$C$388:$M$483,10,0))</f>
        <v/>
      </c>
      <c r="AI407" s="38" t="str">
        <f>IF(ISERROR(VLOOKUP('Choose Housekeeping Genes'!$C22,Calculations!$C$388:$M$483,11,0)),"",VLOOKUP('Choose Housekeeping Genes'!$C22,Calculations!$C$388:$M$483,11,0))</f>
        <v/>
      </c>
      <c r="AJ407" s="38" t="str">
        <f>IF(ISERROR(VLOOKUP('Choose Housekeeping Genes'!$C22,Calculations!$C$388:$AB$483,14,0)),"",VLOOKUP('Choose Housekeeping Genes'!$C22,Calculations!$C$388:$AB$483,14,0))</f>
        <v/>
      </c>
      <c r="AK407" s="38" t="str">
        <f>IF(ISERROR(VLOOKUP('Choose Housekeeping Genes'!$C22,Calculations!$C$388:$AB$483,15,0)),"",VLOOKUP('Choose Housekeeping Genes'!$C22,Calculations!$C$388:$AB$483,15,0))</f>
        <v/>
      </c>
      <c r="AL407" s="38" t="str">
        <f>IF(ISERROR(VLOOKUP('Choose Housekeeping Genes'!$C22,Calculations!$C$388:$AB$483,16,0)),"",VLOOKUP('Choose Housekeeping Genes'!$C22,Calculations!$C$388:$AB$483,16,0))</f>
        <v/>
      </c>
      <c r="AM407" s="38" t="str">
        <f>IF(ISERROR(VLOOKUP('Choose Housekeeping Genes'!$C22,Calculations!$C$388:$AB$483,17,0)),"",VLOOKUP('Choose Housekeeping Genes'!$C22,Calculations!$C$388:$AB$483,17,0))</f>
        <v/>
      </c>
      <c r="AN407" s="38" t="str">
        <f>IF(ISERROR(VLOOKUP('Choose Housekeeping Genes'!$C22,Calculations!$C$388:$AB$483,18,0)),"",VLOOKUP('Choose Housekeeping Genes'!$C22,Calculations!$C$388:$AB$483,18,0))</f>
        <v/>
      </c>
      <c r="AO407" s="38" t="str">
        <f>IF(ISERROR(VLOOKUP('Choose Housekeeping Genes'!$C22,Calculations!$C$388:$AB$483,19,0)),"",VLOOKUP('Choose Housekeeping Genes'!$C22,Calculations!$C$388:$AB$483,19,0))</f>
        <v/>
      </c>
      <c r="AP407" s="38" t="str">
        <f>IF(ISERROR(VLOOKUP('Choose Housekeeping Genes'!$C22,Calculations!$C$388:$AB$483,20,0)),"",VLOOKUP('Choose Housekeeping Genes'!$C22,Calculations!$C$388:$AB$483,20,0))</f>
        <v/>
      </c>
      <c r="AQ407" s="38" t="str">
        <f>IF(ISERROR(VLOOKUP('Choose Housekeeping Genes'!$C22,Calculations!$C$388:$AB$483,21,0)),"",VLOOKUP('Choose Housekeeping Genes'!$C22,Calculations!$C$388:$AB$483,21,0))</f>
        <v/>
      </c>
      <c r="AR407" s="38" t="str">
        <f>IF(ISERROR(VLOOKUP('Choose Housekeeping Genes'!$C22,Calculations!$C$388:$AB$483,22,0)),"",VLOOKUP('Choose Housekeeping Genes'!$C22,Calculations!$C$388:$AB$483,22,0))</f>
        <v/>
      </c>
      <c r="AS407" s="38" t="str">
        <f>IF(ISERROR(VLOOKUP('Choose Housekeeping Genes'!$C22,Calculations!$C$388:$AB$483,23,0)),"",VLOOKUP('Choose Housekeeping Genes'!$C22,Calculations!$C$388:$AB$483,23,0))</f>
        <v/>
      </c>
      <c r="AT407" s="36" t="str">
        <f t="shared" si="386"/>
        <v/>
      </c>
      <c r="AU407" s="36" t="str">
        <f t="shared" si="387"/>
        <v/>
      </c>
      <c r="AV407" s="36" t="str">
        <f t="shared" si="388"/>
        <v/>
      </c>
      <c r="AW407" s="36" t="str">
        <f t="shared" si="389"/>
        <v/>
      </c>
      <c r="AX407" s="36" t="str">
        <f t="shared" si="390"/>
        <v/>
      </c>
      <c r="AY407" s="36" t="str">
        <f t="shared" si="391"/>
        <v/>
      </c>
      <c r="AZ407" s="36" t="str">
        <f t="shared" si="392"/>
        <v/>
      </c>
      <c r="BA407" s="36" t="str">
        <f t="shared" si="393"/>
        <v/>
      </c>
      <c r="BB407" s="36" t="str">
        <f t="shared" si="394"/>
        <v/>
      </c>
      <c r="BC407" s="36" t="str">
        <f t="shared" si="394"/>
        <v/>
      </c>
      <c r="BD407" s="36" t="str">
        <f t="shared" si="356"/>
        <v/>
      </c>
      <c r="BE407" s="36" t="str">
        <f t="shared" si="357"/>
        <v/>
      </c>
      <c r="BF407" s="36" t="str">
        <f t="shared" si="358"/>
        <v/>
      </c>
      <c r="BG407" s="36" t="str">
        <f t="shared" si="359"/>
        <v/>
      </c>
      <c r="BH407" s="36" t="str">
        <f t="shared" si="360"/>
        <v/>
      </c>
      <c r="BI407" s="36" t="str">
        <f t="shared" si="361"/>
        <v/>
      </c>
      <c r="BJ407" s="36" t="str">
        <f t="shared" si="362"/>
        <v/>
      </c>
      <c r="BK407" s="36" t="str">
        <f t="shared" si="363"/>
        <v/>
      </c>
      <c r="BL407" s="36" t="str">
        <f t="shared" si="364"/>
        <v/>
      </c>
      <c r="BM407" s="36" t="str">
        <f t="shared" si="365"/>
        <v/>
      </c>
      <c r="BN407" s="38" t="e">
        <f t="shared" si="354"/>
        <v>#DIV/0!</v>
      </c>
      <c r="BO407" s="38" t="e">
        <f t="shared" si="355"/>
        <v>#DIV/0!</v>
      </c>
      <c r="BP407" s="39" t="str">
        <f t="shared" si="366"/>
        <v/>
      </c>
      <c r="BQ407" s="39" t="str">
        <f t="shared" si="367"/>
        <v/>
      </c>
      <c r="BR407" s="39" t="str">
        <f t="shared" si="368"/>
        <v/>
      </c>
      <c r="BS407" s="39" t="str">
        <f t="shared" si="369"/>
        <v/>
      </c>
      <c r="BT407" s="39" t="str">
        <f t="shared" si="370"/>
        <v/>
      </c>
      <c r="BU407" s="39" t="str">
        <f t="shared" si="371"/>
        <v/>
      </c>
      <c r="BV407" s="39" t="str">
        <f t="shared" si="372"/>
        <v/>
      </c>
      <c r="BW407" s="39" t="str">
        <f t="shared" si="373"/>
        <v/>
      </c>
      <c r="BX407" s="39" t="str">
        <f t="shared" si="374"/>
        <v/>
      </c>
      <c r="BY407" s="39" t="str">
        <f t="shared" si="375"/>
        <v/>
      </c>
      <c r="BZ407" s="39" t="str">
        <f t="shared" si="376"/>
        <v/>
      </c>
      <c r="CA407" s="39" t="str">
        <f t="shared" si="377"/>
        <v/>
      </c>
      <c r="CB407" s="39" t="str">
        <f t="shared" si="378"/>
        <v/>
      </c>
      <c r="CC407" s="39" t="str">
        <f t="shared" si="379"/>
        <v/>
      </c>
      <c r="CD407" s="39" t="str">
        <f t="shared" si="380"/>
        <v/>
      </c>
      <c r="CE407" s="39" t="str">
        <f t="shared" si="381"/>
        <v/>
      </c>
      <c r="CF407" s="39" t="str">
        <f t="shared" si="382"/>
        <v/>
      </c>
      <c r="CG407" s="39" t="str">
        <f t="shared" si="383"/>
        <v/>
      </c>
      <c r="CH407" s="39" t="str">
        <f t="shared" si="384"/>
        <v/>
      </c>
      <c r="CI407" s="39" t="str">
        <f t="shared" si="385"/>
        <v/>
      </c>
    </row>
    <row r="408" spans="1:87" ht="12.75">
      <c r="A408" s="18"/>
      <c r="B408" s="16" t="str">
        <f>'Gene Table'!D407</f>
        <v>NM_005143</v>
      </c>
      <c r="C408" s="16" t="s">
        <v>89</v>
      </c>
      <c r="D408" s="17" t="str">
        <f>IF(SUM('Test Sample Data'!D$3:D$98)&gt;10,IF(AND(ISNUMBER('Test Sample Data'!D407),'Test Sample Data'!D407&lt;$B$1,'Test Sample Data'!D407&gt;0),'Test Sample Data'!D407,$B$1),"")</f>
        <v/>
      </c>
      <c r="E408" s="17" t="str">
        <f>IF(SUM('Test Sample Data'!E$3:E$98)&gt;10,IF(AND(ISNUMBER('Test Sample Data'!E407),'Test Sample Data'!E407&lt;$B$1,'Test Sample Data'!E407&gt;0),'Test Sample Data'!E407,$B$1),"")</f>
        <v/>
      </c>
      <c r="F408" s="17" t="str">
        <f>IF(SUM('Test Sample Data'!F$3:F$98)&gt;10,IF(AND(ISNUMBER('Test Sample Data'!F407),'Test Sample Data'!F407&lt;$B$1,'Test Sample Data'!F407&gt;0),'Test Sample Data'!F407,$B$1),"")</f>
        <v/>
      </c>
      <c r="G408" s="17" t="str">
        <f>IF(SUM('Test Sample Data'!G$3:G$98)&gt;10,IF(AND(ISNUMBER('Test Sample Data'!G407),'Test Sample Data'!G407&lt;$B$1,'Test Sample Data'!G407&gt;0),'Test Sample Data'!G407,$B$1),"")</f>
        <v/>
      </c>
      <c r="H408" s="17" t="str">
        <f>IF(SUM('Test Sample Data'!H$3:H$98)&gt;10,IF(AND(ISNUMBER('Test Sample Data'!H407),'Test Sample Data'!H407&lt;$B$1,'Test Sample Data'!H407&gt;0),'Test Sample Data'!H407,$B$1),"")</f>
        <v/>
      </c>
      <c r="I408" s="17" t="str">
        <f>IF(SUM('Test Sample Data'!I$3:I$98)&gt;10,IF(AND(ISNUMBER('Test Sample Data'!I407),'Test Sample Data'!I407&lt;$B$1,'Test Sample Data'!I407&gt;0),'Test Sample Data'!I407,$B$1),"")</f>
        <v/>
      </c>
      <c r="J408" s="17" t="str">
        <f>IF(SUM('Test Sample Data'!J$3:J$98)&gt;10,IF(AND(ISNUMBER('Test Sample Data'!J407),'Test Sample Data'!J407&lt;$B$1,'Test Sample Data'!J407&gt;0),'Test Sample Data'!J407,$B$1),"")</f>
        <v/>
      </c>
      <c r="K408" s="17" t="str">
        <f>IF(SUM('Test Sample Data'!K$3:K$98)&gt;10,IF(AND(ISNUMBER('Test Sample Data'!K407),'Test Sample Data'!K407&lt;$B$1,'Test Sample Data'!K407&gt;0),'Test Sample Data'!K407,$B$1),"")</f>
        <v/>
      </c>
      <c r="L408" s="17" t="str">
        <f>IF(SUM('Test Sample Data'!L$3:L$98)&gt;10,IF(AND(ISNUMBER('Test Sample Data'!L407),'Test Sample Data'!L407&lt;$B$1,'Test Sample Data'!L407&gt;0),'Test Sample Data'!L407,$B$1),"")</f>
        <v/>
      </c>
      <c r="M408" s="17" t="str">
        <f>IF(SUM('Test Sample Data'!M$3:M$98)&gt;10,IF(AND(ISNUMBER('Test Sample Data'!M407),'Test Sample Data'!M407&lt;$B$1,'Test Sample Data'!M407&gt;0),'Test Sample Data'!M407,$B$1),"")</f>
        <v/>
      </c>
      <c r="N408" s="17" t="str">
        <f>'Gene Table'!D407</f>
        <v>NM_005143</v>
      </c>
      <c r="O408" s="16" t="s">
        <v>89</v>
      </c>
      <c r="P408" s="17" t="str">
        <f>IF(SUM('Control Sample Data'!D$3:D$98)&gt;10,IF(AND(ISNUMBER('Control Sample Data'!D407),'Control Sample Data'!D407&lt;$B$1,'Control Sample Data'!D407&gt;0),'Control Sample Data'!D407,$B$1),"")</f>
        <v/>
      </c>
      <c r="Q408" s="17" t="str">
        <f>IF(SUM('Control Sample Data'!E$3:E$98)&gt;10,IF(AND(ISNUMBER('Control Sample Data'!E407),'Control Sample Data'!E407&lt;$B$1,'Control Sample Data'!E407&gt;0),'Control Sample Data'!E407,$B$1),"")</f>
        <v/>
      </c>
      <c r="R408" s="17" t="str">
        <f>IF(SUM('Control Sample Data'!F$3:F$98)&gt;10,IF(AND(ISNUMBER('Control Sample Data'!F407),'Control Sample Data'!F407&lt;$B$1,'Control Sample Data'!F407&gt;0),'Control Sample Data'!F407,$B$1),"")</f>
        <v/>
      </c>
      <c r="S408" s="17" t="str">
        <f>IF(SUM('Control Sample Data'!G$3:G$98)&gt;10,IF(AND(ISNUMBER('Control Sample Data'!G407),'Control Sample Data'!G407&lt;$B$1,'Control Sample Data'!G407&gt;0),'Control Sample Data'!G407,$B$1),"")</f>
        <v/>
      </c>
      <c r="T408" s="17" t="str">
        <f>IF(SUM('Control Sample Data'!H$3:H$98)&gt;10,IF(AND(ISNUMBER('Control Sample Data'!H407),'Control Sample Data'!H407&lt;$B$1,'Control Sample Data'!H407&gt;0),'Control Sample Data'!H407,$B$1),"")</f>
        <v/>
      </c>
      <c r="U408" s="17" t="str">
        <f>IF(SUM('Control Sample Data'!I$3:I$98)&gt;10,IF(AND(ISNUMBER('Control Sample Data'!I407),'Control Sample Data'!I407&lt;$B$1,'Control Sample Data'!I407&gt;0),'Control Sample Data'!I407,$B$1),"")</f>
        <v/>
      </c>
      <c r="V408" s="17" t="str">
        <f>IF(SUM('Control Sample Data'!J$3:J$98)&gt;10,IF(AND(ISNUMBER('Control Sample Data'!J407),'Control Sample Data'!J407&lt;$B$1,'Control Sample Data'!J407&gt;0),'Control Sample Data'!J407,$B$1),"")</f>
        <v/>
      </c>
      <c r="W408" s="17" t="str">
        <f>IF(SUM('Control Sample Data'!K$3:K$98)&gt;10,IF(AND(ISNUMBER('Control Sample Data'!K407),'Control Sample Data'!K407&lt;$B$1,'Control Sample Data'!K407&gt;0),'Control Sample Data'!K407,$B$1),"")</f>
        <v/>
      </c>
      <c r="X408" s="17" t="str">
        <f>IF(SUM('Control Sample Data'!L$3:L$98)&gt;10,IF(AND(ISNUMBER('Control Sample Data'!L407),'Control Sample Data'!L407&lt;$B$1,'Control Sample Data'!L407&gt;0),'Control Sample Data'!L407,$B$1),"")</f>
        <v/>
      </c>
      <c r="Y408" s="17" t="str">
        <f>IF(SUM('Control Sample Data'!M$3:M$98)&gt;10,IF(AND(ISNUMBER('Control Sample Data'!M407),'Control Sample Data'!M407&lt;$B$1,'Control Sample Data'!M407&gt;0),'Control Sample Data'!M407,$B$1),"")</f>
        <v/>
      </c>
      <c r="Z408" s="43" t="s">
        <v>1468</v>
      </c>
      <c r="AA408" s="44"/>
      <c r="AB408" s="44"/>
      <c r="AC408" s="44"/>
      <c r="AD408" s="44"/>
      <c r="AE408" s="44"/>
      <c r="AF408" s="44"/>
      <c r="AG408" s="44"/>
      <c r="AH408" s="44"/>
      <c r="AI408" s="44"/>
      <c r="AJ408" s="47"/>
      <c r="AK408" s="47"/>
      <c r="AL408" s="47"/>
      <c r="AM408" s="47"/>
      <c r="AN408" s="47"/>
      <c r="AO408" s="47"/>
      <c r="AP408" s="47"/>
      <c r="AQ408" s="47"/>
      <c r="AR408" s="47"/>
      <c r="AS408" s="49"/>
      <c r="AT408" s="36" t="str">
        <f t="shared" si="386"/>
        <v/>
      </c>
      <c r="AU408" s="36" t="str">
        <f t="shared" si="387"/>
        <v/>
      </c>
      <c r="AV408" s="36" t="str">
        <f t="shared" si="388"/>
        <v/>
      </c>
      <c r="AW408" s="36" t="str">
        <f t="shared" si="389"/>
        <v/>
      </c>
      <c r="AX408" s="36" t="str">
        <f t="shared" si="390"/>
        <v/>
      </c>
      <c r="AY408" s="36" t="str">
        <f t="shared" si="391"/>
        <v/>
      </c>
      <c r="AZ408" s="36" t="str">
        <f t="shared" si="392"/>
        <v/>
      </c>
      <c r="BA408" s="36" t="str">
        <f t="shared" si="393"/>
        <v/>
      </c>
      <c r="BB408" s="36" t="str">
        <f t="shared" si="394"/>
        <v/>
      </c>
      <c r="BC408" s="36" t="str">
        <f t="shared" si="394"/>
        <v/>
      </c>
      <c r="BD408" s="36" t="str">
        <f t="shared" si="356"/>
        <v/>
      </c>
      <c r="BE408" s="36" t="str">
        <f t="shared" si="357"/>
        <v/>
      </c>
      <c r="BF408" s="36" t="str">
        <f t="shared" si="358"/>
        <v/>
      </c>
      <c r="BG408" s="36" t="str">
        <f t="shared" si="359"/>
        <v/>
      </c>
      <c r="BH408" s="36" t="str">
        <f t="shared" si="360"/>
        <v/>
      </c>
      <c r="BI408" s="36" t="str">
        <f t="shared" si="361"/>
        <v/>
      </c>
      <c r="BJ408" s="36" t="str">
        <f t="shared" si="362"/>
        <v/>
      </c>
      <c r="BK408" s="36" t="str">
        <f t="shared" si="363"/>
        <v/>
      </c>
      <c r="BL408" s="36" t="str">
        <f t="shared" si="364"/>
        <v/>
      </c>
      <c r="BM408" s="36" t="str">
        <f t="shared" si="365"/>
        <v/>
      </c>
      <c r="BN408" s="38" t="e">
        <f t="shared" si="354"/>
        <v>#DIV/0!</v>
      </c>
      <c r="BO408" s="38" t="e">
        <f t="shared" si="355"/>
        <v>#DIV/0!</v>
      </c>
      <c r="BP408" s="39" t="str">
        <f t="shared" si="366"/>
        <v/>
      </c>
      <c r="BQ408" s="39" t="str">
        <f t="shared" si="367"/>
        <v/>
      </c>
      <c r="BR408" s="39" t="str">
        <f t="shared" si="368"/>
        <v/>
      </c>
      <c r="BS408" s="39" t="str">
        <f t="shared" si="369"/>
        <v/>
      </c>
      <c r="BT408" s="39" t="str">
        <f t="shared" si="370"/>
        <v/>
      </c>
      <c r="BU408" s="39" t="str">
        <f t="shared" si="371"/>
        <v/>
      </c>
      <c r="BV408" s="39" t="str">
        <f t="shared" si="372"/>
        <v/>
      </c>
      <c r="BW408" s="39" t="str">
        <f t="shared" si="373"/>
        <v/>
      </c>
      <c r="BX408" s="39" t="str">
        <f t="shared" si="374"/>
        <v/>
      </c>
      <c r="BY408" s="39" t="str">
        <f t="shared" si="375"/>
        <v/>
      </c>
      <c r="BZ408" s="39" t="str">
        <f t="shared" si="376"/>
        <v/>
      </c>
      <c r="CA408" s="39" t="str">
        <f t="shared" si="377"/>
        <v/>
      </c>
      <c r="CB408" s="39" t="str">
        <f t="shared" si="378"/>
        <v/>
      </c>
      <c r="CC408" s="39" t="str">
        <f t="shared" si="379"/>
        <v/>
      </c>
      <c r="CD408" s="39" t="str">
        <f t="shared" si="380"/>
        <v/>
      </c>
      <c r="CE408" s="39" t="str">
        <f t="shared" si="381"/>
        <v/>
      </c>
      <c r="CF408" s="39" t="str">
        <f t="shared" si="382"/>
        <v/>
      </c>
      <c r="CG408" s="39" t="str">
        <f t="shared" si="383"/>
        <v/>
      </c>
      <c r="CH408" s="39" t="str">
        <f t="shared" si="384"/>
        <v/>
      </c>
      <c r="CI408" s="39" t="str">
        <f t="shared" si="385"/>
        <v/>
      </c>
    </row>
    <row r="409" spans="1:87" ht="12.75">
      <c r="A409" s="18"/>
      <c r="B409" s="16" t="str">
        <f>'Gene Table'!D408</f>
        <v>NM_005518</v>
      </c>
      <c r="C409" s="16" t="s">
        <v>93</v>
      </c>
      <c r="D409" s="17" t="str">
        <f>IF(SUM('Test Sample Data'!D$3:D$98)&gt;10,IF(AND(ISNUMBER('Test Sample Data'!D408),'Test Sample Data'!D408&lt;$B$1,'Test Sample Data'!D408&gt;0),'Test Sample Data'!D408,$B$1),"")</f>
        <v/>
      </c>
      <c r="E409" s="17" t="str">
        <f>IF(SUM('Test Sample Data'!E$3:E$98)&gt;10,IF(AND(ISNUMBER('Test Sample Data'!E408),'Test Sample Data'!E408&lt;$B$1,'Test Sample Data'!E408&gt;0),'Test Sample Data'!E408,$B$1),"")</f>
        <v/>
      </c>
      <c r="F409" s="17" t="str">
        <f>IF(SUM('Test Sample Data'!F$3:F$98)&gt;10,IF(AND(ISNUMBER('Test Sample Data'!F408),'Test Sample Data'!F408&lt;$B$1,'Test Sample Data'!F408&gt;0),'Test Sample Data'!F408,$B$1),"")</f>
        <v/>
      </c>
      <c r="G409" s="17" t="str">
        <f>IF(SUM('Test Sample Data'!G$3:G$98)&gt;10,IF(AND(ISNUMBER('Test Sample Data'!G408),'Test Sample Data'!G408&lt;$B$1,'Test Sample Data'!G408&gt;0),'Test Sample Data'!G408,$B$1),"")</f>
        <v/>
      </c>
      <c r="H409" s="17" t="str">
        <f>IF(SUM('Test Sample Data'!H$3:H$98)&gt;10,IF(AND(ISNUMBER('Test Sample Data'!H408),'Test Sample Data'!H408&lt;$B$1,'Test Sample Data'!H408&gt;0),'Test Sample Data'!H408,$B$1),"")</f>
        <v/>
      </c>
      <c r="I409" s="17" t="str">
        <f>IF(SUM('Test Sample Data'!I$3:I$98)&gt;10,IF(AND(ISNUMBER('Test Sample Data'!I408),'Test Sample Data'!I408&lt;$B$1,'Test Sample Data'!I408&gt;0),'Test Sample Data'!I408,$B$1),"")</f>
        <v/>
      </c>
      <c r="J409" s="17" t="str">
        <f>IF(SUM('Test Sample Data'!J$3:J$98)&gt;10,IF(AND(ISNUMBER('Test Sample Data'!J408),'Test Sample Data'!J408&lt;$B$1,'Test Sample Data'!J408&gt;0),'Test Sample Data'!J408,$B$1),"")</f>
        <v/>
      </c>
      <c r="K409" s="17" t="str">
        <f>IF(SUM('Test Sample Data'!K$3:K$98)&gt;10,IF(AND(ISNUMBER('Test Sample Data'!K408),'Test Sample Data'!K408&lt;$B$1,'Test Sample Data'!K408&gt;0),'Test Sample Data'!K408,$B$1),"")</f>
        <v/>
      </c>
      <c r="L409" s="17" t="str">
        <f>IF(SUM('Test Sample Data'!L$3:L$98)&gt;10,IF(AND(ISNUMBER('Test Sample Data'!L408),'Test Sample Data'!L408&lt;$B$1,'Test Sample Data'!L408&gt;0),'Test Sample Data'!L408,$B$1),"")</f>
        <v/>
      </c>
      <c r="M409" s="17" t="str">
        <f>IF(SUM('Test Sample Data'!M$3:M$98)&gt;10,IF(AND(ISNUMBER('Test Sample Data'!M408),'Test Sample Data'!M408&lt;$B$1,'Test Sample Data'!M408&gt;0),'Test Sample Data'!M408,$B$1),"")</f>
        <v/>
      </c>
      <c r="N409" s="17" t="str">
        <f>'Gene Table'!D408</f>
        <v>NM_005518</v>
      </c>
      <c r="O409" s="16" t="s">
        <v>93</v>
      </c>
      <c r="P409" s="17" t="str">
        <f>IF(SUM('Control Sample Data'!D$3:D$98)&gt;10,IF(AND(ISNUMBER('Control Sample Data'!D408),'Control Sample Data'!D408&lt;$B$1,'Control Sample Data'!D408&gt;0),'Control Sample Data'!D408,$B$1),"")</f>
        <v/>
      </c>
      <c r="Q409" s="17" t="str">
        <f>IF(SUM('Control Sample Data'!E$3:E$98)&gt;10,IF(AND(ISNUMBER('Control Sample Data'!E408),'Control Sample Data'!E408&lt;$B$1,'Control Sample Data'!E408&gt;0),'Control Sample Data'!E408,$B$1),"")</f>
        <v/>
      </c>
      <c r="R409" s="17" t="str">
        <f>IF(SUM('Control Sample Data'!F$3:F$98)&gt;10,IF(AND(ISNUMBER('Control Sample Data'!F408),'Control Sample Data'!F408&lt;$B$1,'Control Sample Data'!F408&gt;0),'Control Sample Data'!F408,$B$1),"")</f>
        <v/>
      </c>
      <c r="S409" s="17" t="str">
        <f>IF(SUM('Control Sample Data'!G$3:G$98)&gt;10,IF(AND(ISNUMBER('Control Sample Data'!G408),'Control Sample Data'!G408&lt;$B$1,'Control Sample Data'!G408&gt;0),'Control Sample Data'!G408,$B$1),"")</f>
        <v/>
      </c>
      <c r="T409" s="17" t="str">
        <f>IF(SUM('Control Sample Data'!H$3:H$98)&gt;10,IF(AND(ISNUMBER('Control Sample Data'!H408),'Control Sample Data'!H408&lt;$B$1,'Control Sample Data'!H408&gt;0),'Control Sample Data'!H408,$B$1),"")</f>
        <v/>
      </c>
      <c r="U409" s="17" t="str">
        <f>IF(SUM('Control Sample Data'!I$3:I$98)&gt;10,IF(AND(ISNUMBER('Control Sample Data'!I408),'Control Sample Data'!I408&lt;$B$1,'Control Sample Data'!I408&gt;0),'Control Sample Data'!I408,$B$1),"")</f>
        <v/>
      </c>
      <c r="V409" s="17" t="str">
        <f>IF(SUM('Control Sample Data'!J$3:J$98)&gt;10,IF(AND(ISNUMBER('Control Sample Data'!J408),'Control Sample Data'!J408&lt;$B$1,'Control Sample Data'!J408&gt;0),'Control Sample Data'!J408,$B$1),"")</f>
        <v/>
      </c>
      <c r="W409" s="17" t="str">
        <f>IF(SUM('Control Sample Data'!K$3:K$98)&gt;10,IF(AND(ISNUMBER('Control Sample Data'!K408),'Control Sample Data'!K408&lt;$B$1,'Control Sample Data'!K408&gt;0),'Control Sample Data'!K408,$B$1),"")</f>
        <v/>
      </c>
      <c r="X409" s="17" t="str">
        <f>IF(SUM('Control Sample Data'!L$3:L$98)&gt;10,IF(AND(ISNUMBER('Control Sample Data'!L408),'Control Sample Data'!L408&lt;$B$1,'Control Sample Data'!L408&gt;0),'Control Sample Data'!L408,$B$1),"")</f>
        <v/>
      </c>
      <c r="Y409" s="17" t="str">
        <f>IF(SUM('Control Sample Data'!M$3:M$98)&gt;10,IF(AND(ISNUMBER('Control Sample Data'!M408),'Control Sample Data'!M408&lt;$B$1,'Control Sample Data'!M408&gt;0),'Control Sample Data'!M408,$B$1),"")</f>
        <v/>
      </c>
      <c r="Z409" s="45" t="s">
        <v>1469</v>
      </c>
      <c r="AA409" s="46"/>
      <c r="AB409" s="46"/>
      <c r="AC409" s="46"/>
      <c r="AD409" s="46"/>
      <c r="AE409" s="46"/>
      <c r="AF409" s="46"/>
      <c r="AG409" s="46"/>
      <c r="AH409" s="46"/>
      <c r="AI409" s="48"/>
      <c r="AJ409" s="45" t="s">
        <v>1469</v>
      </c>
      <c r="AK409" s="46"/>
      <c r="AL409" s="46"/>
      <c r="AM409" s="46"/>
      <c r="AN409" s="46"/>
      <c r="AO409" s="46"/>
      <c r="AP409" s="46"/>
      <c r="AQ409" s="46"/>
      <c r="AR409" s="46"/>
      <c r="AS409" s="48"/>
      <c r="AT409" s="36" t="str">
        <f t="shared" si="386"/>
        <v/>
      </c>
      <c r="AU409" s="36" t="str">
        <f t="shared" si="387"/>
        <v/>
      </c>
      <c r="AV409" s="36" t="str">
        <f t="shared" si="388"/>
        <v/>
      </c>
      <c r="AW409" s="36" t="str">
        <f t="shared" si="389"/>
        <v/>
      </c>
      <c r="AX409" s="36" t="str">
        <f t="shared" si="390"/>
        <v/>
      </c>
      <c r="AY409" s="36" t="str">
        <f t="shared" si="391"/>
        <v/>
      </c>
      <c r="AZ409" s="36" t="str">
        <f t="shared" si="392"/>
        <v/>
      </c>
      <c r="BA409" s="36" t="str">
        <f t="shared" si="393"/>
        <v/>
      </c>
      <c r="BB409" s="36" t="str">
        <f t="shared" si="394"/>
        <v/>
      </c>
      <c r="BC409" s="36" t="str">
        <f t="shared" si="394"/>
        <v/>
      </c>
      <c r="BD409" s="36" t="str">
        <f t="shared" si="356"/>
        <v/>
      </c>
      <c r="BE409" s="36" t="str">
        <f t="shared" si="357"/>
        <v/>
      </c>
      <c r="BF409" s="36" t="str">
        <f t="shared" si="358"/>
        <v/>
      </c>
      <c r="BG409" s="36" t="str">
        <f t="shared" si="359"/>
        <v/>
      </c>
      <c r="BH409" s="36" t="str">
        <f t="shared" si="360"/>
        <v/>
      </c>
      <c r="BI409" s="36" t="str">
        <f t="shared" si="361"/>
        <v/>
      </c>
      <c r="BJ409" s="36" t="str">
        <f t="shared" si="362"/>
        <v/>
      </c>
      <c r="BK409" s="36" t="str">
        <f t="shared" si="363"/>
        <v/>
      </c>
      <c r="BL409" s="36" t="str">
        <f t="shared" si="364"/>
        <v/>
      </c>
      <c r="BM409" s="36" t="str">
        <f t="shared" si="365"/>
        <v/>
      </c>
      <c r="BN409" s="38" t="e">
        <f t="shared" si="354"/>
        <v>#DIV/0!</v>
      </c>
      <c r="BO409" s="38" t="e">
        <f t="shared" si="355"/>
        <v>#DIV/0!</v>
      </c>
      <c r="BP409" s="39" t="str">
        <f t="shared" si="366"/>
        <v/>
      </c>
      <c r="BQ409" s="39" t="str">
        <f t="shared" si="367"/>
        <v/>
      </c>
      <c r="BR409" s="39" t="str">
        <f t="shared" si="368"/>
        <v/>
      </c>
      <c r="BS409" s="39" t="str">
        <f t="shared" si="369"/>
        <v/>
      </c>
      <c r="BT409" s="39" t="str">
        <f t="shared" si="370"/>
        <v/>
      </c>
      <c r="BU409" s="39" t="str">
        <f t="shared" si="371"/>
        <v/>
      </c>
      <c r="BV409" s="39" t="str">
        <f t="shared" si="372"/>
        <v/>
      </c>
      <c r="BW409" s="39" t="str">
        <f t="shared" si="373"/>
        <v/>
      </c>
      <c r="BX409" s="39" t="str">
        <f t="shared" si="374"/>
        <v/>
      </c>
      <c r="BY409" s="39" t="str">
        <f t="shared" si="375"/>
        <v/>
      </c>
      <c r="BZ409" s="39" t="str">
        <f t="shared" si="376"/>
        <v/>
      </c>
      <c r="CA409" s="39" t="str">
        <f t="shared" si="377"/>
        <v/>
      </c>
      <c r="CB409" s="39" t="str">
        <f t="shared" si="378"/>
        <v/>
      </c>
      <c r="CC409" s="39" t="str">
        <f t="shared" si="379"/>
        <v/>
      </c>
      <c r="CD409" s="39" t="str">
        <f t="shared" si="380"/>
        <v/>
      </c>
      <c r="CE409" s="39" t="str">
        <f t="shared" si="381"/>
        <v/>
      </c>
      <c r="CF409" s="39" t="str">
        <f t="shared" si="382"/>
        <v/>
      </c>
      <c r="CG409" s="39" t="str">
        <f t="shared" si="383"/>
        <v/>
      </c>
      <c r="CH409" s="39" t="str">
        <f t="shared" si="384"/>
        <v/>
      </c>
      <c r="CI409" s="39" t="str">
        <f t="shared" si="385"/>
        <v/>
      </c>
    </row>
    <row r="410" spans="1:87" ht="12.75">
      <c r="A410" s="18"/>
      <c r="B410" s="16" t="str">
        <f>'Gene Table'!D409</f>
        <v>NM_002130</v>
      </c>
      <c r="C410" s="16" t="s">
        <v>97</v>
      </c>
      <c r="D410" s="17" t="str">
        <f>IF(SUM('Test Sample Data'!D$3:D$98)&gt;10,IF(AND(ISNUMBER('Test Sample Data'!D409),'Test Sample Data'!D409&lt;$B$1,'Test Sample Data'!D409&gt;0),'Test Sample Data'!D409,$B$1),"")</f>
        <v/>
      </c>
      <c r="E410" s="17" t="str">
        <f>IF(SUM('Test Sample Data'!E$3:E$98)&gt;10,IF(AND(ISNUMBER('Test Sample Data'!E409),'Test Sample Data'!E409&lt;$B$1,'Test Sample Data'!E409&gt;0),'Test Sample Data'!E409,$B$1),"")</f>
        <v/>
      </c>
      <c r="F410" s="17" t="str">
        <f>IF(SUM('Test Sample Data'!F$3:F$98)&gt;10,IF(AND(ISNUMBER('Test Sample Data'!F409),'Test Sample Data'!F409&lt;$B$1,'Test Sample Data'!F409&gt;0),'Test Sample Data'!F409,$B$1),"")</f>
        <v/>
      </c>
      <c r="G410" s="17" t="str">
        <f>IF(SUM('Test Sample Data'!G$3:G$98)&gt;10,IF(AND(ISNUMBER('Test Sample Data'!G409),'Test Sample Data'!G409&lt;$B$1,'Test Sample Data'!G409&gt;0),'Test Sample Data'!G409,$B$1),"")</f>
        <v/>
      </c>
      <c r="H410" s="17" t="str">
        <f>IF(SUM('Test Sample Data'!H$3:H$98)&gt;10,IF(AND(ISNUMBER('Test Sample Data'!H409),'Test Sample Data'!H409&lt;$B$1,'Test Sample Data'!H409&gt;0),'Test Sample Data'!H409,$B$1),"")</f>
        <v/>
      </c>
      <c r="I410" s="17" t="str">
        <f>IF(SUM('Test Sample Data'!I$3:I$98)&gt;10,IF(AND(ISNUMBER('Test Sample Data'!I409),'Test Sample Data'!I409&lt;$B$1,'Test Sample Data'!I409&gt;0),'Test Sample Data'!I409,$B$1),"")</f>
        <v/>
      </c>
      <c r="J410" s="17" t="str">
        <f>IF(SUM('Test Sample Data'!J$3:J$98)&gt;10,IF(AND(ISNUMBER('Test Sample Data'!J409),'Test Sample Data'!J409&lt;$B$1,'Test Sample Data'!J409&gt;0),'Test Sample Data'!J409,$B$1),"")</f>
        <v/>
      </c>
      <c r="K410" s="17" t="str">
        <f>IF(SUM('Test Sample Data'!K$3:K$98)&gt;10,IF(AND(ISNUMBER('Test Sample Data'!K409),'Test Sample Data'!K409&lt;$B$1,'Test Sample Data'!K409&gt;0),'Test Sample Data'!K409,$B$1),"")</f>
        <v/>
      </c>
      <c r="L410" s="17" t="str">
        <f>IF(SUM('Test Sample Data'!L$3:L$98)&gt;10,IF(AND(ISNUMBER('Test Sample Data'!L409),'Test Sample Data'!L409&lt;$B$1,'Test Sample Data'!L409&gt;0),'Test Sample Data'!L409,$B$1),"")</f>
        <v/>
      </c>
      <c r="M410" s="17" t="str">
        <f>IF(SUM('Test Sample Data'!M$3:M$98)&gt;10,IF(AND(ISNUMBER('Test Sample Data'!M409),'Test Sample Data'!M409&lt;$B$1,'Test Sample Data'!M409&gt;0),'Test Sample Data'!M409,$B$1),"")</f>
        <v/>
      </c>
      <c r="N410" s="17" t="str">
        <f>'Gene Table'!D409</f>
        <v>NM_002130</v>
      </c>
      <c r="O410" s="16" t="s">
        <v>97</v>
      </c>
      <c r="P410" s="17" t="str">
        <f>IF(SUM('Control Sample Data'!D$3:D$98)&gt;10,IF(AND(ISNUMBER('Control Sample Data'!D409),'Control Sample Data'!D409&lt;$B$1,'Control Sample Data'!D409&gt;0),'Control Sample Data'!D409,$B$1),"")</f>
        <v/>
      </c>
      <c r="Q410" s="17" t="str">
        <f>IF(SUM('Control Sample Data'!E$3:E$98)&gt;10,IF(AND(ISNUMBER('Control Sample Data'!E409),'Control Sample Data'!E409&lt;$B$1,'Control Sample Data'!E409&gt;0),'Control Sample Data'!E409,$B$1),"")</f>
        <v/>
      </c>
      <c r="R410" s="17" t="str">
        <f>IF(SUM('Control Sample Data'!F$3:F$98)&gt;10,IF(AND(ISNUMBER('Control Sample Data'!F409),'Control Sample Data'!F409&lt;$B$1,'Control Sample Data'!F409&gt;0),'Control Sample Data'!F409,$B$1),"")</f>
        <v/>
      </c>
      <c r="S410" s="17" t="str">
        <f>IF(SUM('Control Sample Data'!G$3:G$98)&gt;10,IF(AND(ISNUMBER('Control Sample Data'!G409),'Control Sample Data'!G409&lt;$B$1,'Control Sample Data'!G409&gt;0),'Control Sample Data'!G409,$B$1),"")</f>
        <v/>
      </c>
      <c r="T410" s="17" t="str">
        <f>IF(SUM('Control Sample Data'!H$3:H$98)&gt;10,IF(AND(ISNUMBER('Control Sample Data'!H409),'Control Sample Data'!H409&lt;$B$1,'Control Sample Data'!H409&gt;0),'Control Sample Data'!H409,$B$1),"")</f>
        <v/>
      </c>
      <c r="U410" s="17" t="str">
        <f>IF(SUM('Control Sample Data'!I$3:I$98)&gt;10,IF(AND(ISNUMBER('Control Sample Data'!I409),'Control Sample Data'!I409&lt;$B$1,'Control Sample Data'!I409&gt;0),'Control Sample Data'!I409,$B$1),"")</f>
        <v/>
      </c>
      <c r="V410" s="17" t="str">
        <f>IF(SUM('Control Sample Data'!J$3:J$98)&gt;10,IF(AND(ISNUMBER('Control Sample Data'!J409),'Control Sample Data'!J409&lt;$B$1,'Control Sample Data'!J409&gt;0),'Control Sample Data'!J409,$B$1),"")</f>
        <v/>
      </c>
      <c r="W410" s="17" t="str">
        <f>IF(SUM('Control Sample Data'!K$3:K$98)&gt;10,IF(AND(ISNUMBER('Control Sample Data'!K409),'Control Sample Data'!K409&lt;$B$1,'Control Sample Data'!K409&gt;0),'Control Sample Data'!K409,$B$1),"")</f>
        <v/>
      </c>
      <c r="X410" s="17" t="str">
        <f>IF(SUM('Control Sample Data'!L$3:L$98)&gt;10,IF(AND(ISNUMBER('Control Sample Data'!L409),'Control Sample Data'!L409&lt;$B$1,'Control Sample Data'!L409&gt;0),'Control Sample Data'!L409,$B$1),"")</f>
        <v/>
      </c>
      <c r="Y410" s="17" t="str">
        <f>IF(SUM('Control Sample Data'!M$3:M$98)&gt;10,IF(AND(ISNUMBER('Control Sample Data'!M409),'Control Sample Data'!M409&lt;$B$1,'Control Sample Data'!M409&gt;0),'Control Sample Data'!M409,$B$1),"")</f>
        <v/>
      </c>
      <c r="Z410" s="26">
        <f aca="true" t="shared" si="396" ref="Z410:AS410">IF(ISERROR(AVERAGE(Z388:Z407)),0,AVERAGE(Z388:Z407))</f>
        <v>0</v>
      </c>
      <c r="AA410" s="26">
        <f t="shared" si="396"/>
        <v>0</v>
      </c>
      <c r="AB410" s="26">
        <f t="shared" si="396"/>
        <v>0</v>
      </c>
      <c r="AC410" s="26">
        <f t="shared" si="396"/>
        <v>0</v>
      </c>
      <c r="AD410" s="26">
        <f t="shared" si="396"/>
        <v>0</v>
      </c>
      <c r="AE410" s="26">
        <f t="shared" si="396"/>
        <v>0</v>
      </c>
      <c r="AF410" s="26">
        <f t="shared" si="396"/>
        <v>0</v>
      </c>
      <c r="AG410" s="26">
        <f t="shared" si="396"/>
        <v>0</v>
      </c>
      <c r="AH410" s="26">
        <f t="shared" si="396"/>
        <v>0</v>
      </c>
      <c r="AI410" s="26">
        <f t="shared" si="396"/>
        <v>0</v>
      </c>
      <c r="AJ410" s="26">
        <f t="shared" si="396"/>
        <v>0</v>
      </c>
      <c r="AK410" s="26">
        <f t="shared" si="396"/>
        <v>0</v>
      </c>
      <c r="AL410" s="26">
        <f t="shared" si="396"/>
        <v>0</v>
      </c>
      <c r="AM410" s="26">
        <f t="shared" si="396"/>
        <v>0</v>
      </c>
      <c r="AN410" s="26">
        <f t="shared" si="396"/>
        <v>0</v>
      </c>
      <c r="AO410" s="26">
        <f t="shared" si="396"/>
        <v>0</v>
      </c>
      <c r="AP410" s="26">
        <f t="shared" si="396"/>
        <v>0</v>
      </c>
      <c r="AQ410" s="26">
        <f t="shared" si="396"/>
        <v>0</v>
      </c>
      <c r="AR410" s="26">
        <f t="shared" si="396"/>
        <v>0</v>
      </c>
      <c r="AS410" s="26">
        <f t="shared" si="396"/>
        <v>0</v>
      </c>
      <c r="AT410" s="36" t="str">
        <f t="shared" si="386"/>
        <v/>
      </c>
      <c r="AU410" s="36" t="str">
        <f t="shared" si="387"/>
        <v/>
      </c>
      <c r="AV410" s="36" t="str">
        <f t="shared" si="388"/>
        <v/>
      </c>
      <c r="AW410" s="36" t="str">
        <f t="shared" si="389"/>
        <v/>
      </c>
      <c r="AX410" s="36" t="str">
        <f t="shared" si="390"/>
        <v/>
      </c>
      <c r="AY410" s="36" t="str">
        <f t="shared" si="391"/>
        <v/>
      </c>
      <c r="AZ410" s="36" t="str">
        <f t="shared" si="392"/>
        <v/>
      </c>
      <c r="BA410" s="36" t="str">
        <f t="shared" si="393"/>
        <v/>
      </c>
      <c r="BB410" s="36" t="str">
        <f t="shared" si="394"/>
        <v/>
      </c>
      <c r="BC410" s="36" t="str">
        <f t="shared" si="394"/>
        <v/>
      </c>
      <c r="BD410" s="36" t="str">
        <f t="shared" si="356"/>
        <v/>
      </c>
      <c r="BE410" s="36" t="str">
        <f t="shared" si="357"/>
        <v/>
      </c>
      <c r="BF410" s="36" t="str">
        <f t="shared" si="358"/>
        <v/>
      </c>
      <c r="BG410" s="36" t="str">
        <f t="shared" si="359"/>
        <v/>
      </c>
      <c r="BH410" s="36" t="str">
        <f t="shared" si="360"/>
        <v/>
      </c>
      <c r="BI410" s="36" t="str">
        <f t="shared" si="361"/>
        <v/>
      </c>
      <c r="BJ410" s="36" t="str">
        <f t="shared" si="362"/>
        <v/>
      </c>
      <c r="BK410" s="36" t="str">
        <f t="shared" si="363"/>
        <v/>
      </c>
      <c r="BL410" s="36" t="str">
        <f t="shared" si="364"/>
        <v/>
      </c>
      <c r="BM410" s="36" t="str">
        <f t="shared" si="365"/>
        <v/>
      </c>
      <c r="BN410" s="38" t="e">
        <f t="shared" si="354"/>
        <v>#DIV/0!</v>
      </c>
      <c r="BO410" s="38" t="e">
        <f t="shared" si="355"/>
        <v>#DIV/0!</v>
      </c>
      <c r="BP410" s="39" t="str">
        <f t="shared" si="366"/>
        <v/>
      </c>
      <c r="BQ410" s="39" t="str">
        <f t="shared" si="367"/>
        <v/>
      </c>
      <c r="BR410" s="39" t="str">
        <f t="shared" si="368"/>
        <v/>
      </c>
      <c r="BS410" s="39" t="str">
        <f t="shared" si="369"/>
        <v/>
      </c>
      <c r="BT410" s="39" t="str">
        <f t="shared" si="370"/>
        <v/>
      </c>
      <c r="BU410" s="39" t="str">
        <f t="shared" si="371"/>
        <v/>
      </c>
      <c r="BV410" s="39" t="str">
        <f t="shared" si="372"/>
        <v/>
      </c>
      <c r="BW410" s="39" t="str">
        <f t="shared" si="373"/>
        <v/>
      </c>
      <c r="BX410" s="39" t="str">
        <f t="shared" si="374"/>
        <v/>
      </c>
      <c r="BY410" s="39" t="str">
        <f t="shared" si="375"/>
        <v/>
      </c>
      <c r="BZ410" s="39" t="str">
        <f t="shared" si="376"/>
        <v/>
      </c>
      <c r="CA410" s="39" t="str">
        <f t="shared" si="377"/>
        <v/>
      </c>
      <c r="CB410" s="39" t="str">
        <f t="shared" si="378"/>
        <v/>
      </c>
      <c r="CC410" s="39" t="str">
        <f t="shared" si="379"/>
        <v/>
      </c>
      <c r="CD410" s="39" t="str">
        <f t="shared" si="380"/>
        <v/>
      </c>
      <c r="CE410" s="39" t="str">
        <f t="shared" si="381"/>
        <v/>
      </c>
      <c r="CF410" s="39" t="str">
        <f t="shared" si="382"/>
        <v/>
      </c>
      <c r="CG410" s="39" t="str">
        <f t="shared" si="383"/>
        <v/>
      </c>
      <c r="CH410" s="39" t="str">
        <f t="shared" si="384"/>
        <v/>
      </c>
      <c r="CI410" s="39" t="str">
        <f t="shared" si="385"/>
        <v/>
      </c>
    </row>
    <row r="411" spans="1:87" ht="12.75">
      <c r="A411" s="18"/>
      <c r="B411" s="16" t="str">
        <f>'Gene Table'!D410</f>
        <v>NM_001607</v>
      </c>
      <c r="C411" s="16" t="s">
        <v>101</v>
      </c>
      <c r="D411" s="17" t="str">
        <f>IF(SUM('Test Sample Data'!D$3:D$98)&gt;10,IF(AND(ISNUMBER('Test Sample Data'!D410),'Test Sample Data'!D410&lt;$B$1,'Test Sample Data'!D410&gt;0),'Test Sample Data'!D410,$B$1),"")</f>
        <v/>
      </c>
      <c r="E411" s="17" t="str">
        <f>IF(SUM('Test Sample Data'!E$3:E$98)&gt;10,IF(AND(ISNUMBER('Test Sample Data'!E410),'Test Sample Data'!E410&lt;$B$1,'Test Sample Data'!E410&gt;0),'Test Sample Data'!E410,$B$1),"")</f>
        <v/>
      </c>
      <c r="F411" s="17" t="str">
        <f>IF(SUM('Test Sample Data'!F$3:F$98)&gt;10,IF(AND(ISNUMBER('Test Sample Data'!F410),'Test Sample Data'!F410&lt;$B$1,'Test Sample Data'!F410&gt;0),'Test Sample Data'!F410,$B$1),"")</f>
        <v/>
      </c>
      <c r="G411" s="17" t="str">
        <f>IF(SUM('Test Sample Data'!G$3:G$98)&gt;10,IF(AND(ISNUMBER('Test Sample Data'!G410),'Test Sample Data'!G410&lt;$B$1,'Test Sample Data'!G410&gt;0),'Test Sample Data'!G410,$B$1),"")</f>
        <v/>
      </c>
      <c r="H411" s="17" t="str">
        <f>IF(SUM('Test Sample Data'!H$3:H$98)&gt;10,IF(AND(ISNUMBER('Test Sample Data'!H410),'Test Sample Data'!H410&lt;$B$1,'Test Sample Data'!H410&gt;0),'Test Sample Data'!H410,$B$1),"")</f>
        <v/>
      </c>
      <c r="I411" s="17" t="str">
        <f>IF(SUM('Test Sample Data'!I$3:I$98)&gt;10,IF(AND(ISNUMBER('Test Sample Data'!I410),'Test Sample Data'!I410&lt;$B$1,'Test Sample Data'!I410&gt;0),'Test Sample Data'!I410,$B$1),"")</f>
        <v/>
      </c>
      <c r="J411" s="17" t="str">
        <f>IF(SUM('Test Sample Data'!J$3:J$98)&gt;10,IF(AND(ISNUMBER('Test Sample Data'!J410),'Test Sample Data'!J410&lt;$B$1,'Test Sample Data'!J410&gt;0),'Test Sample Data'!J410,$B$1),"")</f>
        <v/>
      </c>
      <c r="K411" s="17" t="str">
        <f>IF(SUM('Test Sample Data'!K$3:K$98)&gt;10,IF(AND(ISNUMBER('Test Sample Data'!K410),'Test Sample Data'!K410&lt;$B$1,'Test Sample Data'!K410&gt;0),'Test Sample Data'!K410,$B$1),"")</f>
        <v/>
      </c>
      <c r="L411" s="17" t="str">
        <f>IF(SUM('Test Sample Data'!L$3:L$98)&gt;10,IF(AND(ISNUMBER('Test Sample Data'!L410),'Test Sample Data'!L410&lt;$B$1,'Test Sample Data'!L410&gt;0),'Test Sample Data'!L410,$B$1),"")</f>
        <v/>
      </c>
      <c r="M411" s="17" t="str">
        <f>IF(SUM('Test Sample Data'!M$3:M$98)&gt;10,IF(AND(ISNUMBER('Test Sample Data'!M410),'Test Sample Data'!M410&lt;$B$1,'Test Sample Data'!M410&gt;0),'Test Sample Data'!M410,$B$1),"")</f>
        <v/>
      </c>
      <c r="N411" s="17" t="str">
        <f>'Gene Table'!D410</f>
        <v>NM_001607</v>
      </c>
      <c r="O411" s="16" t="s">
        <v>101</v>
      </c>
      <c r="P411" s="17" t="str">
        <f>IF(SUM('Control Sample Data'!D$3:D$98)&gt;10,IF(AND(ISNUMBER('Control Sample Data'!D410),'Control Sample Data'!D410&lt;$B$1,'Control Sample Data'!D410&gt;0),'Control Sample Data'!D410,$B$1),"")</f>
        <v/>
      </c>
      <c r="Q411" s="17" t="str">
        <f>IF(SUM('Control Sample Data'!E$3:E$98)&gt;10,IF(AND(ISNUMBER('Control Sample Data'!E410),'Control Sample Data'!E410&lt;$B$1,'Control Sample Data'!E410&gt;0),'Control Sample Data'!E410,$B$1),"")</f>
        <v/>
      </c>
      <c r="R411" s="17" t="str">
        <f>IF(SUM('Control Sample Data'!F$3:F$98)&gt;10,IF(AND(ISNUMBER('Control Sample Data'!F410),'Control Sample Data'!F410&lt;$B$1,'Control Sample Data'!F410&gt;0),'Control Sample Data'!F410,$B$1),"")</f>
        <v/>
      </c>
      <c r="S411" s="17" t="str">
        <f>IF(SUM('Control Sample Data'!G$3:G$98)&gt;10,IF(AND(ISNUMBER('Control Sample Data'!G410),'Control Sample Data'!G410&lt;$B$1,'Control Sample Data'!G410&gt;0),'Control Sample Data'!G410,$B$1),"")</f>
        <v/>
      </c>
      <c r="T411" s="17" t="str">
        <f>IF(SUM('Control Sample Data'!H$3:H$98)&gt;10,IF(AND(ISNUMBER('Control Sample Data'!H410),'Control Sample Data'!H410&lt;$B$1,'Control Sample Data'!H410&gt;0),'Control Sample Data'!H410,$B$1),"")</f>
        <v/>
      </c>
      <c r="U411" s="17" t="str">
        <f>IF(SUM('Control Sample Data'!I$3:I$98)&gt;10,IF(AND(ISNUMBER('Control Sample Data'!I410),'Control Sample Data'!I410&lt;$B$1,'Control Sample Data'!I410&gt;0),'Control Sample Data'!I410,$B$1),"")</f>
        <v/>
      </c>
      <c r="V411" s="17" t="str">
        <f>IF(SUM('Control Sample Data'!J$3:J$98)&gt;10,IF(AND(ISNUMBER('Control Sample Data'!J410),'Control Sample Data'!J410&lt;$B$1,'Control Sample Data'!J410&gt;0),'Control Sample Data'!J410,$B$1),"")</f>
        <v/>
      </c>
      <c r="W411" s="17" t="str">
        <f>IF(SUM('Control Sample Data'!K$3:K$98)&gt;10,IF(AND(ISNUMBER('Control Sample Data'!K410),'Control Sample Data'!K410&lt;$B$1,'Control Sample Data'!K410&gt;0),'Control Sample Data'!K410,$B$1),"")</f>
        <v/>
      </c>
      <c r="X411" s="17" t="str">
        <f>IF(SUM('Control Sample Data'!L$3:L$98)&gt;10,IF(AND(ISNUMBER('Control Sample Data'!L410),'Control Sample Data'!L410&lt;$B$1,'Control Sample Data'!L410&gt;0),'Control Sample Data'!L410,$B$1),"")</f>
        <v/>
      </c>
      <c r="Y411" s="17" t="str">
        <f>IF(SUM('Control Sample Data'!M$3:M$98)&gt;10,IF(AND(ISNUMBER('Control Sample Data'!M410),'Control Sample Data'!M410&lt;$B$1,'Control Sample Data'!M410&gt;0),'Control Sample Data'!M410,$B$1),"")</f>
        <v/>
      </c>
      <c r="AT411" s="36" t="str">
        <f t="shared" si="386"/>
        <v/>
      </c>
      <c r="AU411" s="36" t="str">
        <f t="shared" si="387"/>
        <v/>
      </c>
      <c r="AV411" s="36" t="str">
        <f t="shared" si="388"/>
        <v/>
      </c>
      <c r="AW411" s="36" t="str">
        <f t="shared" si="389"/>
        <v/>
      </c>
      <c r="AX411" s="36" t="str">
        <f t="shared" si="390"/>
        <v/>
      </c>
      <c r="AY411" s="36" t="str">
        <f t="shared" si="391"/>
        <v/>
      </c>
      <c r="AZ411" s="36" t="str">
        <f t="shared" si="392"/>
        <v/>
      </c>
      <c r="BA411" s="36" t="str">
        <f t="shared" si="393"/>
        <v/>
      </c>
      <c r="BB411" s="36" t="str">
        <f t="shared" si="394"/>
        <v/>
      </c>
      <c r="BC411" s="36" t="str">
        <f t="shared" si="394"/>
        <v/>
      </c>
      <c r="BD411" s="36" t="str">
        <f t="shared" si="356"/>
        <v/>
      </c>
      <c r="BE411" s="36" t="str">
        <f t="shared" si="357"/>
        <v/>
      </c>
      <c r="BF411" s="36" t="str">
        <f t="shared" si="358"/>
        <v/>
      </c>
      <c r="BG411" s="36" t="str">
        <f t="shared" si="359"/>
        <v/>
      </c>
      <c r="BH411" s="36" t="str">
        <f t="shared" si="360"/>
        <v/>
      </c>
      <c r="BI411" s="36" t="str">
        <f t="shared" si="361"/>
        <v/>
      </c>
      <c r="BJ411" s="36" t="str">
        <f t="shared" si="362"/>
        <v/>
      </c>
      <c r="BK411" s="36" t="str">
        <f t="shared" si="363"/>
        <v/>
      </c>
      <c r="BL411" s="36" t="str">
        <f t="shared" si="364"/>
        <v/>
      </c>
      <c r="BM411" s="36" t="str">
        <f t="shared" si="365"/>
        <v/>
      </c>
      <c r="BN411" s="38" t="e">
        <f t="shared" si="354"/>
        <v>#DIV/0!</v>
      </c>
      <c r="BO411" s="38" t="e">
        <f t="shared" si="355"/>
        <v>#DIV/0!</v>
      </c>
      <c r="BP411" s="39" t="str">
        <f t="shared" si="366"/>
        <v/>
      </c>
      <c r="BQ411" s="39" t="str">
        <f t="shared" si="367"/>
        <v/>
      </c>
      <c r="BR411" s="39" t="str">
        <f t="shared" si="368"/>
        <v/>
      </c>
      <c r="BS411" s="39" t="str">
        <f t="shared" si="369"/>
        <v/>
      </c>
      <c r="BT411" s="39" t="str">
        <f t="shared" si="370"/>
        <v/>
      </c>
      <c r="BU411" s="39" t="str">
        <f t="shared" si="371"/>
        <v/>
      </c>
      <c r="BV411" s="39" t="str">
        <f t="shared" si="372"/>
        <v/>
      </c>
      <c r="BW411" s="39" t="str">
        <f t="shared" si="373"/>
        <v/>
      </c>
      <c r="BX411" s="39" t="str">
        <f t="shared" si="374"/>
        <v/>
      </c>
      <c r="BY411" s="39" t="str">
        <f t="shared" si="375"/>
        <v/>
      </c>
      <c r="BZ411" s="39" t="str">
        <f t="shared" si="376"/>
        <v/>
      </c>
      <c r="CA411" s="39" t="str">
        <f t="shared" si="377"/>
        <v/>
      </c>
      <c r="CB411" s="39" t="str">
        <f t="shared" si="378"/>
        <v/>
      </c>
      <c r="CC411" s="39" t="str">
        <f t="shared" si="379"/>
        <v/>
      </c>
      <c r="CD411" s="39" t="str">
        <f t="shared" si="380"/>
        <v/>
      </c>
      <c r="CE411" s="39" t="str">
        <f t="shared" si="381"/>
        <v/>
      </c>
      <c r="CF411" s="39" t="str">
        <f t="shared" si="382"/>
        <v/>
      </c>
      <c r="CG411" s="39" t="str">
        <f t="shared" si="383"/>
        <v/>
      </c>
      <c r="CH411" s="39" t="str">
        <f t="shared" si="384"/>
        <v/>
      </c>
      <c r="CI411" s="39" t="str">
        <f t="shared" si="385"/>
        <v/>
      </c>
    </row>
    <row r="412" spans="1:87" ht="12.75">
      <c r="A412" s="18"/>
      <c r="B412" s="16" t="str">
        <f>'Gene Table'!D411</f>
        <v>NM_021155</v>
      </c>
      <c r="C412" s="16" t="s">
        <v>105</v>
      </c>
      <c r="D412" s="17" t="str">
        <f>IF(SUM('Test Sample Data'!D$3:D$98)&gt;10,IF(AND(ISNUMBER('Test Sample Data'!D411),'Test Sample Data'!D411&lt;$B$1,'Test Sample Data'!D411&gt;0),'Test Sample Data'!D411,$B$1),"")</f>
        <v/>
      </c>
      <c r="E412" s="17" t="str">
        <f>IF(SUM('Test Sample Data'!E$3:E$98)&gt;10,IF(AND(ISNUMBER('Test Sample Data'!E411),'Test Sample Data'!E411&lt;$B$1,'Test Sample Data'!E411&gt;0),'Test Sample Data'!E411,$B$1),"")</f>
        <v/>
      </c>
      <c r="F412" s="17" t="str">
        <f>IF(SUM('Test Sample Data'!F$3:F$98)&gt;10,IF(AND(ISNUMBER('Test Sample Data'!F411),'Test Sample Data'!F411&lt;$B$1,'Test Sample Data'!F411&gt;0),'Test Sample Data'!F411,$B$1),"")</f>
        <v/>
      </c>
      <c r="G412" s="17" t="str">
        <f>IF(SUM('Test Sample Data'!G$3:G$98)&gt;10,IF(AND(ISNUMBER('Test Sample Data'!G411),'Test Sample Data'!G411&lt;$B$1,'Test Sample Data'!G411&gt;0),'Test Sample Data'!G411,$B$1),"")</f>
        <v/>
      </c>
      <c r="H412" s="17" t="str">
        <f>IF(SUM('Test Sample Data'!H$3:H$98)&gt;10,IF(AND(ISNUMBER('Test Sample Data'!H411),'Test Sample Data'!H411&lt;$B$1,'Test Sample Data'!H411&gt;0),'Test Sample Data'!H411,$B$1),"")</f>
        <v/>
      </c>
      <c r="I412" s="17" t="str">
        <f>IF(SUM('Test Sample Data'!I$3:I$98)&gt;10,IF(AND(ISNUMBER('Test Sample Data'!I411),'Test Sample Data'!I411&lt;$B$1,'Test Sample Data'!I411&gt;0),'Test Sample Data'!I411,$B$1),"")</f>
        <v/>
      </c>
      <c r="J412" s="17" t="str">
        <f>IF(SUM('Test Sample Data'!J$3:J$98)&gt;10,IF(AND(ISNUMBER('Test Sample Data'!J411),'Test Sample Data'!J411&lt;$B$1,'Test Sample Data'!J411&gt;0),'Test Sample Data'!J411,$B$1),"")</f>
        <v/>
      </c>
      <c r="K412" s="17" t="str">
        <f>IF(SUM('Test Sample Data'!K$3:K$98)&gt;10,IF(AND(ISNUMBER('Test Sample Data'!K411),'Test Sample Data'!K411&lt;$B$1,'Test Sample Data'!K411&gt;0),'Test Sample Data'!K411,$B$1),"")</f>
        <v/>
      </c>
      <c r="L412" s="17" t="str">
        <f>IF(SUM('Test Sample Data'!L$3:L$98)&gt;10,IF(AND(ISNUMBER('Test Sample Data'!L411),'Test Sample Data'!L411&lt;$B$1,'Test Sample Data'!L411&gt;0),'Test Sample Data'!L411,$B$1),"")</f>
        <v/>
      </c>
      <c r="M412" s="17" t="str">
        <f>IF(SUM('Test Sample Data'!M$3:M$98)&gt;10,IF(AND(ISNUMBER('Test Sample Data'!M411),'Test Sample Data'!M411&lt;$B$1,'Test Sample Data'!M411&gt;0),'Test Sample Data'!M411,$B$1),"")</f>
        <v/>
      </c>
      <c r="N412" s="17" t="str">
        <f>'Gene Table'!D411</f>
        <v>NM_021155</v>
      </c>
      <c r="O412" s="16" t="s">
        <v>105</v>
      </c>
      <c r="P412" s="17" t="str">
        <f>IF(SUM('Control Sample Data'!D$3:D$98)&gt;10,IF(AND(ISNUMBER('Control Sample Data'!D411),'Control Sample Data'!D411&lt;$B$1,'Control Sample Data'!D411&gt;0),'Control Sample Data'!D411,$B$1),"")</f>
        <v/>
      </c>
      <c r="Q412" s="17" t="str">
        <f>IF(SUM('Control Sample Data'!E$3:E$98)&gt;10,IF(AND(ISNUMBER('Control Sample Data'!E411),'Control Sample Data'!E411&lt;$B$1,'Control Sample Data'!E411&gt;0),'Control Sample Data'!E411,$B$1),"")</f>
        <v/>
      </c>
      <c r="R412" s="17" t="str">
        <f>IF(SUM('Control Sample Data'!F$3:F$98)&gt;10,IF(AND(ISNUMBER('Control Sample Data'!F411),'Control Sample Data'!F411&lt;$B$1,'Control Sample Data'!F411&gt;0),'Control Sample Data'!F411,$B$1),"")</f>
        <v/>
      </c>
      <c r="S412" s="17" t="str">
        <f>IF(SUM('Control Sample Data'!G$3:G$98)&gt;10,IF(AND(ISNUMBER('Control Sample Data'!G411),'Control Sample Data'!G411&lt;$B$1,'Control Sample Data'!G411&gt;0),'Control Sample Data'!G411,$B$1),"")</f>
        <v/>
      </c>
      <c r="T412" s="17" t="str">
        <f>IF(SUM('Control Sample Data'!H$3:H$98)&gt;10,IF(AND(ISNUMBER('Control Sample Data'!H411),'Control Sample Data'!H411&lt;$B$1,'Control Sample Data'!H411&gt;0),'Control Sample Data'!H411,$B$1),"")</f>
        <v/>
      </c>
      <c r="U412" s="17" t="str">
        <f>IF(SUM('Control Sample Data'!I$3:I$98)&gt;10,IF(AND(ISNUMBER('Control Sample Data'!I411),'Control Sample Data'!I411&lt;$B$1,'Control Sample Data'!I411&gt;0),'Control Sample Data'!I411,$B$1),"")</f>
        <v/>
      </c>
      <c r="V412" s="17" t="str">
        <f>IF(SUM('Control Sample Data'!J$3:J$98)&gt;10,IF(AND(ISNUMBER('Control Sample Data'!J411),'Control Sample Data'!J411&lt;$B$1,'Control Sample Data'!J411&gt;0),'Control Sample Data'!J411,$B$1),"")</f>
        <v/>
      </c>
      <c r="W412" s="17" t="str">
        <f>IF(SUM('Control Sample Data'!K$3:K$98)&gt;10,IF(AND(ISNUMBER('Control Sample Data'!K411),'Control Sample Data'!K411&lt;$B$1,'Control Sample Data'!K411&gt;0),'Control Sample Data'!K411,$B$1),"")</f>
        <v/>
      </c>
      <c r="X412" s="17" t="str">
        <f>IF(SUM('Control Sample Data'!L$3:L$98)&gt;10,IF(AND(ISNUMBER('Control Sample Data'!L411),'Control Sample Data'!L411&lt;$B$1,'Control Sample Data'!L411&gt;0),'Control Sample Data'!L411,$B$1),"")</f>
        <v/>
      </c>
      <c r="Y412" s="17" t="str">
        <f>IF(SUM('Control Sample Data'!M$3:M$98)&gt;10,IF(AND(ISNUMBER('Control Sample Data'!M411),'Control Sample Data'!M411&lt;$B$1,'Control Sample Data'!M411&gt;0),'Control Sample Data'!M411,$B$1),"")</f>
        <v/>
      </c>
      <c r="AT412" s="36" t="str">
        <f t="shared" si="386"/>
        <v/>
      </c>
      <c r="AU412" s="36" t="str">
        <f t="shared" si="387"/>
        <v/>
      </c>
      <c r="AV412" s="36" t="str">
        <f t="shared" si="388"/>
        <v/>
      </c>
      <c r="AW412" s="36" t="str">
        <f t="shared" si="389"/>
        <v/>
      </c>
      <c r="AX412" s="36" t="str">
        <f t="shared" si="390"/>
        <v/>
      </c>
      <c r="AY412" s="36" t="str">
        <f t="shared" si="391"/>
        <v/>
      </c>
      <c r="AZ412" s="36" t="str">
        <f t="shared" si="392"/>
        <v/>
      </c>
      <c r="BA412" s="36" t="str">
        <f t="shared" si="393"/>
        <v/>
      </c>
      <c r="BB412" s="36" t="str">
        <f t="shared" si="394"/>
        <v/>
      </c>
      <c r="BC412" s="36" t="str">
        <f t="shared" si="394"/>
        <v/>
      </c>
      <c r="BD412" s="36" t="str">
        <f t="shared" si="356"/>
        <v/>
      </c>
      <c r="BE412" s="36" t="str">
        <f t="shared" si="357"/>
        <v/>
      </c>
      <c r="BF412" s="36" t="str">
        <f t="shared" si="358"/>
        <v/>
      </c>
      <c r="BG412" s="36" t="str">
        <f t="shared" si="359"/>
        <v/>
      </c>
      <c r="BH412" s="36" t="str">
        <f t="shared" si="360"/>
        <v/>
      </c>
      <c r="BI412" s="36" t="str">
        <f t="shared" si="361"/>
        <v/>
      </c>
      <c r="BJ412" s="36" t="str">
        <f t="shared" si="362"/>
        <v/>
      </c>
      <c r="BK412" s="36" t="str">
        <f t="shared" si="363"/>
        <v/>
      </c>
      <c r="BL412" s="36" t="str">
        <f t="shared" si="364"/>
        <v/>
      </c>
      <c r="BM412" s="36" t="str">
        <f t="shared" si="365"/>
        <v/>
      </c>
      <c r="BN412" s="38" t="e">
        <f t="shared" si="354"/>
        <v>#DIV/0!</v>
      </c>
      <c r="BO412" s="38" t="e">
        <f t="shared" si="355"/>
        <v>#DIV/0!</v>
      </c>
      <c r="BP412" s="39" t="str">
        <f t="shared" si="366"/>
        <v/>
      </c>
      <c r="BQ412" s="39" t="str">
        <f t="shared" si="367"/>
        <v/>
      </c>
      <c r="BR412" s="39" t="str">
        <f t="shared" si="368"/>
        <v/>
      </c>
      <c r="BS412" s="39" t="str">
        <f t="shared" si="369"/>
        <v/>
      </c>
      <c r="BT412" s="39" t="str">
        <f t="shared" si="370"/>
        <v/>
      </c>
      <c r="BU412" s="39" t="str">
        <f t="shared" si="371"/>
        <v/>
      </c>
      <c r="BV412" s="39" t="str">
        <f t="shared" si="372"/>
        <v/>
      </c>
      <c r="BW412" s="39" t="str">
        <f t="shared" si="373"/>
        <v/>
      </c>
      <c r="BX412" s="39" t="str">
        <f t="shared" si="374"/>
        <v/>
      </c>
      <c r="BY412" s="39" t="str">
        <f t="shared" si="375"/>
        <v/>
      </c>
      <c r="BZ412" s="39" t="str">
        <f t="shared" si="376"/>
        <v/>
      </c>
      <c r="CA412" s="39" t="str">
        <f t="shared" si="377"/>
        <v/>
      </c>
      <c r="CB412" s="39" t="str">
        <f t="shared" si="378"/>
        <v/>
      </c>
      <c r="CC412" s="39" t="str">
        <f t="shared" si="379"/>
        <v/>
      </c>
      <c r="CD412" s="39" t="str">
        <f t="shared" si="380"/>
        <v/>
      </c>
      <c r="CE412" s="39" t="str">
        <f t="shared" si="381"/>
        <v/>
      </c>
      <c r="CF412" s="39" t="str">
        <f t="shared" si="382"/>
        <v/>
      </c>
      <c r="CG412" s="39" t="str">
        <f t="shared" si="383"/>
        <v/>
      </c>
      <c r="CH412" s="39" t="str">
        <f t="shared" si="384"/>
        <v/>
      </c>
      <c r="CI412" s="39" t="str">
        <f t="shared" si="385"/>
        <v/>
      </c>
    </row>
    <row r="413" spans="1:87" ht="12.75">
      <c r="A413" s="18"/>
      <c r="B413" s="16" t="str">
        <f>'Gene Table'!D412</f>
        <v>NM_001010931</v>
      </c>
      <c r="C413" s="16" t="s">
        <v>109</v>
      </c>
      <c r="D413" s="17" t="str">
        <f>IF(SUM('Test Sample Data'!D$3:D$98)&gt;10,IF(AND(ISNUMBER('Test Sample Data'!D412),'Test Sample Data'!D412&lt;$B$1,'Test Sample Data'!D412&gt;0),'Test Sample Data'!D412,$B$1),"")</f>
        <v/>
      </c>
      <c r="E413" s="17" t="str">
        <f>IF(SUM('Test Sample Data'!E$3:E$98)&gt;10,IF(AND(ISNUMBER('Test Sample Data'!E412),'Test Sample Data'!E412&lt;$B$1,'Test Sample Data'!E412&gt;0),'Test Sample Data'!E412,$B$1),"")</f>
        <v/>
      </c>
      <c r="F413" s="17" t="str">
        <f>IF(SUM('Test Sample Data'!F$3:F$98)&gt;10,IF(AND(ISNUMBER('Test Sample Data'!F412),'Test Sample Data'!F412&lt;$B$1,'Test Sample Data'!F412&gt;0),'Test Sample Data'!F412,$B$1),"")</f>
        <v/>
      </c>
      <c r="G413" s="17" t="str">
        <f>IF(SUM('Test Sample Data'!G$3:G$98)&gt;10,IF(AND(ISNUMBER('Test Sample Data'!G412),'Test Sample Data'!G412&lt;$B$1,'Test Sample Data'!G412&gt;0),'Test Sample Data'!G412,$B$1),"")</f>
        <v/>
      </c>
      <c r="H413" s="17" t="str">
        <f>IF(SUM('Test Sample Data'!H$3:H$98)&gt;10,IF(AND(ISNUMBER('Test Sample Data'!H412),'Test Sample Data'!H412&lt;$B$1,'Test Sample Data'!H412&gt;0),'Test Sample Data'!H412,$B$1),"")</f>
        <v/>
      </c>
      <c r="I413" s="17" t="str">
        <f>IF(SUM('Test Sample Data'!I$3:I$98)&gt;10,IF(AND(ISNUMBER('Test Sample Data'!I412),'Test Sample Data'!I412&lt;$B$1,'Test Sample Data'!I412&gt;0),'Test Sample Data'!I412,$B$1),"")</f>
        <v/>
      </c>
      <c r="J413" s="17" t="str">
        <f>IF(SUM('Test Sample Data'!J$3:J$98)&gt;10,IF(AND(ISNUMBER('Test Sample Data'!J412),'Test Sample Data'!J412&lt;$B$1,'Test Sample Data'!J412&gt;0),'Test Sample Data'!J412,$B$1),"")</f>
        <v/>
      </c>
      <c r="K413" s="17" t="str">
        <f>IF(SUM('Test Sample Data'!K$3:K$98)&gt;10,IF(AND(ISNUMBER('Test Sample Data'!K412),'Test Sample Data'!K412&lt;$B$1,'Test Sample Data'!K412&gt;0),'Test Sample Data'!K412,$B$1),"")</f>
        <v/>
      </c>
      <c r="L413" s="17" t="str">
        <f>IF(SUM('Test Sample Data'!L$3:L$98)&gt;10,IF(AND(ISNUMBER('Test Sample Data'!L412),'Test Sample Data'!L412&lt;$B$1,'Test Sample Data'!L412&gt;0),'Test Sample Data'!L412,$B$1),"")</f>
        <v/>
      </c>
      <c r="M413" s="17" t="str">
        <f>IF(SUM('Test Sample Data'!M$3:M$98)&gt;10,IF(AND(ISNUMBER('Test Sample Data'!M412),'Test Sample Data'!M412&lt;$B$1,'Test Sample Data'!M412&gt;0),'Test Sample Data'!M412,$B$1),"")</f>
        <v/>
      </c>
      <c r="N413" s="17" t="str">
        <f>'Gene Table'!D412</f>
        <v>NM_001010931</v>
      </c>
      <c r="O413" s="16" t="s">
        <v>109</v>
      </c>
      <c r="P413" s="17" t="str">
        <f>IF(SUM('Control Sample Data'!D$3:D$98)&gt;10,IF(AND(ISNUMBER('Control Sample Data'!D412),'Control Sample Data'!D412&lt;$B$1,'Control Sample Data'!D412&gt;0),'Control Sample Data'!D412,$B$1),"")</f>
        <v/>
      </c>
      <c r="Q413" s="17" t="str">
        <f>IF(SUM('Control Sample Data'!E$3:E$98)&gt;10,IF(AND(ISNUMBER('Control Sample Data'!E412),'Control Sample Data'!E412&lt;$B$1,'Control Sample Data'!E412&gt;0),'Control Sample Data'!E412,$B$1),"")</f>
        <v/>
      </c>
      <c r="R413" s="17" t="str">
        <f>IF(SUM('Control Sample Data'!F$3:F$98)&gt;10,IF(AND(ISNUMBER('Control Sample Data'!F412),'Control Sample Data'!F412&lt;$B$1,'Control Sample Data'!F412&gt;0),'Control Sample Data'!F412,$B$1),"")</f>
        <v/>
      </c>
      <c r="S413" s="17" t="str">
        <f>IF(SUM('Control Sample Data'!G$3:G$98)&gt;10,IF(AND(ISNUMBER('Control Sample Data'!G412),'Control Sample Data'!G412&lt;$B$1,'Control Sample Data'!G412&gt;0),'Control Sample Data'!G412,$B$1),"")</f>
        <v/>
      </c>
      <c r="T413" s="17" t="str">
        <f>IF(SUM('Control Sample Data'!H$3:H$98)&gt;10,IF(AND(ISNUMBER('Control Sample Data'!H412),'Control Sample Data'!H412&lt;$B$1,'Control Sample Data'!H412&gt;0),'Control Sample Data'!H412,$B$1),"")</f>
        <v/>
      </c>
      <c r="U413" s="17" t="str">
        <f>IF(SUM('Control Sample Data'!I$3:I$98)&gt;10,IF(AND(ISNUMBER('Control Sample Data'!I412),'Control Sample Data'!I412&lt;$B$1,'Control Sample Data'!I412&gt;0),'Control Sample Data'!I412,$B$1),"")</f>
        <v/>
      </c>
      <c r="V413" s="17" t="str">
        <f>IF(SUM('Control Sample Data'!J$3:J$98)&gt;10,IF(AND(ISNUMBER('Control Sample Data'!J412),'Control Sample Data'!J412&lt;$B$1,'Control Sample Data'!J412&gt;0),'Control Sample Data'!J412,$B$1),"")</f>
        <v/>
      </c>
      <c r="W413" s="17" t="str">
        <f>IF(SUM('Control Sample Data'!K$3:K$98)&gt;10,IF(AND(ISNUMBER('Control Sample Data'!K412),'Control Sample Data'!K412&lt;$B$1,'Control Sample Data'!K412&gt;0),'Control Sample Data'!K412,$B$1),"")</f>
        <v/>
      </c>
      <c r="X413" s="17" t="str">
        <f>IF(SUM('Control Sample Data'!L$3:L$98)&gt;10,IF(AND(ISNUMBER('Control Sample Data'!L412),'Control Sample Data'!L412&lt;$B$1,'Control Sample Data'!L412&gt;0),'Control Sample Data'!L412,$B$1),"")</f>
        <v/>
      </c>
      <c r="Y413" s="17" t="str">
        <f>IF(SUM('Control Sample Data'!M$3:M$98)&gt;10,IF(AND(ISNUMBER('Control Sample Data'!M412),'Control Sample Data'!M412&lt;$B$1,'Control Sample Data'!M412&gt;0),'Control Sample Data'!M412,$B$1),"")</f>
        <v/>
      </c>
      <c r="AT413" s="36" t="str">
        <f t="shared" si="386"/>
        <v/>
      </c>
      <c r="AU413" s="36" t="str">
        <f t="shared" si="387"/>
        <v/>
      </c>
      <c r="AV413" s="36" t="str">
        <f t="shared" si="388"/>
        <v/>
      </c>
      <c r="AW413" s="36" t="str">
        <f t="shared" si="389"/>
        <v/>
      </c>
      <c r="AX413" s="36" t="str">
        <f t="shared" si="390"/>
        <v/>
      </c>
      <c r="AY413" s="36" t="str">
        <f t="shared" si="391"/>
        <v/>
      </c>
      <c r="AZ413" s="36" t="str">
        <f t="shared" si="392"/>
        <v/>
      </c>
      <c r="BA413" s="36" t="str">
        <f t="shared" si="393"/>
        <v/>
      </c>
      <c r="BB413" s="36" t="str">
        <f t="shared" si="394"/>
        <v/>
      </c>
      <c r="BC413" s="36" t="str">
        <f t="shared" si="394"/>
        <v/>
      </c>
      <c r="BD413" s="36" t="str">
        <f t="shared" si="356"/>
        <v/>
      </c>
      <c r="BE413" s="36" t="str">
        <f t="shared" si="357"/>
        <v/>
      </c>
      <c r="BF413" s="36" t="str">
        <f t="shared" si="358"/>
        <v/>
      </c>
      <c r="BG413" s="36" t="str">
        <f t="shared" si="359"/>
        <v/>
      </c>
      <c r="BH413" s="36" t="str">
        <f t="shared" si="360"/>
        <v/>
      </c>
      <c r="BI413" s="36" t="str">
        <f t="shared" si="361"/>
        <v/>
      </c>
      <c r="BJ413" s="36" t="str">
        <f t="shared" si="362"/>
        <v/>
      </c>
      <c r="BK413" s="36" t="str">
        <f t="shared" si="363"/>
        <v/>
      </c>
      <c r="BL413" s="36" t="str">
        <f t="shared" si="364"/>
        <v/>
      </c>
      <c r="BM413" s="36" t="str">
        <f t="shared" si="365"/>
        <v/>
      </c>
      <c r="BN413" s="38" t="e">
        <f t="shared" si="354"/>
        <v>#DIV/0!</v>
      </c>
      <c r="BO413" s="38" t="e">
        <f t="shared" si="355"/>
        <v>#DIV/0!</v>
      </c>
      <c r="BP413" s="39" t="str">
        <f t="shared" si="366"/>
        <v/>
      </c>
      <c r="BQ413" s="39" t="str">
        <f t="shared" si="367"/>
        <v/>
      </c>
      <c r="BR413" s="39" t="str">
        <f t="shared" si="368"/>
        <v/>
      </c>
      <c r="BS413" s="39" t="str">
        <f t="shared" si="369"/>
        <v/>
      </c>
      <c r="BT413" s="39" t="str">
        <f t="shared" si="370"/>
        <v/>
      </c>
      <c r="BU413" s="39" t="str">
        <f t="shared" si="371"/>
        <v/>
      </c>
      <c r="BV413" s="39" t="str">
        <f t="shared" si="372"/>
        <v/>
      </c>
      <c r="BW413" s="39" t="str">
        <f t="shared" si="373"/>
        <v/>
      </c>
      <c r="BX413" s="39" t="str">
        <f t="shared" si="374"/>
        <v/>
      </c>
      <c r="BY413" s="39" t="str">
        <f t="shared" si="375"/>
        <v/>
      </c>
      <c r="BZ413" s="39" t="str">
        <f t="shared" si="376"/>
        <v/>
      </c>
      <c r="CA413" s="39" t="str">
        <f t="shared" si="377"/>
        <v/>
      </c>
      <c r="CB413" s="39" t="str">
        <f t="shared" si="378"/>
        <v/>
      </c>
      <c r="CC413" s="39" t="str">
        <f t="shared" si="379"/>
        <v/>
      </c>
      <c r="CD413" s="39" t="str">
        <f t="shared" si="380"/>
        <v/>
      </c>
      <c r="CE413" s="39" t="str">
        <f t="shared" si="381"/>
        <v/>
      </c>
      <c r="CF413" s="39" t="str">
        <f t="shared" si="382"/>
        <v/>
      </c>
      <c r="CG413" s="39" t="str">
        <f t="shared" si="383"/>
        <v/>
      </c>
      <c r="CH413" s="39" t="str">
        <f t="shared" si="384"/>
        <v/>
      </c>
      <c r="CI413" s="39" t="str">
        <f t="shared" si="385"/>
        <v/>
      </c>
    </row>
    <row r="414" spans="1:87" ht="12.75">
      <c r="A414" s="18"/>
      <c r="B414" s="16" t="str">
        <f>'Gene Table'!D413</f>
        <v>NM_013371</v>
      </c>
      <c r="C414" s="16" t="s">
        <v>113</v>
      </c>
      <c r="D414" s="17" t="str">
        <f>IF(SUM('Test Sample Data'!D$3:D$98)&gt;10,IF(AND(ISNUMBER('Test Sample Data'!D413),'Test Sample Data'!D413&lt;$B$1,'Test Sample Data'!D413&gt;0),'Test Sample Data'!D413,$B$1),"")</f>
        <v/>
      </c>
      <c r="E414" s="17" t="str">
        <f>IF(SUM('Test Sample Data'!E$3:E$98)&gt;10,IF(AND(ISNUMBER('Test Sample Data'!E413),'Test Sample Data'!E413&lt;$B$1,'Test Sample Data'!E413&gt;0),'Test Sample Data'!E413,$B$1),"")</f>
        <v/>
      </c>
      <c r="F414" s="17" t="str">
        <f>IF(SUM('Test Sample Data'!F$3:F$98)&gt;10,IF(AND(ISNUMBER('Test Sample Data'!F413),'Test Sample Data'!F413&lt;$B$1,'Test Sample Data'!F413&gt;0),'Test Sample Data'!F413,$B$1),"")</f>
        <v/>
      </c>
      <c r="G414" s="17" t="str">
        <f>IF(SUM('Test Sample Data'!G$3:G$98)&gt;10,IF(AND(ISNUMBER('Test Sample Data'!G413),'Test Sample Data'!G413&lt;$B$1,'Test Sample Data'!G413&gt;0),'Test Sample Data'!G413,$B$1),"")</f>
        <v/>
      </c>
      <c r="H414" s="17" t="str">
        <f>IF(SUM('Test Sample Data'!H$3:H$98)&gt;10,IF(AND(ISNUMBER('Test Sample Data'!H413),'Test Sample Data'!H413&lt;$B$1,'Test Sample Data'!H413&gt;0),'Test Sample Data'!H413,$B$1),"")</f>
        <v/>
      </c>
      <c r="I414" s="17" t="str">
        <f>IF(SUM('Test Sample Data'!I$3:I$98)&gt;10,IF(AND(ISNUMBER('Test Sample Data'!I413),'Test Sample Data'!I413&lt;$B$1,'Test Sample Data'!I413&gt;0),'Test Sample Data'!I413,$B$1),"")</f>
        <v/>
      </c>
      <c r="J414" s="17" t="str">
        <f>IF(SUM('Test Sample Data'!J$3:J$98)&gt;10,IF(AND(ISNUMBER('Test Sample Data'!J413),'Test Sample Data'!J413&lt;$B$1,'Test Sample Data'!J413&gt;0),'Test Sample Data'!J413,$B$1),"")</f>
        <v/>
      </c>
      <c r="K414" s="17" t="str">
        <f>IF(SUM('Test Sample Data'!K$3:K$98)&gt;10,IF(AND(ISNUMBER('Test Sample Data'!K413),'Test Sample Data'!K413&lt;$B$1,'Test Sample Data'!K413&gt;0),'Test Sample Data'!K413,$B$1),"")</f>
        <v/>
      </c>
      <c r="L414" s="17" t="str">
        <f>IF(SUM('Test Sample Data'!L$3:L$98)&gt;10,IF(AND(ISNUMBER('Test Sample Data'!L413),'Test Sample Data'!L413&lt;$B$1,'Test Sample Data'!L413&gt;0),'Test Sample Data'!L413,$B$1),"")</f>
        <v/>
      </c>
      <c r="M414" s="17" t="str">
        <f>IF(SUM('Test Sample Data'!M$3:M$98)&gt;10,IF(AND(ISNUMBER('Test Sample Data'!M413),'Test Sample Data'!M413&lt;$B$1,'Test Sample Data'!M413&gt;0),'Test Sample Data'!M413,$B$1),"")</f>
        <v/>
      </c>
      <c r="N414" s="17" t="str">
        <f>'Gene Table'!D413</f>
        <v>NM_013371</v>
      </c>
      <c r="O414" s="16" t="s">
        <v>113</v>
      </c>
      <c r="P414" s="17" t="str">
        <f>IF(SUM('Control Sample Data'!D$3:D$98)&gt;10,IF(AND(ISNUMBER('Control Sample Data'!D413),'Control Sample Data'!D413&lt;$B$1,'Control Sample Data'!D413&gt;0),'Control Sample Data'!D413,$B$1),"")</f>
        <v/>
      </c>
      <c r="Q414" s="17" t="str">
        <f>IF(SUM('Control Sample Data'!E$3:E$98)&gt;10,IF(AND(ISNUMBER('Control Sample Data'!E413),'Control Sample Data'!E413&lt;$B$1,'Control Sample Data'!E413&gt;0),'Control Sample Data'!E413,$B$1),"")</f>
        <v/>
      </c>
      <c r="R414" s="17" t="str">
        <f>IF(SUM('Control Sample Data'!F$3:F$98)&gt;10,IF(AND(ISNUMBER('Control Sample Data'!F413),'Control Sample Data'!F413&lt;$B$1,'Control Sample Data'!F413&gt;0),'Control Sample Data'!F413,$B$1),"")</f>
        <v/>
      </c>
      <c r="S414" s="17" t="str">
        <f>IF(SUM('Control Sample Data'!G$3:G$98)&gt;10,IF(AND(ISNUMBER('Control Sample Data'!G413),'Control Sample Data'!G413&lt;$B$1,'Control Sample Data'!G413&gt;0),'Control Sample Data'!G413,$B$1),"")</f>
        <v/>
      </c>
      <c r="T414" s="17" t="str">
        <f>IF(SUM('Control Sample Data'!H$3:H$98)&gt;10,IF(AND(ISNUMBER('Control Sample Data'!H413),'Control Sample Data'!H413&lt;$B$1,'Control Sample Data'!H413&gt;0),'Control Sample Data'!H413,$B$1),"")</f>
        <v/>
      </c>
      <c r="U414" s="17" t="str">
        <f>IF(SUM('Control Sample Data'!I$3:I$98)&gt;10,IF(AND(ISNUMBER('Control Sample Data'!I413),'Control Sample Data'!I413&lt;$B$1,'Control Sample Data'!I413&gt;0),'Control Sample Data'!I413,$B$1),"")</f>
        <v/>
      </c>
      <c r="V414" s="17" t="str">
        <f>IF(SUM('Control Sample Data'!J$3:J$98)&gt;10,IF(AND(ISNUMBER('Control Sample Data'!J413),'Control Sample Data'!J413&lt;$B$1,'Control Sample Data'!J413&gt;0),'Control Sample Data'!J413,$B$1),"")</f>
        <v/>
      </c>
      <c r="W414" s="17" t="str">
        <f>IF(SUM('Control Sample Data'!K$3:K$98)&gt;10,IF(AND(ISNUMBER('Control Sample Data'!K413),'Control Sample Data'!K413&lt;$B$1,'Control Sample Data'!K413&gt;0),'Control Sample Data'!K413,$B$1),"")</f>
        <v/>
      </c>
      <c r="X414" s="17" t="str">
        <f>IF(SUM('Control Sample Data'!L$3:L$98)&gt;10,IF(AND(ISNUMBER('Control Sample Data'!L413),'Control Sample Data'!L413&lt;$B$1,'Control Sample Data'!L413&gt;0),'Control Sample Data'!L413,$B$1),"")</f>
        <v/>
      </c>
      <c r="Y414" s="17" t="str">
        <f>IF(SUM('Control Sample Data'!M$3:M$98)&gt;10,IF(AND(ISNUMBER('Control Sample Data'!M413),'Control Sample Data'!M413&lt;$B$1,'Control Sample Data'!M413&gt;0),'Control Sample Data'!M413,$B$1),"")</f>
        <v/>
      </c>
      <c r="AT414" s="36" t="str">
        <f t="shared" si="386"/>
        <v/>
      </c>
      <c r="AU414" s="36" t="str">
        <f t="shared" si="387"/>
        <v/>
      </c>
      <c r="AV414" s="36" t="str">
        <f t="shared" si="388"/>
        <v/>
      </c>
      <c r="AW414" s="36" t="str">
        <f t="shared" si="389"/>
        <v/>
      </c>
      <c r="AX414" s="36" t="str">
        <f t="shared" si="390"/>
        <v/>
      </c>
      <c r="AY414" s="36" t="str">
        <f t="shared" si="391"/>
        <v/>
      </c>
      <c r="AZ414" s="36" t="str">
        <f t="shared" si="392"/>
        <v/>
      </c>
      <c r="BA414" s="36" t="str">
        <f t="shared" si="393"/>
        <v/>
      </c>
      <c r="BB414" s="36" t="str">
        <f t="shared" si="394"/>
        <v/>
      </c>
      <c r="BC414" s="36" t="str">
        <f t="shared" si="394"/>
        <v/>
      </c>
      <c r="BD414" s="36" t="str">
        <f t="shared" si="356"/>
        <v/>
      </c>
      <c r="BE414" s="36" t="str">
        <f t="shared" si="357"/>
        <v/>
      </c>
      <c r="BF414" s="36" t="str">
        <f t="shared" si="358"/>
        <v/>
      </c>
      <c r="BG414" s="36" t="str">
        <f t="shared" si="359"/>
        <v/>
      </c>
      <c r="BH414" s="36" t="str">
        <f t="shared" si="360"/>
        <v/>
      </c>
      <c r="BI414" s="36" t="str">
        <f t="shared" si="361"/>
        <v/>
      </c>
      <c r="BJ414" s="36" t="str">
        <f t="shared" si="362"/>
        <v/>
      </c>
      <c r="BK414" s="36" t="str">
        <f t="shared" si="363"/>
        <v/>
      </c>
      <c r="BL414" s="36" t="str">
        <f t="shared" si="364"/>
        <v/>
      </c>
      <c r="BM414" s="36" t="str">
        <f t="shared" si="365"/>
        <v/>
      </c>
      <c r="BN414" s="38" t="e">
        <f t="shared" si="354"/>
        <v>#DIV/0!</v>
      </c>
      <c r="BO414" s="38" t="e">
        <f t="shared" si="355"/>
        <v>#DIV/0!</v>
      </c>
      <c r="BP414" s="39" t="str">
        <f t="shared" si="366"/>
        <v/>
      </c>
      <c r="BQ414" s="39" t="str">
        <f t="shared" si="367"/>
        <v/>
      </c>
      <c r="BR414" s="39" t="str">
        <f t="shared" si="368"/>
        <v/>
      </c>
      <c r="BS414" s="39" t="str">
        <f t="shared" si="369"/>
        <v/>
      </c>
      <c r="BT414" s="39" t="str">
        <f t="shared" si="370"/>
        <v/>
      </c>
      <c r="BU414" s="39" t="str">
        <f t="shared" si="371"/>
        <v/>
      </c>
      <c r="BV414" s="39" t="str">
        <f t="shared" si="372"/>
        <v/>
      </c>
      <c r="BW414" s="39" t="str">
        <f t="shared" si="373"/>
        <v/>
      </c>
      <c r="BX414" s="39" t="str">
        <f t="shared" si="374"/>
        <v/>
      </c>
      <c r="BY414" s="39" t="str">
        <f t="shared" si="375"/>
        <v/>
      </c>
      <c r="BZ414" s="39" t="str">
        <f t="shared" si="376"/>
        <v/>
      </c>
      <c r="CA414" s="39" t="str">
        <f t="shared" si="377"/>
        <v/>
      </c>
      <c r="CB414" s="39" t="str">
        <f t="shared" si="378"/>
        <v/>
      </c>
      <c r="CC414" s="39" t="str">
        <f t="shared" si="379"/>
        <v/>
      </c>
      <c r="CD414" s="39" t="str">
        <f t="shared" si="380"/>
        <v/>
      </c>
      <c r="CE414" s="39" t="str">
        <f t="shared" si="381"/>
        <v/>
      </c>
      <c r="CF414" s="39" t="str">
        <f t="shared" si="382"/>
        <v/>
      </c>
      <c r="CG414" s="39" t="str">
        <f t="shared" si="383"/>
        <v/>
      </c>
      <c r="CH414" s="39" t="str">
        <f t="shared" si="384"/>
        <v/>
      </c>
      <c r="CI414" s="39" t="str">
        <f t="shared" si="385"/>
        <v/>
      </c>
    </row>
    <row r="415" spans="1:87" ht="12.75">
      <c r="A415" s="18"/>
      <c r="B415" s="16" t="str">
        <f>'Gene Table'!D414</f>
        <v>NM_012092</v>
      </c>
      <c r="C415" s="16" t="s">
        <v>117</v>
      </c>
      <c r="D415" s="17" t="str">
        <f>IF(SUM('Test Sample Data'!D$3:D$98)&gt;10,IF(AND(ISNUMBER('Test Sample Data'!D414),'Test Sample Data'!D414&lt;$B$1,'Test Sample Data'!D414&gt;0),'Test Sample Data'!D414,$B$1),"")</f>
        <v/>
      </c>
      <c r="E415" s="17" t="str">
        <f>IF(SUM('Test Sample Data'!E$3:E$98)&gt;10,IF(AND(ISNUMBER('Test Sample Data'!E414),'Test Sample Data'!E414&lt;$B$1,'Test Sample Data'!E414&gt;0),'Test Sample Data'!E414,$B$1),"")</f>
        <v/>
      </c>
      <c r="F415" s="17" t="str">
        <f>IF(SUM('Test Sample Data'!F$3:F$98)&gt;10,IF(AND(ISNUMBER('Test Sample Data'!F414),'Test Sample Data'!F414&lt;$B$1,'Test Sample Data'!F414&gt;0),'Test Sample Data'!F414,$B$1),"")</f>
        <v/>
      </c>
      <c r="G415" s="17" t="str">
        <f>IF(SUM('Test Sample Data'!G$3:G$98)&gt;10,IF(AND(ISNUMBER('Test Sample Data'!G414),'Test Sample Data'!G414&lt;$B$1,'Test Sample Data'!G414&gt;0),'Test Sample Data'!G414,$B$1),"")</f>
        <v/>
      </c>
      <c r="H415" s="17" t="str">
        <f>IF(SUM('Test Sample Data'!H$3:H$98)&gt;10,IF(AND(ISNUMBER('Test Sample Data'!H414),'Test Sample Data'!H414&lt;$B$1,'Test Sample Data'!H414&gt;0),'Test Sample Data'!H414,$B$1),"")</f>
        <v/>
      </c>
      <c r="I415" s="17" t="str">
        <f>IF(SUM('Test Sample Data'!I$3:I$98)&gt;10,IF(AND(ISNUMBER('Test Sample Data'!I414),'Test Sample Data'!I414&lt;$B$1,'Test Sample Data'!I414&gt;0),'Test Sample Data'!I414,$B$1),"")</f>
        <v/>
      </c>
      <c r="J415" s="17" t="str">
        <f>IF(SUM('Test Sample Data'!J$3:J$98)&gt;10,IF(AND(ISNUMBER('Test Sample Data'!J414),'Test Sample Data'!J414&lt;$B$1,'Test Sample Data'!J414&gt;0),'Test Sample Data'!J414,$B$1),"")</f>
        <v/>
      </c>
      <c r="K415" s="17" t="str">
        <f>IF(SUM('Test Sample Data'!K$3:K$98)&gt;10,IF(AND(ISNUMBER('Test Sample Data'!K414),'Test Sample Data'!K414&lt;$B$1,'Test Sample Data'!K414&gt;0),'Test Sample Data'!K414,$B$1),"")</f>
        <v/>
      </c>
      <c r="L415" s="17" t="str">
        <f>IF(SUM('Test Sample Data'!L$3:L$98)&gt;10,IF(AND(ISNUMBER('Test Sample Data'!L414),'Test Sample Data'!L414&lt;$B$1,'Test Sample Data'!L414&gt;0),'Test Sample Data'!L414,$B$1),"")</f>
        <v/>
      </c>
      <c r="M415" s="17" t="str">
        <f>IF(SUM('Test Sample Data'!M$3:M$98)&gt;10,IF(AND(ISNUMBER('Test Sample Data'!M414),'Test Sample Data'!M414&lt;$B$1,'Test Sample Data'!M414&gt;0),'Test Sample Data'!M414,$B$1),"")</f>
        <v/>
      </c>
      <c r="N415" s="17" t="str">
        <f>'Gene Table'!D414</f>
        <v>NM_012092</v>
      </c>
      <c r="O415" s="16" t="s">
        <v>117</v>
      </c>
      <c r="P415" s="17" t="str">
        <f>IF(SUM('Control Sample Data'!D$3:D$98)&gt;10,IF(AND(ISNUMBER('Control Sample Data'!D414),'Control Sample Data'!D414&lt;$B$1,'Control Sample Data'!D414&gt;0),'Control Sample Data'!D414,$B$1),"")</f>
        <v/>
      </c>
      <c r="Q415" s="17" t="str">
        <f>IF(SUM('Control Sample Data'!E$3:E$98)&gt;10,IF(AND(ISNUMBER('Control Sample Data'!E414),'Control Sample Data'!E414&lt;$B$1,'Control Sample Data'!E414&gt;0),'Control Sample Data'!E414,$B$1),"")</f>
        <v/>
      </c>
      <c r="R415" s="17" t="str">
        <f>IF(SUM('Control Sample Data'!F$3:F$98)&gt;10,IF(AND(ISNUMBER('Control Sample Data'!F414),'Control Sample Data'!F414&lt;$B$1,'Control Sample Data'!F414&gt;0),'Control Sample Data'!F414,$B$1),"")</f>
        <v/>
      </c>
      <c r="S415" s="17" t="str">
        <f>IF(SUM('Control Sample Data'!G$3:G$98)&gt;10,IF(AND(ISNUMBER('Control Sample Data'!G414),'Control Sample Data'!G414&lt;$B$1,'Control Sample Data'!G414&gt;0),'Control Sample Data'!G414,$B$1),"")</f>
        <v/>
      </c>
      <c r="T415" s="17" t="str">
        <f>IF(SUM('Control Sample Data'!H$3:H$98)&gt;10,IF(AND(ISNUMBER('Control Sample Data'!H414),'Control Sample Data'!H414&lt;$B$1,'Control Sample Data'!H414&gt;0),'Control Sample Data'!H414,$B$1),"")</f>
        <v/>
      </c>
      <c r="U415" s="17" t="str">
        <f>IF(SUM('Control Sample Data'!I$3:I$98)&gt;10,IF(AND(ISNUMBER('Control Sample Data'!I414),'Control Sample Data'!I414&lt;$B$1,'Control Sample Data'!I414&gt;0),'Control Sample Data'!I414,$B$1),"")</f>
        <v/>
      </c>
      <c r="V415" s="17" t="str">
        <f>IF(SUM('Control Sample Data'!J$3:J$98)&gt;10,IF(AND(ISNUMBER('Control Sample Data'!J414),'Control Sample Data'!J414&lt;$B$1,'Control Sample Data'!J414&gt;0),'Control Sample Data'!J414,$B$1),"")</f>
        <v/>
      </c>
      <c r="W415" s="17" t="str">
        <f>IF(SUM('Control Sample Data'!K$3:K$98)&gt;10,IF(AND(ISNUMBER('Control Sample Data'!K414),'Control Sample Data'!K414&lt;$B$1,'Control Sample Data'!K414&gt;0),'Control Sample Data'!K414,$B$1),"")</f>
        <v/>
      </c>
      <c r="X415" s="17" t="str">
        <f>IF(SUM('Control Sample Data'!L$3:L$98)&gt;10,IF(AND(ISNUMBER('Control Sample Data'!L414),'Control Sample Data'!L414&lt;$B$1,'Control Sample Data'!L414&gt;0),'Control Sample Data'!L414,$B$1),"")</f>
        <v/>
      </c>
      <c r="Y415" s="17" t="str">
        <f>IF(SUM('Control Sample Data'!M$3:M$98)&gt;10,IF(AND(ISNUMBER('Control Sample Data'!M414),'Control Sample Data'!M414&lt;$B$1,'Control Sample Data'!M414&gt;0),'Control Sample Data'!M414,$B$1),"")</f>
        <v/>
      </c>
      <c r="AT415" s="36" t="str">
        <f t="shared" si="386"/>
        <v/>
      </c>
      <c r="AU415" s="36" t="str">
        <f t="shared" si="387"/>
        <v/>
      </c>
      <c r="AV415" s="36" t="str">
        <f t="shared" si="388"/>
        <v/>
      </c>
      <c r="AW415" s="36" t="str">
        <f t="shared" si="389"/>
        <v/>
      </c>
      <c r="AX415" s="36" t="str">
        <f t="shared" si="390"/>
        <v/>
      </c>
      <c r="AY415" s="36" t="str">
        <f t="shared" si="391"/>
        <v/>
      </c>
      <c r="AZ415" s="36" t="str">
        <f t="shared" si="392"/>
        <v/>
      </c>
      <c r="BA415" s="36" t="str">
        <f t="shared" si="393"/>
        <v/>
      </c>
      <c r="BB415" s="36" t="str">
        <f t="shared" si="394"/>
        <v/>
      </c>
      <c r="BC415" s="36" t="str">
        <f t="shared" si="394"/>
        <v/>
      </c>
      <c r="BD415" s="36" t="str">
        <f t="shared" si="356"/>
        <v/>
      </c>
      <c r="BE415" s="36" t="str">
        <f t="shared" si="357"/>
        <v/>
      </c>
      <c r="BF415" s="36" t="str">
        <f t="shared" si="358"/>
        <v/>
      </c>
      <c r="BG415" s="36" t="str">
        <f t="shared" si="359"/>
        <v/>
      </c>
      <c r="BH415" s="36" t="str">
        <f t="shared" si="360"/>
        <v/>
      </c>
      <c r="BI415" s="36" t="str">
        <f t="shared" si="361"/>
        <v/>
      </c>
      <c r="BJ415" s="36" t="str">
        <f t="shared" si="362"/>
        <v/>
      </c>
      <c r="BK415" s="36" t="str">
        <f t="shared" si="363"/>
        <v/>
      </c>
      <c r="BL415" s="36" t="str">
        <f t="shared" si="364"/>
        <v/>
      </c>
      <c r="BM415" s="36" t="str">
        <f t="shared" si="365"/>
        <v/>
      </c>
      <c r="BN415" s="38" t="e">
        <f t="shared" si="354"/>
        <v>#DIV/0!</v>
      </c>
      <c r="BO415" s="38" t="e">
        <f t="shared" si="355"/>
        <v>#DIV/0!</v>
      </c>
      <c r="BP415" s="39" t="str">
        <f t="shared" si="366"/>
        <v/>
      </c>
      <c r="BQ415" s="39" t="str">
        <f t="shared" si="367"/>
        <v/>
      </c>
      <c r="BR415" s="39" t="str">
        <f t="shared" si="368"/>
        <v/>
      </c>
      <c r="BS415" s="39" t="str">
        <f t="shared" si="369"/>
        <v/>
      </c>
      <c r="BT415" s="39" t="str">
        <f t="shared" si="370"/>
        <v/>
      </c>
      <c r="BU415" s="39" t="str">
        <f t="shared" si="371"/>
        <v/>
      </c>
      <c r="BV415" s="39" t="str">
        <f t="shared" si="372"/>
        <v/>
      </c>
      <c r="BW415" s="39" t="str">
        <f t="shared" si="373"/>
        <v/>
      </c>
      <c r="BX415" s="39" t="str">
        <f t="shared" si="374"/>
        <v/>
      </c>
      <c r="BY415" s="39" t="str">
        <f t="shared" si="375"/>
        <v/>
      </c>
      <c r="BZ415" s="39" t="str">
        <f t="shared" si="376"/>
        <v/>
      </c>
      <c r="CA415" s="39" t="str">
        <f t="shared" si="377"/>
        <v/>
      </c>
      <c r="CB415" s="39" t="str">
        <f t="shared" si="378"/>
        <v/>
      </c>
      <c r="CC415" s="39" t="str">
        <f t="shared" si="379"/>
        <v/>
      </c>
      <c r="CD415" s="39" t="str">
        <f t="shared" si="380"/>
        <v/>
      </c>
      <c r="CE415" s="39" t="str">
        <f t="shared" si="381"/>
        <v/>
      </c>
      <c r="CF415" s="39" t="str">
        <f t="shared" si="382"/>
        <v/>
      </c>
      <c r="CG415" s="39" t="str">
        <f t="shared" si="383"/>
        <v/>
      </c>
      <c r="CH415" s="39" t="str">
        <f t="shared" si="384"/>
        <v/>
      </c>
      <c r="CI415" s="39" t="str">
        <f t="shared" si="385"/>
        <v/>
      </c>
    </row>
    <row r="416" spans="1:87" ht="12.75">
      <c r="A416" s="18"/>
      <c r="B416" s="16" t="str">
        <f>'Gene Table'!D415</f>
        <v>NM_005513</v>
      </c>
      <c r="C416" s="16" t="s">
        <v>121</v>
      </c>
      <c r="D416" s="17" t="str">
        <f>IF(SUM('Test Sample Data'!D$3:D$98)&gt;10,IF(AND(ISNUMBER('Test Sample Data'!D415),'Test Sample Data'!D415&lt;$B$1,'Test Sample Data'!D415&gt;0),'Test Sample Data'!D415,$B$1),"")</f>
        <v/>
      </c>
      <c r="E416" s="17" t="str">
        <f>IF(SUM('Test Sample Data'!E$3:E$98)&gt;10,IF(AND(ISNUMBER('Test Sample Data'!E415),'Test Sample Data'!E415&lt;$B$1,'Test Sample Data'!E415&gt;0),'Test Sample Data'!E415,$B$1),"")</f>
        <v/>
      </c>
      <c r="F416" s="17" t="str">
        <f>IF(SUM('Test Sample Data'!F$3:F$98)&gt;10,IF(AND(ISNUMBER('Test Sample Data'!F415),'Test Sample Data'!F415&lt;$B$1,'Test Sample Data'!F415&gt;0),'Test Sample Data'!F415,$B$1),"")</f>
        <v/>
      </c>
      <c r="G416" s="17" t="str">
        <f>IF(SUM('Test Sample Data'!G$3:G$98)&gt;10,IF(AND(ISNUMBER('Test Sample Data'!G415),'Test Sample Data'!G415&lt;$B$1,'Test Sample Data'!G415&gt;0),'Test Sample Data'!G415,$B$1),"")</f>
        <v/>
      </c>
      <c r="H416" s="17" t="str">
        <f>IF(SUM('Test Sample Data'!H$3:H$98)&gt;10,IF(AND(ISNUMBER('Test Sample Data'!H415),'Test Sample Data'!H415&lt;$B$1,'Test Sample Data'!H415&gt;0),'Test Sample Data'!H415,$B$1),"")</f>
        <v/>
      </c>
      <c r="I416" s="17" t="str">
        <f>IF(SUM('Test Sample Data'!I$3:I$98)&gt;10,IF(AND(ISNUMBER('Test Sample Data'!I415),'Test Sample Data'!I415&lt;$B$1,'Test Sample Data'!I415&gt;0),'Test Sample Data'!I415,$B$1),"")</f>
        <v/>
      </c>
      <c r="J416" s="17" t="str">
        <f>IF(SUM('Test Sample Data'!J$3:J$98)&gt;10,IF(AND(ISNUMBER('Test Sample Data'!J415),'Test Sample Data'!J415&lt;$B$1,'Test Sample Data'!J415&gt;0),'Test Sample Data'!J415,$B$1),"")</f>
        <v/>
      </c>
      <c r="K416" s="17" t="str">
        <f>IF(SUM('Test Sample Data'!K$3:K$98)&gt;10,IF(AND(ISNUMBER('Test Sample Data'!K415),'Test Sample Data'!K415&lt;$B$1,'Test Sample Data'!K415&gt;0),'Test Sample Data'!K415,$B$1),"")</f>
        <v/>
      </c>
      <c r="L416" s="17" t="str">
        <f>IF(SUM('Test Sample Data'!L$3:L$98)&gt;10,IF(AND(ISNUMBER('Test Sample Data'!L415),'Test Sample Data'!L415&lt;$B$1,'Test Sample Data'!L415&gt;0),'Test Sample Data'!L415,$B$1),"")</f>
        <v/>
      </c>
      <c r="M416" s="17" t="str">
        <f>IF(SUM('Test Sample Data'!M$3:M$98)&gt;10,IF(AND(ISNUMBER('Test Sample Data'!M415),'Test Sample Data'!M415&lt;$B$1,'Test Sample Data'!M415&gt;0),'Test Sample Data'!M415,$B$1),"")</f>
        <v/>
      </c>
      <c r="N416" s="17" t="str">
        <f>'Gene Table'!D415</f>
        <v>NM_005513</v>
      </c>
      <c r="O416" s="16" t="s">
        <v>121</v>
      </c>
      <c r="P416" s="17" t="str">
        <f>IF(SUM('Control Sample Data'!D$3:D$98)&gt;10,IF(AND(ISNUMBER('Control Sample Data'!D415),'Control Sample Data'!D415&lt;$B$1,'Control Sample Data'!D415&gt;0),'Control Sample Data'!D415,$B$1),"")</f>
        <v/>
      </c>
      <c r="Q416" s="17" t="str">
        <f>IF(SUM('Control Sample Data'!E$3:E$98)&gt;10,IF(AND(ISNUMBER('Control Sample Data'!E415),'Control Sample Data'!E415&lt;$B$1,'Control Sample Data'!E415&gt;0),'Control Sample Data'!E415,$B$1),"")</f>
        <v/>
      </c>
      <c r="R416" s="17" t="str">
        <f>IF(SUM('Control Sample Data'!F$3:F$98)&gt;10,IF(AND(ISNUMBER('Control Sample Data'!F415),'Control Sample Data'!F415&lt;$B$1,'Control Sample Data'!F415&gt;0),'Control Sample Data'!F415,$B$1),"")</f>
        <v/>
      </c>
      <c r="S416" s="17" t="str">
        <f>IF(SUM('Control Sample Data'!G$3:G$98)&gt;10,IF(AND(ISNUMBER('Control Sample Data'!G415),'Control Sample Data'!G415&lt;$B$1,'Control Sample Data'!G415&gt;0),'Control Sample Data'!G415,$B$1),"")</f>
        <v/>
      </c>
      <c r="T416" s="17" t="str">
        <f>IF(SUM('Control Sample Data'!H$3:H$98)&gt;10,IF(AND(ISNUMBER('Control Sample Data'!H415),'Control Sample Data'!H415&lt;$B$1,'Control Sample Data'!H415&gt;0),'Control Sample Data'!H415,$B$1),"")</f>
        <v/>
      </c>
      <c r="U416" s="17" t="str">
        <f>IF(SUM('Control Sample Data'!I$3:I$98)&gt;10,IF(AND(ISNUMBER('Control Sample Data'!I415),'Control Sample Data'!I415&lt;$B$1,'Control Sample Data'!I415&gt;0),'Control Sample Data'!I415,$B$1),"")</f>
        <v/>
      </c>
      <c r="V416" s="17" t="str">
        <f>IF(SUM('Control Sample Data'!J$3:J$98)&gt;10,IF(AND(ISNUMBER('Control Sample Data'!J415),'Control Sample Data'!J415&lt;$B$1,'Control Sample Data'!J415&gt;0),'Control Sample Data'!J415,$B$1),"")</f>
        <v/>
      </c>
      <c r="W416" s="17" t="str">
        <f>IF(SUM('Control Sample Data'!K$3:K$98)&gt;10,IF(AND(ISNUMBER('Control Sample Data'!K415),'Control Sample Data'!K415&lt;$B$1,'Control Sample Data'!K415&gt;0),'Control Sample Data'!K415,$B$1),"")</f>
        <v/>
      </c>
      <c r="X416" s="17" t="str">
        <f>IF(SUM('Control Sample Data'!L$3:L$98)&gt;10,IF(AND(ISNUMBER('Control Sample Data'!L415),'Control Sample Data'!L415&lt;$B$1,'Control Sample Data'!L415&gt;0),'Control Sample Data'!L415,$B$1),"")</f>
        <v/>
      </c>
      <c r="Y416" s="17" t="str">
        <f>IF(SUM('Control Sample Data'!M$3:M$98)&gt;10,IF(AND(ISNUMBER('Control Sample Data'!M415),'Control Sample Data'!M415&lt;$B$1,'Control Sample Data'!M415&gt;0),'Control Sample Data'!M415,$B$1),"")</f>
        <v/>
      </c>
      <c r="AT416" s="36" t="str">
        <f t="shared" si="386"/>
        <v/>
      </c>
      <c r="AU416" s="36" t="str">
        <f t="shared" si="387"/>
        <v/>
      </c>
      <c r="AV416" s="36" t="str">
        <f t="shared" si="388"/>
        <v/>
      </c>
      <c r="AW416" s="36" t="str">
        <f t="shared" si="389"/>
        <v/>
      </c>
      <c r="AX416" s="36" t="str">
        <f t="shared" si="390"/>
        <v/>
      </c>
      <c r="AY416" s="36" t="str">
        <f t="shared" si="391"/>
        <v/>
      </c>
      <c r="AZ416" s="36" t="str">
        <f t="shared" si="392"/>
        <v/>
      </c>
      <c r="BA416" s="36" t="str">
        <f t="shared" si="393"/>
        <v/>
      </c>
      <c r="BB416" s="36" t="str">
        <f t="shared" si="394"/>
        <v/>
      </c>
      <c r="BC416" s="36" t="str">
        <f t="shared" si="394"/>
        <v/>
      </c>
      <c r="BD416" s="36" t="str">
        <f t="shared" si="356"/>
        <v/>
      </c>
      <c r="BE416" s="36" t="str">
        <f t="shared" si="357"/>
        <v/>
      </c>
      <c r="BF416" s="36" t="str">
        <f t="shared" si="358"/>
        <v/>
      </c>
      <c r="BG416" s="36" t="str">
        <f t="shared" si="359"/>
        <v/>
      </c>
      <c r="BH416" s="36" t="str">
        <f t="shared" si="360"/>
        <v/>
      </c>
      <c r="BI416" s="36" t="str">
        <f t="shared" si="361"/>
        <v/>
      </c>
      <c r="BJ416" s="36" t="str">
        <f t="shared" si="362"/>
        <v/>
      </c>
      <c r="BK416" s="36" t="str">
        <f t="shared" si="363"/>
        <v/>
      </c>
      <c r="BL416" s="36" t="str">
        <f t="shared" si="364"/>
        <v/>
      </c>
      <c r="BM416" s="36" t="str">
        <f t="shared" si="365"/>
        <v/>
      </c>
      <c r="BN416" s="38" t="e">
        <f t="shared" si="354"/>
        <v>#DIV/0!</v>
      </c>
      <c r="BO416" s="38" t="e">
        <f t="shared" si="355"/>
        <v>#DIV/0!</v>
      </c>
      <c r="BP416" s="39" t="str">
        <f t="shared" si="366"/>
        <v/>
      </c>
      <c r="BQ416" s="39" t="str">
        <f t="shared" si="367"/>
        <v/>
      </c>
      <c r="BR416" s="39" t="str">
        <f t="shared" si="368"/>
        <v/>
      </c>
      <c r="BS416" s="39" t="str">
        <f t="shared" si="369"/>
        <v/>
      </c>
      <c r="BT416" s="39" t="str">
        <f t="shared" si="370"/>
        <v/>
      </c>
      <c r="BU416" s="39" t="str">
        <f t="shared" si="371"/>
        <v/>
      </c>
      <c r="BV416" s="39" t="str">
        <f t="shared" si="372"/>
        <v/>
      </c>
      <c r="BW416" s="39" t="str">
        <f t="shared" si="373"/>
        <v/>
      </c>
      <c r="BX416" s="39" t="str">
        <f t="shared" si="374"/>
        <v/>
      </c>
      <c r="BY416" s="39" t="str">
        <f t="shared" si="375"/>
        <v/>
      </c>
      <c r="BZ416" s="39" t="str">
        <f t="shared" si="376"/>
        <v/>
      </c>
      <c r="CA416" s="39" t="str">
        <f t="shared" si="377"/>
        <v/>
      </c>
      <c r="CB416" s="39" t="str">
        <f t="shared" si="378"/>
        <v/>
      </c>
      <c r="CC416" s="39" t="str">
        <f t="shared" si="379"/>
        <v/>
      </c>
      <c r="CD416" s="39" t="str">
        <f t="shared" si="380"/>
        <v/>
      </c>
      <c r="CE416" s="39" t="str">
        <f t="shared" si="381"/>
        <v/>
      </c>
      <c r="CF416" s="39" t="str">
        <f t="shared" si="382"/>
        <v/>
      </c>
      <c r="CG416" s="39" t="str">
        <f t="shared" si="383"/>
        <v/>
      </c>
      <c r="CH416" s="39" t="str">
        <f t="shared" si="384"/>
        <v/>
      </c>
      <c r="CI416" s="39" t="str">
        <f t="shared" si="385"/>
        <v/>
      </c>
    </row>
    <row r="417" spans="1:87" ht="12.75">
      <c r="A417" s="18"/>
      <c r="B417" s="16" t="str">
        <f>'Gene Table'!D416</f>
        <v>NM_000827</v>
      </c>
      <c r="C417" s="16" t="s">
        <v>125</v>
      </c>
      <c r="D417" s="17" t="str">
        <f>IF(SUM('Test Sample Data'!D$3:D$98)&gt;10,IF(AND(ISNUMBER('Test Sample Data'!D416),'Test Sample Data'!D416&lt;$B$1,'Test Sample Data'!D416&gt;0),'Test Sample Data'!D416,$B$1),"")</f>
        <v/>
      </c>
      <c r="E417" s="17" t="str">
        <f>IF(SUM('Test Sample Data'!E$3:E$98)&gt;10,IF(AND(ISNUMBER('Test Sample Data'!E416),'Test Sample Data'!E416&lt;$B$1,'Test Sample Data'!E416&gt;0),'Test Sample Data'!E416,$B$1),"")</f>
        <v/>
      </c>
      <c r="F417" s="17" t="str">
        <f>IF(SUM('Test Sample Data'!F$3:F$98)&gt;10,IF(AND(ISNUMBER('Test Sample Data'!F416),'Test Sample Data'!F416&lt;$B$1,'Test Sample Data'!F416&gt;0),'Test Sample Data'!F416,$B$1),"")</f>
        <v/>
      </c>
      <c r="G417" s="17" t="str">
        <f>IF(SUM('Test Sample Data'!G$3:G$98)&gt;10,IF(AND(ISNUMBER('Test Sample Data'!G416),'Test Sample Data'!G416&lt;$B$1,'Test Sample Data'!G416&gt;0),'Test Sample Data'!G416,$B$1),"")</f>
        <v/>
      </c>
      <c r="H417" s="17" t="str">
        <f>IF(SUM('Test Sample Data'!H$3:H$98)&gt;10,IF(AND(ISNUMBER('Test Sample Data'!H416),'Test Sample Data'!H416&lt;$B$1,'Test Sample Data'!H416&gt;0),'Test Sample Data'!H416,$B$1),"")</f>
        <v/>
      </c>
      <c r="I417" s="17" t="str">
        <f>IF(SUM('Test Sample Data'!I$3:I$98)&gt;10,IF(AND(ISNUMBER('Test Sample Data'!I416),'Test Sample Data'!I416&lt;$B$1,'Test Sample Data'!I416&gt;0),'Test Sample Data'!I416,$B$1),"")</f>
        <v/>
      </c>
      <c r="J417" s="17" t="str">
        <f>IF(SUM('Test Sample Data'!J$3:J$98)&gt;10,IF(AND(ISNUMBER('Test Sample Data'!J416),'Test Sample Data'!J416&lt;$B$1,'Test Sample Data'!J416&gt;0),'Test Sample Data'!J416,$B$1),"")</f>
        <v/>
      </c>
      <c r="K417" s="17" t="str">
        <f>IF(SUM('Test Sample Data'!K$3:K$98)&gt;10,IF(AND(ISNUMBER('Test Sample Data'!K416),'Test Sample Data'!K416&lt;$B$1,'Test Sample Data'!K416&gt;0),'Test Sample Data'!K416,$B$1),"")</f>
        <v/>
      </c>
      <c r="L417" s="17" t="str">
        <f>IF(SUM('Test Sample Data'!L$3:L$98)&gt;10,IF(AND(ISNUMBER('Test Sample Data'!L416),'Test Sample Data'!L416&lt;$B$1,'Test Sample Data'!L416&gt;0),'Test Sample Data'!L416,$B$1),"")</f>
        <v/>
      </c>
      <c r="M417" s="17" t="str">
        <f>IF(SUM('Test Sample Data'!M$3:M$98)&gt;10,IF(AND(ISNUMBER('Test Sample Data'!M416),'Test Sample Data'!M416&lt;$B$1,'Test Sample Data'!M416&gt;0),'Test Sample Data'!M416,$B$1),"")</f>
        <v/>
      </c>
      <c r="N417" s="17" t="str">
        <f>'Gene Table'!D416</f>
        <v>NM_000827</v>
      </c>
      <c r="O417" s="16" t="s">
        <v>125</v>
      </c>
      <c r="P417" s="17" t="str">
        <f>IF(SUM('Control Sample Data'!D$3:D$98)&gt;10,IF(AND(ISNUMBER('Control Sample Data'!D416),'Control Sample Data'!D416&lt;$B$1,'Control Sample Data'!D416&gt;0),'Control Sample Data'!D416,$B$1),"")</f>
        <v/>
      </c>
      <c r="Q417" s="17" t="str">
        <f>IF(SUM('Control Sample Data'!E$3:E$98)&gt;10,IF(AND(ISNUMBER('Control Sample Data'!E416),'Control Sample Data'!E416&lt;$B$1,'Control Sample Data'!E416&gt;0),'Control Sample Data'!E416,$B$1),"")</f>
        <v/>
      </c>
      <c r="R417" s="17" t="str">
        <f>IF(SUM('Control Sample Data'!F$3:F$98)&gt;10,IF(AND(ISNUMBER('Control Sample Data'!F416),'Control Sample Data'!F416&lt;$B$1,'Control Sample Data'!F416&gt;0),'Control Sample Data'!F416,$B$1),"")</f>
        <v/>
      </c>
      <c r="S417" s="17" t="str">
        <f>IF(SUM('Control Sample Data'!G$3:G$98)&gt;10,IF(AND(ISNUMBER('Control Sample Data'!G416),'Control Sample Data'!G416&lt;$B$1,'Control Sample Data'!G416&gt;0),'Control Sample Data'!G416,$B$1),"")</f>
        <v/>
      </c>
      <c r="T417" s="17" t="str">
        <f>IF(SUM('Control Sample Data'!H$3:H$98)&gt;10,IF(AND(ISNUMBER('Control Sample Data'!H416),'Control Sample Data'!H416&lt;$B$1,'Control Sample Data'!H416&gt;0),'Control Sample Data'!H416,$B$1),"")</f>
        <v/>
      </c>
      <c r="U417" s="17" t="str">
        <f>IF(SUM('Control Sample Data'!I$3:I$98)&gt;10,IF(AND(ISNUMBER('Control Sample Data'!I416),'Control Sample Data'!I416&lt;$B$1,'Control Sample Data'!I416&gt;0),'Control Sample Data'!I416,$B$1),"")</f>
        <v/>
      </c>
      <c r="V417" s="17" t="str">
        <f>IF(SUM('Control Sample Data'!J$3:J$98)&gt;10,IF(AND(ISNUMBER('Control Sample Data'!J416),'Control Sample Data'!J416&lt;$B$1,'Control Sample Data'!J416&gt;0),'Control Sample Data'!J416,$B$1),"")</f>
        <v/>
      </c>
      <c r="W417" s="17" t="str">
        <f>IF(SUM('Control Sample Data'!K$3:K$98)&gt;10,IF(AND(ISNUMBER('Control Sample Data'!K416),'Control Sample Data'!K416&lt;$B$1,'Control Sample Data'!K416&gt;0),'Control Sample Data'!K416,$B$1),"")</f>
        <v/>
      </c>
      <c r="X417" s="17" t="str">
        <f>IF(SUM('Control Sample Data'!L$3:L$98)&gt;10,IF(AND(ISNUMBER('Control Sample Data'!L416),'Control Sample Data'!L416&lt;$B$1,'Control Sample Data'!L416&gt;0),'Control Sample Data'!L416,$B$1),"")</f>
        <v/>
      </c>
      <c r="Y417" s="17" t="str">
        <f>IF(SUM('Control Sample Data'!M$3:M$98)&gt;10,IF(AND(ISNUMBER('Control Sample Data'!M416),'Control Sample Data'!M416&lt;$B$1,'Control Sample Data'!M416&gt;0),'Control Sample Data'!M416,$B$1),"")</f>
        <v/>
      </c>
      <c r="AT417" s="36" t="str">
        <f t="shared" si="386"/>
        <v/>
      </c>
      <c r="AU417" s="36" t="str">
        <f t="shared" si="387"/>
        <v/>
      </c>
      <c r="AV417" s="36" t="str">
        <f t="shared" si="388"/>
        <v/>
      </c>
      <c r="AW417" s="36" t="str">
        <f t="shared" si="389"/>
        <v/>
      </c>
      <c r="AX417" s="36" t="str">
        <f t="shared" si="390"/>
        <v/>
      </c>
      <c r="AY417" s="36" t="str">
        <f t="shared" si="391"/>
        <v/>
      </c>
      <c r="AZ417" s="36" t="str">
        <f t="shared" si="392"/>
        <v/>
      </c>
      <c r="BA417" s="36" t="str">
        <f t="shared" si="393"/>
        <v/>
      </c>
      <c r="BB417" s="36" t="str">
        <f t="shared" si="394"/>
        <v/>
      </c>
      <c r="BC417" s="36" t="str">
        <f t="shared" si="394"/>
        <v/>
      </c>
      <c r="BD417" s="36" t="str">
        <f t="shared" si="356"/>
        <v/>
      </c>
      <c r="BE417" s="36" t="str">
        <f t="shared" si="357"/>
        <v/>
      </c>
      <c r="BF417" s="36" t="str">
        <f t="shared" si="358"/>
        <v/>
      </c>
      <c r="BG417" s="36" t="str">
        <f t="shared" si="359"/>
        <v/>
      </c>
      <c r="BH417" s="36" t="str">
        <f t="shared" si="360"/>
        <v/>
      </c>
      <c r="BI417" s="36" t="str">
        <f t="shared" si="361"/>
        <v/>
      </c>
      <c r="BJ417" s="36" t="str">
        <f t="shared" si="362"/>
        <v/>
      </c>
      <c r="BK417" s="36" t="str">
        <f t="shared" si="363"/>
        <v/>
      </c>
      <c r="BL417" s="36" t="str">
        <f t="shared" si="364"/>
        <v/>
      </c>
      <c r="BM417" s="36" t="str">
        <f t="shared" si="365"/>
        <v/>
      </c>
      <c r="BN417" s="38" t="e">
        <f t="shared" si="354"/>
        <v>#DIV/0!</v>
      </c>
      <c r="BO417" s="38" t="e">
        <f t="shared" si="355"/>
        <v>#DIV/0!</v>
      </c>
      <c r="BP417" s="39" t="str">
        <f t="shared" si="366"/>
        <v/>
      </c>
      <c r="BQ417" s="39" t="str">
        <f t="shared" si="367"/>
        <v/>
      </c>
      <c r="BR417" s="39" t="str">
        <f t="shared" si="368"/>
        <v/>
      </c>
      <c r="BS417" s="39" t="str">
        <f t="shared" si="369"/>
        <v/>
      </c>
      <c r="BT417" s="39" t="str">
        <f t="shared" si="370"/>
        <v/>
      </c>
      <c r="BU417" s="39" t="str">
        <f t="shared" si="371"/>
        <v/>
      </c>
      <c r="BV417" s="39" t="str">
        <f t="shared" si="372"/>
        <v/>
      </c>
      <c r="BW417" s="39" t="str">
        <f t="shared" si="373"/>
        <v/>
      </c>
      <c r="BX417" s="39" t="str">
        <f t="shared" si="374"/>
        <v/>
      </c>
      <c r="BY417" s="39" t="str">
        <f t="shared" si="375"/>
        <v/>
      </c>
      <c r="BZ417" s="39" t="str">
        <f t="shared" si="376"/>
        <v/>
      </c>
      <c r="CA417" s="39" t="str">
        <f t="shared" si="377"/>
        <v/>
      </c>
      <c r="CB417" s="39" t="str">
        <f t="shared" si="378"/>
        <v/>
      </c>
      <c r="CC417" s="39" t="str">
        <f t="shared" si="379"/>
        <v/>
      </c>
      <c r="CD417" s="39" t="str">
        <f t="shared" si="380"/>
        <v/>
      </c>
      <c r="CE417" s="39" t="str">
        <f t="shared" si="381"/>
        <v/>
      </c>
      <c r="CF417" s="39" t="str">
        <f t="shared" si="382"/>
        <v/>
      </c>
      <c r="CG417" s="39" t="str">
        <f t="shared" si="383"/>
        <v/>
      </c>
      <c r="CH417" s="39" t="str">
        <f t="shared" si="384"/>
        <v/>
      </c>
      <c r="CI417" s="39" t="str">
        <f t="shared" si="385"/>
        <v/>
      </c>
    </row>
    <row r="418" spans="1:87" ht="12.75">
      <c r="A418" s="18"/>
      <c r="B418" s="16" t="str">
        <f>'Gene Table'!D417</f>
        <v>NM_002084</v>
      </c>
      <c r="C418" s="16" t="s">
        <v>129</v>
      </c>
      <c r="D418" s="17" t="str">
        <f>IF(SUM('Test Sample Data'!D$3:D$98)&gt;10,IF(AND(ISNUMBER('Test Sample Data'!D417),'Test Sample Data'!D417&lt;$B$1,'Test Sample Data'!D417&gt;0),'Test Sample Data'!D417,$B$1),"")</f>
        <v/>
      </c>
      <c r="E418" s="17" t="str">
        <f>IF(SUM('Test Sample Data'!E$3:E$98)&gt;10,IF(AND(ISNUMBER('Test Sample Data'!E417),'Test Sample Data'!E417&lt;$B$1,'Test Sample Data'!E417&gt;0),'Test Sample Data'!E417,$B$1),"")</f>
        <v/>
      </c>
      <c r="F418" s="17" t="str">
        <f>IF(SUM('Test Sample Data'!F$3:F$98)&gt;10,IF(AND(ISNUMBER('Test Sample Data'!F417),'Test Sample Data'!F417&lt;$B$1,'Test Sample Data'!F417&gt;0),'Test Sample Data'!F417,$B$1),"")</f>
        <v/>
      </c>
      <c r="G418" s="17" t="str">
        <f>IF(SUM('Test Sample Data'!G$3:G$98)&gt;10,IF(AND(ISNUMBER('Test Sample Data'!G417),'Test Sample Data'!G417&lt;$B$1,'Test Sample Data'!G417&gt;0),'Test Sample Data'!G417,$B$1),"")</f>
        <v/>
      </c>
      <c r="H418" s="17" t="str">
        <f>IF(SUM('Test Sample Data'!H$3:H$98)&gt;10,IF(AND(ISNUMBER('Test Sample Data'!H417),'Test Sample Data'!H417&lt;$B$1,'Test Sample Data'!H417&gt;0),'Test Sample Data'!H417,$B$1),"")</f>
        <v/>
      </c>
      <c r="I418" s="17" t="str">
        <f>IF(SUM('Test Sample Data'!I$3:I$98)&gt;10,IF(AND(ISNUMBER('Test Sample Data'!I417),'Test Sample Data'!I417&lt;$B$1,'Test Sample Data'!I417&gt;0),'Test Sample Data'!I417,$B$1),"")</f>
        <v/>
      </c>
      <c r="J418" s="17" t="str">
        <f>IF(SUM('Test Sample Data'!J$3:J$98)&gt;10,IF(AND(ISNUMBER('Test Sample Data'!J417),'Test Sample Data'!J417&lt;$B$1,'Test Sample Data'!J417&gt;0),'Test Sample Data'!J417,$B$1),"")</f>
        <v/>
      </c>
      <c r="K418" s="17" t="str">
        <f>IF(SUM('Test Sample Data'!K$3:K$98)&gt;10,IF(AND(ISNUMBER('Test Sample Data'!K417),'Test Sample Data'!K417&lt;$B$1,'Test Sample Data'!K417&gt;0),'Test Sample Data'!K417,$B$1),"")</f>
        <v/>
      </c>
      <c r="L418" s="17" t="str">
        <f>IF(SUM('Test Sample Data'!L$3:L$98)&gt;10,IF(AND(ISNUMBER('Test Sample Data'!L417),'Test Sample Data'!L417&lt;$B$1,'Test Sample Data'!L417&gt;0),'Test Sample Data'!L417,$B$1),"")</f>
        <v/>
      </c>
      <c r="M418" s="17" t="str">
        <f>IF(SUM('Test Sample Data'!M$3:M$98)&gt;10,IF(AND(ISNUMBER('Test Sample Data'!M417),'Test Sample Data'!M417&lt;$B$1,'Test Sample Data'!M417&gt;0),'Test Sample Data'!M417,$B$1),"")</f>
        <v/>
      </c>
      <c r="N418" s="17" t="str">
        <f>'Gene Table'!D417</f>
        <v>NM_002084</v>
      </c>
      <c r="O418" s="16" t="s">
        <v>129</v>
      </c>
      <c r="P418" s="17" t="str">
        <f>IF(SUM('Control Sample Data'!D$3:D$98)&gt;10,IF(AND(ISNUMBER('Control Sample Data'!D417),'Control Sample Data'!D417&lt;$B$1,'Control Sample Data'!D417&gt;0),'Control Sample Data'!D417,$B$1),"")</f>
        <v/>
      </c>
      <c r="Q418" s="17" t="str">
        <f>IF(SUM('Control Sample Data'!E$3:E$98)&gt;10,IF(AND(ISNUMBER('Control Sample Data'!E417),'Control Sample Data'!E417&lt;$B$1,'Control Sample Data'!E417&gt;0),'Control Sample Data'!E417,$B$1),"")</f>
        <v/>
      </c>
      <c r="R418" s="17" t="str">
        <f>IF(SUM('Control Sample Data'!F$3:F$98)&gt;10,IF(AND(ISNUMBER('Control Sample Data'!F417),'Control Sample Data'!F417&lt;$B$1,'Control Sample Data'!F417&gt;0),'Control Sample Data'!F417,$B$1),"")</f>
        <v/>
      </c>
      <c r="S418" s="17" t="str">
        <f>IF(SUM('Control Sample Data'!G$3:G$98)&gt;10,IF(AND(ISNUMBER('Control Sample Data'!G417),'Control Sample Data'!G417&lt;$B$1,'Control Sample Data'!G417&gt;0),'Control Sample Data'!G417,$B$1),"")</f>
        <v/>
      </c>
      <c r="T418" s="17" t="str">
        <f>IF(SUM('Control Sample Data'!H$3:H$98)&gt;10,IF(AND(ISNUMBER('Control Sample Data'!H417),'Control Sample Data'!H417&lt;$B$1,'Control Sample Data'!H417&gt;0),'Control Sample Data'!H417,$B$1),"")</f>
        <v/>
      </c>
      <c r="U418" s="17" t="str">
        <f>IF(SUM('Control Sample Data'!I$3:I$98)&gt;10,IF(AND(ISNUMBER('Control Sample Data'!I417),'Control Sample Data'!I417&lt;$B$1,'Control Sample Data'!I417&gt;0),'Control Sample Data'!I417,$B$1),"")</f>
        <v/>
      </c>
      <c r="V418" s="17" t="str">
        <f>IF(SUM('Control Sample Data'!J$3:J$98)&gt;10,IF(AND(ISNUMBER('Control Sample Data'!J417),'Control Sample Data'!J417&lt;$B$1,'Control Sample Data'!J417&gt;0),'Control Sample Data'!J417,$B$1),"")</f>
        <v/>
      </c>
      <c r="W418" s="17" t="str">
        <f>IF(SUM('Control Sample Data'!K$3:K$98)&gt;10,IF(AND(ISNUMBER('Control Sample Data'!K417),'Control Sample Data'!K417&lt;$B$1,'Control Sample Data'!K417&gt;0),'Control Sample Data'!K417,$B$1),"")</f>
        <v/>
      </c>
      <c r="X418" s="17" t="str">
        <f>IF(SUM('Control Sample Data'!L$3:L$98)&gt;10,IF(AND(ISNUMBER('Control Sample Data'!L417),'Control Sample Data'!L417&lt;$B$1,'Control Sample Data'!L417&gt;0),'Control Sample Data'!L417,$B$1),"")</f>
        <v/>
      </c>
      <c r="Y418" s="17" t="str">
        <f>IF(SUM('Control Sample Data'!M$3:M$98)&gt;10,IF(AND(ISNUMBER('Control Sample Data'!M417),'Control Sample Data'!M417&lt;$B$1,'Control Sample Data'!M417&gt;0),'Control Sample Data'!M417,$B$1),"")</f>
        <v/>
      </c>
      <c r="AT418" s="36" t="str">
        <f t="shared" si="386"/>
        <v/>
      </c>
      <c r="AU418" s="36" t="str">
        <f t="shared" si="387"/>
        <v/>
      </c>
      <c r="AV418" s="36" t="str">
        <f t="shared" si="388"/>
        <v/>
      </c>
      <c r="AW418" s="36" t="str">
        <f t="shared" si="389"/>
        <v/>
      </c>
      <c r="AX418" s="36" t="str">
        <f t="shared" si="390"/>
        <v/>
      </c>
      <c r="AY418" s="36" t="str">
        <f t="shared" si="391"/>
        <v/>
      </c>
      <c r="AZ418" s="36" t="str">
        <f t="shared" si="392"/>
        <v/>
      </c>
      <c r="BA418" s="36" t="str">
        <f t="shared" si="393"/>
        <v/>
      </c>
      <c r="BB418" s="36" t="str">
        <f t="shared" si="394"/>
        <v/>
      </c>
      <c r="BC418" s="36" t="str">
        <f t="shared" si="394"/>
        <v/>
      </c>
      <c r="BD418" s="36" t="str">
        <f t="shared" si="356"/>
        <v/>
      </c>
      <c r="BE418" s="36" t="str">
        <f t="shared" si="357"/>
        <v/>
      </c>
      <c r="BF418" s="36" t="str">
        <f t="shared" si="358"/>
        <v/>
      </c>
      <c r="BG418" s="36" t="str">
        <f t="shared" si="359"/>
        <v/>
      </c>
      <c r="BH418" s="36" t="str">
        <f t="shared" si="360"/>
        <v/>
      </c>
      <c r="BI418" s="36" t="str">
        <f t="shared" si="361"/>
        <v/>
      </c>
      <c r="BJ418" s="36" t="str">
        <f t="shared" si="362"/>
        <v/>
      </c>
      <c r="BK418" s="36" t="str">
        <f t="shared" si="363"/>
        <v/>
      </c>
      <c r="BL418" s="36" t="str">
        <f t="shared" si="364"/>
        <v/>
      </c>
      <c r="BM418" s="36" t="str">
        <f t="shared" si="365"/>
        <v/>
      </c>
      <c r="BN418" s="38" t="e">
        <f t="shared" si="354"/>
        <v>#DIV/0!</v>
      </c>
      <c r="BO418" s="38" t="e">
        <f t="shared" si="355"/>
        <v>#DIV/0!</v>
      </c>
      <c r="BP418" s="39" t="str">
        <f t="shared" si="366"/>
        <v/>
      </c>
      <c r="BQ418" s="39" t="str">
        <f t="shared" si="367"/>
        <v/>
      </c>
      <c r="BR418" s="39" t="str">
        <f t="shared" si="368"/>
        <v/>
      </c>
      <c r="BS418" s="39" t="str">
        <f t="shared" si="369"/>
        <v/>
      </c>
      <c r="BT418" s="39" t="str">
        <f t="shared" si="370"/>
        <v/>
      </c>
      <c r="BU418" s="39" t="str">
        <f t="shared" si="371"/>
        <v/>
      </c>
      <c r="BV418" s="39" t="str">
        <f t="shared" si="372"/>
        <v/>
      </c>
      <c r="BW418" s="39" t="str">
        <f t="shared" si="373"/>
        <v/>
      </c>
      <c r="BX418" s="39" t="str">
        <f t="shared" si="374"/>
        <v/>
      </c>
      <c r="BY418" s="39" t="str">
        <f t="shared" si="375"/>
        <v/>
      </c>
      <c r="BZ418" s="39" t="str">
        <f t="shared" si="376"/>
        <v/>
      </c>
      <c r="CA418" s="39" t="str">
        <f t="shared" si="377"/>
        <v/>
      </c>
      <c r="CB418" s="39" t="str">
        <f t="shared" si="378"/>
        <v/>
      </c>
      <c r="CC418" s="39" t="str">
        <f t="shared" si="379"/>
        <v/>
      </c>
      <c r="CD418" s="39" t="str">
        <f t="shared" si="380"/>
        <v/>
      </c>
      <c r="CE418" s="39" t="str">
        <f t="shared" si="381"/>
        <v/>
      </c>
      <c r="CF418" s="39" t="str">
        <f t="shared" si="382"/>
        <v/>
      </c>
      <c r="CG418" s="39" t="str">
        <f t="shared" si="383"/>
        <v/>
      </c>
      <c r="CH418" s="39" t="str">
        <f t="shared" si="384"/>
        <v/>
      </c>
      <c r="CI418" s="39" t="str">
        <f t="shared" si="385"/>
        <v/>
      </c>
    </row>
    <row r="419" spans="1:87" ht="12.75">
      <c r="A419" s="18"/>
      <c r="B419" s="16" t="str">
        <f>'Gene Table'!D418</f>
        <v>NM_002083</v>
      </c>
      <c r="C419" s="16" t="s">
        <v>133</v>
      </c>
      <c r="D419" s="17" t="str">
        <f>IF(SUM('Test Sample Data'!D$3:D$98)&gt;10,IF(AND(ISNUMBER('Test Sample Data'!D418),'Test Sample Data'!D418&lt;$B$1,'Test Sample Data'!D418&gt;0),'Test Sample Data'!D418,$B$1),"")</f>
        <v/>
      </c>
      <c r="E419" s="17" t="str">
        <f>IF(SUM('Test Sample Data'!E$3:E$98)&gt;10,IF(AND(ISNUMBER('Test Sample Data'!E418),'Test Sample Data'!E418&lt;$B$1,'Test Sample Data'!E418&gt;0),'Test Sample Data'!E418,$B$1),"")</f>
        <v/>
      </c>
      <c r="F419" s="17" t="str">
        <f>IF(SUM('Test Sample Data'!F$3:F$98)&gt;10,IF(AND(ISNUMBER('Test Sample Data'!F418),'Test Sample Data'!F418&lt;$B$1,'Test Sample Data'!F418&gt;0),'Test Sample Data'!F418,$B$1),"")</f>
        <v/>
      </c>
      <c r="G419" s="17" t="str">
        <f>IF(SUM('Test Sample Data'!G$3:G$98)&gt;10,IF(AND(ISNUMBER('Test Sample Data'!G418),'Test Sample Data'!G418&lt;$B$1,'Test Sample Data'!G418&gt;0),'Test Sample Data'!G418,$B$1),"")</f>
        <v/>
      </c>
      <c r="H419" s="17" t="str">
        <f>IF(SUM('Test Sample Data'!H$3:H$98)&gt;10,IF(AND(ISNUMBER('Test Sample Data'!H418),'Test Sample Data'!H418&lt;$B$1,'Test Sample Data'!H418&gt;0),'Test Sample Data'!H418,$B$1),"")</f>
        <v/>
      </c>
      <c r="I419" s="17" t="str">
        <f>IF(SUM('Test Sample Data'!I$3:I$98)&gt;10,IF(AND(ISNUMBER('Test Sample Data'!I418),'Test Sample Data'!I418&lt;$B$1,'Test Sample Data'!I418&gt;0),'Test Sample Data'!I418,$B$1),"")</f>
        <v/>
      </c>
      <c r="J419" s="17" t="str">
        <f>IF(SUM('Test Sample Data'!J$3:J$98)&gt;10,IF(AND(ISNUMBER('Test Sample Data'!J418),'Test Sample Data'!J418&lt;$B$1,'Test Sample Data'!J418&gt;0),'Test Sample Data'!J418,$B$1),"")</f>
        <v/>
      </c>
      <c r="K419" s="17" t="str">
        <f>IF(SUM('Test Sample Data'!K$3:K$98)&gt;10,IF(AND(ISNUMBER('Test Sample Data'!K418),'Test Sample Data'!K418&lt;$B$1,'Test Sample Data'!K418&gt;0),'Test Sample Data'!K418,$B$1),"")</f>
        <v/>
      </c>
      <c r="L419" s="17" t="str">
        <f>IF(SUM('Test Sample Data'!L$3:L$98)&gt;10,IF(AND(ISNUMBER('Test Sample Data'!L418),'Test Sample Data'!L418&lt;$B$1,'Test Sample Data'!L418&gt;0),'Test Sample Data'!L418,$B$1),"")</f>
        <v/>
      </c>
      <c r="M419" s="17" t="str">
        <f>IF(SUM('Test Sample Data'!M$3:M$98)&gt;10,IF(AND(ISNUMBER('Test Sample Data'!M418),'Test Sample Data'!M418&lt;$B$1,'Test Sample Data'!M418&gt;0),'Test Sample Data'!M418,$B$1),"")</f>
        <v/>
      </c>
      <c r="N419" s="17" t="str">
        <f>'Gene Table'!D418</f>
        <v>NM_002083</v>
      </c>
      <c r="O419" s="16" t="s">
        <v>133</v>
      </c>
      <c r="P419" s="17" t="str">
        <f>IF(SUM('Control Sample Data'!D$3:D$98)&gt;10,IF(AND(ISNUMBER('Control Sample Data'!D418),'Control Sample Data'!D418&lt;$B$1,'Control Sample Data'!D418&gt;0),'Control Sample Data'!D418,$B$1),"")</f>
        <v/>
      </c>
      <c r="Q419" s="17" t="str">
        <f>IF(SUM('Control Sample Data'!E$3:E$98)&gt;10,IF(AND(ISNUMBER('Control Sample Data'!E418),'Control Sample Data'!E418&lt;$B$1,'Control Sample Data'!E418&gt;0),'Control Sample Data'!E418,$B$1),"")</f>
        <v/>
      </c>
      <c r="R419" s="17" t="str">
        <f>IF(SUM('Control Sample Data'!F$3:F$98)&gt;10,IF(AND(ISNUMBER('Control Sample Data'!F418),'Control Sample Data'!F418&lt;$B$1,'Control Sample Data'!F418&gt;0),'Control Sample Data'!F418,$B$1),"")</f>
        <v/>
      </c>
      <c r="S419" s="17" t="str">
        <f>IF(SUM('Control Sample Data'!G$3:G$98)&gt;10,IF(AND(ISNUMBER('Control Sample Data'!G418),'Control Sample Data'!G418&lt;$B$1,'Control Sample Data'!G418&gt;0),'Control Sample Data'!G418,$B$1),"")</f>
        <v/>
      </c>
      <c r="T419" s="17" t="str">
        <f>IF(SUM('Control Sample Data'!H$3:H$98)&gt;10,IF(AND(ISNUMBER('Control Sample Data'!H418),'Control Sample Data'!H418&lt;$B$1,'Control Sample Data'!H418&gt;0),'Control Sample Data'!H418,$B$1),"")</f>
        <v/>
      </c>
      <c r="U419" s="17" t="str">
        <f>IF(SUM('Control Sample Data'!I$3:I$98)&gt;10,IF(AND(ISNUMBER('Control Sample Data'!I418),'Control Sample Data'!I418&lt;$B$1,'Control Sample Data'!I418&gt;0),'Control Sample Data'!I418,$B$1),"")</f>
        <v/>
      </c>
      <c r="V419" s="17" t="str">
        <f>IF(SUM('Control Sample Data'!J$3:J$98)&gt;10,IF(AND(ISNUMBER('Control Sample Data'!J418),'Control Sample Data'!J418&lt;$B$1,'Control Sample Data'!J418&gt;0),'Control Sample Data'!J418,$B$1),"")</f>
        <v/>
      </c>
      <c r="W419" s="17" t="str">
        <f>IF(SUM('Control Sample Data'!K$3:K$98)&gt;10,IF(AND(ISNUMBER('Control Sample Data'!K418),'Control Sample Data'!K418&lt;$B$1,'Control Sample Data'!K418&gt;0),'Control Sample Data'!K418,$B$1),"")</f>
        <v/>
      </c>
      <c r="X419" s="17" t="str">
        <f>IF(SUM('Control Sample Data'!L$3:L$98)&gt;10,IF(AND(ISNUMBER('Control Sample Data'!L418),'Control Sample Data'!L418&lt;$B$1,'Control Sample Data'!L418&gt;0),'Control Sample Data'!L418,$B$1),"")</f>
        <v/>
      </c>
      <c r="Y419" s="17" t="str">
        <f>IF(SUM('Control Sample Data'!M$3:M$98)&gt;10,IF(AND(ISNUMBER('Control Sample Data'!M418),'Control Sample Data'!M418&lt;$B$1,'Control Sample Data'!M418&gt;0),'Control Sample Data'!M418,$B$1),"")</f>
        <v/>
      </c>
      <c r="AT419" s="36" t="str">
        <f t="shared" si="386"/>
        <v/>
      </c>
      <c r="AU419" s="36" t="str">
        <f t="shared" si="387"/>
        <v/>
      </c>
      <c r="AV419" s="36" t="str">
        <f t="shared" si="388"/>
        <v/>
      </c>
      <c r="AW419" s="36" t="str">
        <f t="shared" si="389"/>
        <v/>
      </c>
      <c r="AX419" s="36" t="str">
        <f t="shared" si="390"/>
        <v/>
      </c>
      <c r="AY419" s="36" t="str">
        <f t="shared" si="391"/>
        <v/>
      </c>
      <c r="AZ419" s="36" t="str">
        <f t="shared" si="392"/>
        <v/>
      </c>
      <c r="BA419" s="36" t="str">
        <f t="shared" si="393"/>
        <v/>
      </c>
      <c r="BB419" s="36" t="str">
        <f t="shared" si="394"/>
        <v/>
      </c>
      <c r="BC419" s="36" t="str">
        <f t="shared" si="394"/>
        <v/>
      </c>
      <c r="BD419" s="36" t="str">
        <f t="shared" si="356"/>
        <v/>
      </c>
      <c r="BE419" s="36" t="str">
        <f t="shared" si="357"/>
        <v/>
      </c>
      <c r="BF419" s="36" t="str">
        <f t="shared" si="358"/>
        <v/>
      </c>
      <c r="BG419" s="36" t="str">
        <f t="shared" si="359"/>
        <v/>
      </c>
      <c r="BH419" s="36" t="str">
        <f t="shared" si="360"/>
        <v/>
      </c>
      <c r="BI419" s="36" t="str">
        <f t="shared" si="361"/>
        <v/>
      </c>
      <c r="BJ419" s="36" t="str">
        <f t="shared" si="362"/>
        <v/>
      </c>
      <c r="BK419" s="36" t="str">
        <f t="shared" si="363"/>
        <v/>
      </c>
      <c r="BL419" s="36" t="str">
        <f t="shared" si="364"/>
        <v/>
      </c>
      <c r="BM419" s="36" t="str">
        <f t="shared" si="365"/>
        <v/>
      </c>
      <c r="BN419" s="38" t="e">
        <f t="shared" si="354"/>
        <v>#DIV/0!</v>
      </c>
      <c r="BO419" s="38" t="e">
        <f t="shared" si="355"/>
        <v>#DIV/0!</v>
      </c>
      <c r="BP419" s="39" t="str">
        <f t="shared" si="366"/>
        <v/>
      </c>
      <c r="BQ419" s="39" t="str">
        <f t="shared" si="367"/>
        <v/>
      </c>
      <c r="BR419" s="39" t="str">
        <f t="shared" si="368"/>
        <v/>
      </c>
      <c r="BS419" s="39" t="str">
        <f t="shared" si="369"/>
        <v/>
      </c>
      <c r="BT419" s="39" t="str">
        <f t="shared" si="370"/>
        <v/>
      </c>
      <c r="BU419" s="39" t="str">
        <f t="shared" si="371"/>
        <v/>
      </c>
      <c r="BV419" s="39" t="str">
        <f t="shared" si="372"/>
        <v/>
      </c>
      <c r="BW419" s="39" t="str">
        <f t="shared" si="373"/>
        <v/>
      </c>
      <c r="BX419" s="39" t="str">
        <f t="shared" si="374"/>
        <v/>
      </c>
      <c r="BY419" s="39" t="str">
        <f t="shared" si="375"/>
        <v/>
      </c>
      <c r="BZ419" s="39" t="str">
        <f t="shared" si="376"/>
        <v/>
      </c>
      <c r="CA419" s="39" t="str">
        <f t="shared" si="377"/>
        <v/>
      </c>
      <c r="CB419" s="39" t="str">
        <f t="shared" si="378"/>
        <v/>
      </c>
      <c r="CC419" s="39" t="str">
        <f t="shared" si="379"/>
        <v/>
      </c>
      <c r="CD419" s="39" t="str">
        <f t="shared" si="380"/>
        <v/>
      </c>
      <c r="CE419" s="39" t="str">
        <f t="shared" si="381"/>
        <v/>
      </c>
      <c r="CF419" s="39" t="str">
        <f t="shared" si="382"/>
        <v/>
      </c>
      <c r="CG419" s="39" t="str">
        <f t="shared" si="383"/>
        <v/>
      </c>
      <c r="CH419" s="39" t="str">
        <f t="shared" si="384"/>
        <v/>
      </c>
      <c r="CI419" s="39" t="str">
        <f t="shared" si="385"/>
        <v/>
      </c>
    </row>
    <row r="420" spans="1:87" ht="12.75">
      <c r="A420" s="18"/>
      <c r="B420" s="16" t="str">
        <f>'Gene Table'!D419</f>
        <v>NM_019844</v>
      </c>
      <c r="C420" s="16" t="s">
        <v>137</v>
      </c>
      <c r="D420" s="17" t="str">
        <f>IF(SUM('Test Sample Data'!D$3:D$98)&gt;10,IF(AND(ISNUMBER('Test Sample Data'!D419),'Test Sample Data'!D419&lt;$B$1,'Test Sample Data'!D419&gt;0),'Test Sample Data'!D419,$B$1),"")</f>
        <v/>
      </c>
      <c r="E420" s="17" t="str">
        <f>IF(SUM('Test Sample Data'!E$3:E$98)&gt;10,IF(AND(ISNUMBER('Test Sample Data'!E419),'Test Sample Data'!E419&lt;$B$1,'Test Sample Data'!E419&gt;0),'Test Sample Data'!E419,$B$1),"")</f>
        <v/>
      </c>
      <c r="F420" s="17" t="str">
        <f>IF(SUM('Test Sample Data'!F$3:F$98)&gt;10,IF(AND(ISNUMBER('Test Sample Data'!F419),'Test Sample Data'!F419&lt;$B$1,'Test Sample Data'!F419&gt;0),'Test Sample Data'!F419,$B$1),"")</f>
        <v/>
      </c>
      <c r="G420" s="17" t="str">
        <f>IF(SUM('Test Sample Data'!G$3:G$98)&gt;10,IF(AND(ISNUMBER('Test Sample Data'!G419),'Test Sample Data'!G419&lt;$B$1,'Test Sample Data'!G419&gt;0),'Test Sample Data'!G419,$B$1),"")</f>
        <v/>
      </c>
      <c r="H420" s="17" t="str">
        <f>IF(SUM('Test Sample Data'!H$3:H$98)&gt;10,IF(AND(ISNUMBER('Test Sample Data'!H419),'Test Sample Data'!H419&lt;$B$1,'Test Sample Data'!H419&gt;0),'Test Sample Data'!H419,$B$1),"")</f>
        <v/>
      </c>
      <c r="I420" s="17" t="str">
        <f>IF(SUM('Test Sample Data'!I$3:I$98)&gt;10,IF(AND(ISNUMBER('Test Sample Data'!I419),'Test Sample Data'!I419&lt;$B$1,'Test Sample Data'!I419&gt;0),'Test Sample Data'!I419,$B$1),"")</f>
        <v/>
      </c>
      <c r="J420" s="17" t="str">
        <f>IF(SUM('Test Sample Data'!J$3:J$98)&gt;10,IF(AND(ISNUMBER('Test Sample Data'!J419),'Test Sample Data'!J419&lt;$B$1,'Test Sample Data'!J419&gt;0),'Test Sample Data'!J419,$B$1),"")</f>
        <v/>
      </c>
      <c r="K420" s="17" t="str">
        <f>IF(SUM('Test Sample Data'!K$3:K$98)&gt;10,IF(AND(ISNUMBER('Test Sample Data'!K419),'Test Sample Data'!K419&lt;$B$1,'Test Sample Data'!K419&gt;0),'Test Sample Data'!K419,$B$1),"")</f>
        <v/>
      </c>
      <c r="L420" s="17" t="str">
        <f>IF(SUM('Test Sample Data'!L$3:L$98)&gt;10,IF(AND(ISNUMBER('Test Sample Data'!L419),'Test Sample Data'!L419&lt;$B$1,'Test Sample Data'!L419&gt;0),'Test Sample Data'!L419,$B$1),"")</f>
        <v/>
      </c>
      <c r="M420" s="17" t="str">
        <f>IF(SUM('Test Sample Data'!M$3:M$98)&gt;10,IF(AND(ISNUMBER('Test Sample Data'!M419),'Test Sample Data'!M419&lt;$B$1,'Test Sample Data'!M419&gt;0),'Test Sample Data'!M419,$B$1),"")</f>
        <v/>
      </c>
      <c r="N420" s="17" t="str">
        <f>'Gene Table'!D419</f>
        <v>NM_019844</v>
      </c>
      <c r="O420" s="16" t="s">
        <v>137</v>
      </c>
      <c r="P420" s="17" t="str">
        <f>IF(SUM('Control Sample Data'!D$3:D$98)&gt;10,IF(AND(ISNUMBER('Control Sample Data'!D419),'Control Sample Data'!D419&lt;$B$1,'Control Sample Data'!D419&gt;0),'Control Sample Data'!D419,$B$1),"")</f>
        <v/>
      </c>
      <c r="Q420" s="17" t="str">
        <f>IF(SUM('Control Sample Data'!E$3:E$98)&gt;10,IF(AND(ISNUMBER('Control Sample Data'!E419),'Control Sample Data'!E419&lt;$B$1,'Control Sample Data'!E419&gt;0),'Control Sample Data'!E419,$B$1),"")</f>
        <v/>
      </c>
      <c r="R420" s="17" t="str">
        <f>IF(SUM('Control Sample Data'!F$3:F$98)&gt;10,IF(AND(ISNUMBER('Control Sample Data'!F419),'Control Sample Data'!F419&lt;$B$1,'Control Sample Data'!F419&gt;0),'Control Sample Data'!F419,$B$1),"")</f>
        <v/>
      </c>
      <c r="S420" s="17" t="str">
        <f>IF(SUM('Control Sample Data'!G$3:G$98)&gt;10,IF(AND(ISNUMBER('Control Sample Data'!G419),'Control Sample Data'!G419&lt;$B$1,'Control Sample Data'!G419&gt;0),'Control Sample Data'!G419,$B$1),"")</f>
        <v/>
      </c>
      <c r="T420" s="17" t="str">
        <f>IF(SUM('Control Sample Data'!H$3:H$98)&gt;10,IF(AND(ISNUMBER('Control Sample Data'!H419),'Control Sample Data'!H419&lt;$B$1,'Control Sample Data'!H419&gt;0),'Control Sample Data'!H419,$B$1),"")</f>
        <v/>
      </c>
      <c r="U420" s="17" t="str">
        <f>IF(SUM('Control Sample Data'!I$3:I$98)&gt;10,IF(AND(ISNUMBER('Control Sample Data'!I419),'Control Sample Data'!I419&lt;$B$1,'Control Sample Data'!I419&gt;0),'Control Sample Data'!I419,$B$1),"")</f>
        <v/>
      </c>
      <c r="V420" s="17" t="str">
        <f>IF(SUM('Control Sample Data'!J$3:J$98)&gt;10,IF(AND(ISNUMBER('Control Sample Data'!J419),'Control Sample Data'!J419&lt;$B$1,'Control Sample Data'!J419&gt;0),'Control Sample Data'!J419,$B$1),"")</f>
        <v/>
      </c>
      <c r="W420" s="17" t="str">
        <f>IF(SUM('Control Sample Data'!K$3:K$98)&gt;10,IF(AND(ISNUMBER('Control Sample Data'!K419),'Control Sample Data'!K419&lt;$B$1,'Control Sample Data'!K419&gt;0),'Control Sample Data'!K419,$B$1),"")</f>
        <v/>
      </c>
      <c r="X420" s="17" t="str">
        <f>IF(SUM('Control Sample Data'!L$3:L$98)&gt;10,IF(AND(ISNUMBER('Control Sample Data'!L419),'Control Sample Data'!L419&lt;$B$1,'Control Sample Data'!L419&gt;0),'Control Sample Data'!L419,$B$1),"")</f>
        <v/>
      </c>
      <c r="Y420" s="17" t="str">
        <f>IF(SUM('Control Sample Data'!M$3:M$98)&gt;10,IF(AND(ISNUMBER('Control Sample Data'!M419),'Control Sample Data'!M419&lt;$B$1,'Control Sample Data'!M419&gt;0),'Control Sample Data'!M419,$B$1),"")</f>
        <v/>
      </c>
      <c r="AT420" s="36" t="str">
        <f t="shared" si="386"/>
        <v/>
      </c>
      <c r="AU420" s="36" t="str">
        <f t="shared" si="387"/>
        <v/>
      </c>
      <c r="AV420" s="36" t="str">
        <f t="shared" si="388"/>
        <v/>
      </c>
      <c r="AW420" s="36" t="str">
        <f t="shared" si="389"/>
        <v/>
      </c>
      <c r="AX420" s="36" t="str">
        <f t="shared" si="390"/>
        <v/>
      </c>
      <c r="AY420" s="36" t="str">
        <f t="shared" si="391"/>
        <v/>
      </c>
      <c r="AZ420" s="36" t="str">
        <f t="shared" si="392"/>
        <v/>
      </c>
      <c r="BA420" s="36" t="str">
        <f t="shared" si="393"/>
        <v/>
      </c>
      <c r="BB420" s="36" t="str">
        <f t="shared" si="394"/>
        <v/>
      </c>
      <c r="BC420" s="36" t="str">
        <f t="shared" si="394"/>
        <v/>
      </c>
      <c r="BD420" s="36" t="str">
        <f t="shared" si="356"/>
        <v/>
      </c>
      <c r="BE420" s="36" t="str">
        <f t="shared" si="357"/>
        <v/>
      </c>
      <c r="BF420" s="36" t="str">
        <f t="shared" si="358"/>
        <v/>
      </c>
      <c r="BG420" s="36" t="str">
        <f t="shared" si="359"/>
        <v/>
      </c>
      <c r="BH420" s="36" t="str">
        <f t="shared" si="360"/>
        <v/>
      </c>
      <c r="BI420" s="36" t="str">
        <f t="shared" si="361"/>
        <v/>
      </c>
      <c r="BJ420" s="36" t="str">
        <f t="shared" si="362"/>
        <v/>
      </c>
      <c r="BK420" s="36" t="str">
        <f t="shared" si="363"/>
        <v/>
      </c>
      <c r="BL420" s="36" t="str">
        <f t="shared" si="364"/>
        <v/>
      </c>
      <c r="BM420" s="36" t="str">
        <f t="shared" si="365"/>
        <v/>
      </c>
      <c r="BN420" s="38" t="e">
        <f t="shared" si="354"/>
        <v>#DIV/0!</v>
      </c>
      <c r="BO420" s="38" t="e">
        <f t="shared" si="355"/>
        <v>#DIV/0!</v>
      </c>
      <c r="BP420" s="39" t="str">
        <f t="shared" si="366"/>
        <v/>
      </c>
      <c r="BQ420" s="39" t="str">
        <f t="shared" si="367"/>
        <v/>
      </c>
      <c r="BR420" s="39" t="str">
        <f t="shared" si="368"/>
        <v/>
      </c>
      <c r="BS420" s="39" t="str">
        <f t="shared" si="369"/>
        <v/>
      </c>
      <c r="BT420" s="39" t="str">
        <f t="shared" si="370"/>
        <v/>
      </c>
      <c r="BU420" s="39" t="str">
        <f t="shared" si="371"/>
        <v/>
      </c>
      <c r="BV420" s="39" t="str">
        <f t="shared" si="372"/>
        <v/>
      </c>
      <c r="BW420" s="39" t="str">
        <f t="shared" si="373"/>
        <v/>
      </c>
      <c r="BX420" s="39" t="str">
        <f t="shared" si="374"/>
        <v/>
      </c>
      <c r="BY420" s="39" t="str">
        <f t="shared" si="375"/>
        <v/>
      </c>
      <c r="BZ420" s="39" t="str">
        <f t="shared" si="376"/>
        <v/>
      </c>
      <c r="CA420" s="39" t="str">
        <f t="shared" si="377"/>
        <v/>
      </c>
      <c r="CB420" s="39" t="str">
        <f t="shared" si="378"/>
        <v/>
      </c>
      <c r="CC420" s="39" t="str">
        <f t="shared" si="379"/>
        <v/>
      </c>
      <c r="CD420" s="39" t="str">
        <f t="shared" si="380"/>
        <v/>
      </c>
      <c r="CE420" s="39" t="str">
        <f t="shared" si="381"/>
        <v/>
      </c>
      <c r="CF420" s="39" t="str">
        <f t="shared" si="382"/>
        <v/>
      </c>
      <c r="CG420" s="39" t="str">
        <f t="shared" si="383"/>
        <v/>
      </c>
      <c r="CH420" s="39" t="str">
        <f t="shared" si="384"/>
        <v/>
      </c>
      <c r="CI420" s="39" t="str">
        <f t="shared" si="385"/>
        <v/>
      </c>
    </row>
    <row r="421" spans="1:87" ht="12.75">
      <c r="A421" s="18"/>
      <c r="B421" s="16" t="str">
        <f>'Gene Table'!D420</f>
        <v>NM_014905</v>
      </c>
      <c r="C421" s="16" t="s">
        <v>141</v>
      </c>
      <c r="D421" s="17" t="str">
        <f>IF(SUM('Test Sample Data'!D$3:D$98)&gt;10,IF(AND(ISNUMBER('Test Sample Data'!D420),'Test Sample Data'!D420&lt;$B$1,'Test Sample Data'!D420&gt;0),'Test Sample Data'!D420,$B$1),"")</f>
        <v/>
      </c>
      <c r="E421" s="17" t="str">
        <f>IF(SUM('Test Sample Data'!E$3:E$98)&gt;10,IF(AND(ISNUMBER('Test Sample Data'!E420),'Test Sample Data'!E420&lt;$B$1,'Test Sample Data'!E420&gt;0),'Test Sample Data'!E420,$B$1),"")</f>
        <v/>
      </c>
      <c r="F421" s="17" t="str">
        <f>IF(SUM('Test Sample Data'!F$3:F$98)&gt;10,IF(AND(ISNUMBER('Test Sample Data'!F420),'Test Sample Data'!F420&lt;$B$1,'Test Sample Data'!F420&gt;0),'Test Sample Data'!F420,$B$1),"")</f>
        <v/>
      </c>
      <c r="G421" s="17" t="str">
        <f>IF(SUM('Test Sample Data'!G$3:G$98)&gt;10,IF(AND(ISNUMBER('Test Sample Data'!G420),'Test Sample Data'!G420&lt;$B$1,'Test Sample Data'!G420&gt;0),'Test Sample Data'!G420,$B$1),"")</f>
        <v/>
      </c>
      <c r="H421" s="17" t="str">
        <f>IF(SUM('Test Sample Data'!H$3:H$98)&gt;10,IF(AND(ISNUMBER('Test Sample Data'!H420),'Test Sample Data'!H420&lt;$B$1,'Test Sample Data'!H420&gt;0),'Test Sample Data'!H420,$B$1),"")</f>
        <v/>
      </c>
      <c r="I421" s="17" t="str">
        <f>IF(SUM('Test Sample Data'!I$3:I$98)&gt;10,IF(AND(ISNUMBER('Test Sample Data'!I420),'Test Sample Data'!I420&lt;$B$1,'Test Sample Data'!I420&gt;0),'Test Sample Data'!I420,$B$1),"")</f>
        <v/>
      </c>
      <c r="J421" s="17" t="str">
        <f>IF(SUM('Test Sample Data'!J$3:J$98)&gt;10,IF(AND(ISNUMBER('Test Sample Data'!J420),'Test Sample Data'!J420&lt;$B$1,'Test Sample Data'!J420&gt;0),'Test Sample Data'!J420,$B$1),"")</f>
        <v/>
      </c>
      <c r="K421" s="17" t="str">
        <f>IF(SUM('Test Sample Data'!K$3:K$98)&gt;10,IF(AND(ISNUMBER('Test Sample Data'!K420),'Test Sample Data'!K420&lt;$B$1,'Test Sample Data'!K420&gt;0),'Test Sample Data'!K420,$B$1),"")</f>
        <v/>
      </c>
      <c r="L421" s="17" t="str">
        <f>IF(SUM('Test Sample Data'!L$3:L$98)&gt;10,IF(AND(ISNUMBER('Test Sample Data'!L420),'Test Sample Data'!L420&lt;$B$1,'Test Sample Data'!L420&gt;0),'Test Sample Data'!L420,$B$1),"")</f>
        <v/>
      </c>
      <c r="M421" s="17" t="str">
        <f>IF(SUM('Test Sample Data'!M$3:M$98)&gt;10,IF(AND(ISNUMBER('Test Sample Data'!M420),'Test Sample Data'!M420&lt;$B$1,'Test Sample Data'!M420&gt;0),'Test Sample Data'!M420,$B$1),"")</f>
        <v/>
      </c>
      <c r="N421" s="17" t="str">
        <f>'Gene Table'!D420</f>
        <v>NM_014905</v>
      </c>
      <c r="O421" s="16" t="s">
        <v>141</v>
      </c>
      <c r="P421" s="17" t="str">
        <f>IF(SUM('Control Sample Data'!D$3:D$98)&gt;10,IF(AND(ISNUMBER('Control Sample Data'!D420),'Control Sample Data'!D420&lt;$B$1,'Control Sample Data'!D420&gt;0),'Control Sample Data'!D420,$B$1),"")</f>
        <v/>
      </c>
      <c r="Q421" s="17" t="str">
        <f>IF(SUM('Control Sample Data'!E$3:E$98)&gt;10,IF(AND(ISNUMBER('Control Sample Data'!E420),'Control Sample Data'!E420&lt;$B$1,'Control Sample Data'!E420&gt;0),'Control Sample Data'!E420,$B$1),"")</f>
        <v/>
      </c>
      <c r="R421" s="17" t="str">
        <f>IF(SUM('Control Sample Data'!F$3:F$98)&gt;10,IF(AND(ISNUMBER('Control Sample Data'!F420),'Control Sample Data'!F420&lt;$B$1,'Control Sample Data'!F420&gt;0),'Control Sample Data'!F420,$B$1),"")</f>
        <v/>
      </c>
      <c r="S421" s="17" t="str">
        <f>IF(SUM('Control Sample Data'!G$3:G$98)&gt;10,IF(AND(ISNUMBER('Control Sample Data'!G420),'Control Sample Data'!G420&lt;$B$1,'Control Sample Data'!G420&gt;0),'Control Sample Data'!G420,$B$1),"")</f>
        <v/>
      </c>
      <c r="T421" s="17" t="str">
        <f>IF(SUM('Control Sample Data'!H$3:H$98)&gt;10,IF(AND(ISNUMBER('Control Sample Data'!H420),'Control Sample Data'!H420&lt;$B$1,'Control Sample Data'!H420&gt;0),'Control Sample Data'!H420,$B$1),"")</f>
        <v/>
      </c>
      <c r="U421" s="17" t="str">
        <f>IF(SUM('Control Sample Data'!I$3:I$98)&gt;10,IF(AND(ISNUMBER('Control Sample Data'!I420),'Control Sample Data'!I420&lt;$B$1,'Control Sample Data'!I420&gt;0),'Control Sample Data'!I420,$B$1),"")</f>
        <v/>
      </c>
      <c r="V421" s="17" t="str">
        <f>IF(SUM('Control Sample Data'!J$3:J$98)&gt;10,IF(AND(ISNUMBER('Control Sample Data'!J420),'Control Sample Data'!J420&lt;$B$1,'Control Sample Data'!J420&gt;0),'Control Sample Data'!J420,$B$1),"")</f>
        <v/>
      </c>
      <c r="W421" s="17" t="str">
        <f>IF(SUM('Control Sample Data'!K$3:K$98)&gt;10,IF(AND(ISNUMBER('Control Sample Data'!K420),'Control Sample Data'!K420&lt;$B$1,'Control Sample Data'!K420&gt;0),'Control Sample Data'!K420,$B$1),"")</f>
        <v/>
      </c>
      <c r="X421" s="17" t="str">
        <f>IF(SUM('Control Sample Data'!L$3:L$98)&gt;10,IF(AND(ISNUMBER('Control Sample Data'!L420),'Control Sample Data'!L420&lt;$B$1,'Control Sample Data'!L420&gt;0),'Control Sample Data'!L420,$B$1),"")</f>
        <v/>
      </c>
      <c r="Y421" s="17" t="str">
        <f>IF(SUM('Control Sample Data'!M$3:M$98)&gt;10,IF(AND(ISNUMBER('Control Sample Data'!M420),'Control Sample Data'!M420&lt;$B$1,'Control Sample Data'!M420&gt;0),'Control Sample Data'!M420,$B$1),"")</f>
        <v/>
      </c>
      <c r="AT421" s="36" t="str">
        <f t="shared" si="386"/>
        <v/>
      </c>
      <c r="AU421" s="36" t="str">
        <f t="shared" si="387"/>
        <v/>
      </c>
      <c r="AV421" s="36" t="str">
        <f t="shared" si="388"/>
        <v/>
      </c>
      <c r="AW421" s="36" t="str">
        <f t="shared" si="389"/>
        <v/>
      </c>
      <c r="AX421" s="36" t="str">
        <f t="shared" si="390"/>
        <v/>
      </c>
      <c r="AY421" s="36" t="str">
        <f t="shared" si="391"/>
        <v/>
      </c>
      <c r="AZ421" s="36" t="str">
        <f t="shared" si="392"/>
        <v/>
      </c>
      <c r="BA421" s="36" t="str">
        <f t="shared" si="393"/>
        <v/>
      </c>
      <c r="BB421" s="36" t="str">
        <f t="shared" si="394"/>
        <v/>
      </c>
      <c r="BC421" s="36" t="str">
        <f t="shared" si="394"/>
        <v/>
      </c>
      <c r="BD421" s="36" t="str">
        <f t="shared" si="356"/>
        <v/>
      </c>
      <c r="BE421" s="36" t="str">
        <f t="shared" si="357"/>
        <v/>
      </c>
      <c r="BF421" s="36" t="str">
        <f t="shared" si="358"/>
        <v/>
      </c>
      <c r="BG421" s="36" t="str">
        <f t="shared" si="359"/>
        <v/>
      </c>
      <c r="BH421" s="36" t="str">
        <f t="shared" si="360"/>
        <v/>
      </c>
      <c r="BI421" s="36" t="str">
        <f t="shared" si="361"/>
        <v/>
      </c>
      <c r="BJ421" s="36" t="str">
        <f t="shared" si="362"/>
        <v/>
      </c>
      <c r="BK421" s="36" t="str">
        <f t="shared" si="363"/>
        <v/>
      </c>
      <c r="BL421" s="36" t="str">
        <f t="shared" si="364"/>
        <v/>
      </c>
      <c r="BM421" s="36" t="str">
        <f t="shared" si="365"/>
        <v/>
      </c>
      <c r="BN421" s="38" t="e">
        <f t="shared" si="354"/>
        <v>#DIV/0!</v>
      </c>
      <c r="BO421" s="38" t="e">
        <f t="shared" si="355"/>
        <v>#DIV/0!</v>
      </c>
      <c r="BP421" s="39" t="str">
        <f t="shared" si="366"/>
        <v/>
      </c>
      <c r="BQ421" s="39" t="str">
        <f t="shared" si="367"/>
        <v/>
      </c>
      <c r="BR421" s="39" t="str">
        <f t="shared" si="368"/>
        <v/>
      </c>
      <c r="BS421" s="39" t="str">
        <f t="shared" si="369"/>
        <v/>
      </c>
      <c r="BT421" s="39" t="str">
        <f t="shared" si="370"/>
        <v/>
      </c>
      <c r="BU421" s="39" t="str">
        <f t="shared" si="371"/>
        <v/>
      </c>
      <c r="BV421" s="39" t="str">
        <f t="shared" si="372"/>
        <v/>
      </c>
      <c r="BW421" s="39" t="str">
        <f t="shared" si="373"/>
        <v/>
      </c>
      <c r="BX421" s="39" t="str">
        <f t="shared" si="374"/>
        <v/>
      </c>
      <c r="BY421" s="39" t="str">
        <f t="shared" si="375"/>
        <v/>
      </c>
      <c r="BZ421" s="39" t="str">
        <f t="shared" si="376"/>
        <v/>
      </c>
      <c r="CA421" s="39" t="str">
        <f t="shared" si="377"/>
        <v/>
      </c>
      <c r="CB421" s="39" t="str">
        <f t="shared" si="378"/>
        <v/>
      </c>
      <c r="CC421" s="39" t="str">
        <f t="shared" si="379"/>
        <v/>
      </c>
      <c r="CD421" s="39" t="str">
        <f t="shared" si="380"/>
        <v/>
      </c>
      <c r="CE421" s="39" t="str">
        <f t="shared" si="381"/>
        <v/>
      </c>
      <c r="CF421" s="39" t="str">
        <f t="shared" si="382"/>
        <v/>
      </c>
      <c r="CG421" s="39" t="str">
        <f t="shared" si="383"/>
        <v/>
      </c>
      <c r="CH421" s="39" t="str">
        <f t="shared" si="384"/>
        <v/>
      </c>
      <c r="CI421" s="39" t="str">
        <f t="shared" si="385"/>
        <v/>
      </c>
    </row>
    <row r="422" spans="1:87" ht="12.75">
      <c r="A422" s="18"/>
      <c r="B422" s="16" t="str">
        <f>'Gene Table'!D421</f>
        <v>NM_000515</v>
      </c>
      <c r="C422" s="16" t="s">
        <v>145</v>
      </c>
      <c r="D422" s="17" t="str">
        <f>IF(SUM('Test Sample Data'!D$3:D$98)&gt;10,IF(AND(ISNUMBER('Test Sample Data'!D421),'Test Sample Data'!D421&lt;$B$1,'Test Sample Data'!D421&gt;0),'Test Sample Data'!D421,$B$1),"")</f>
        <v/>
      </c>
      <c r="E422" s="17" t="str">
        <f>IF(SUM('Test Sample Data'!E$3:E$98)&gt;10,IF(AND(ISNUMBER('Test Sample Data'!E421),'Test Sample Data'!E421&lt;$B$1,'Test Sample Data'!E421&gt;0),'Test Sample Data'!E421,$B$1),"")</f>
        <v/>
      </c>
      <c r="F422" s="17" t="str">
        <f>IF(SUM('Test Sample Data'!F$3:F$98)&gt;10,IF(AND(ISNUMBER('Test Sample Data'!F421),'Test Sample Data'!F421&lt;$B$1,'Test Sample Data'!F421&gt;0),'Test Sample Data'!F421,$B$1),"")</f>
        <v/>
      </c>
      <c r="G422" s="17" t="str">
        <f>IF(SUM('Test Sample Data'!G$3:G$98)&gt;10,IF(AND(ISNUMBER('Test Sample Data'!G421),'Test Sample Data'!G421&lt;$B$1,'Test Sample Data'!G421&gt;0),'Test Sample Data'!G421,$B$1),"")</f>
        <v/>
      </c>
      <c r="H422" s="17" t="str">
        <f>IF(SUM('Test Sample Data'!H$3:H$98)&gt;10,IF(AND(ISNUMBER('Test Sample Data'!H421),'Test Sample Data'!H421&lt;$B$1,'Test Sample Data'!H421&gt;0),'Test Sample Data'!H421,$B$1),"")</f>
        <v/>
      </c>
      <c r="I422" s="17" t="str">
        <f>IF(SUM('Test Sample Data'!I$3:I$98)&gt;10,IF(AND(ISNUMBER('Test Sample Data'!I421),'Test Sample Data'!I421&lt;$B$1,'Test Sample Data'!I421&gt;0),'Test Sample Data'!I421,$B$1),"")</f>
        <v/>
      </c>
      <c r="J422" s="17" t="str">
        <f>IF(SUM('Test Sample Data'!J$3:J$98)&gt;10,IF(AND(ISNUMBER('Test Sample Data'!J421),'Test Sample Data'!J421&lt;$B$1,'Test Sample Data'!J421&gt;0),'Test Sample Data'!J421,$B$1),"")</f>
        <v/>
      </c>
      <c r="K422" s="17" t="str">
        <f>IF(SUM('Test Sample Data'!K$3:K$98)&gt;10,IF(AND(ISNUMBER('Test Sample Data'!K421),'Test Sample Data'!K421&lt;$B$1,'Test Sample Data'!K421&gt;0),'Test Sample Data'!K421,$B$1),"")</f>
        <v/>
      </c>
      <c r="L422" s="17" t="str">
        <f>IF(SUM('Test Sample Data'!L$3:L$98)&gt;10,IF(AND(ISNUMBER('Test Sample Data'!L421),'Test Sample Data'!L421&lt;$B$1,'Test Sample Data'!L421&gt;0),'Test Sample Data'!L421,$B$1),"")</f>
        <v/>
      </c>
      <c r="M422" s="17" t="str">
        <f>IF(SUM('Test Sample Data'!M$3:M$98)&gt;10,IF(AND(ISNUMBER('Test Sample Data'!M421),'Test Sample Data'!M421&lt;$B$1,'Test Sample Data'!M421&gt;0),'Test Sample Data'!M421,$B$1),"")</f>
        <v/>
      </c>
      <c r="N422" s="17" t="str">
        <f>'Gene Table'!D421</f>
        <v>NM_000515</v>
      </c>
      <c r="O422" s="16" t="s">
        <v>145</v>
      </c>
      <c r="P422" s="17" t="str">
        <f>IF(SUM('Control Sample Data'!D$3:D$98)&gt;10,IF(AND(ISNUMBER('Control Sample Data'!D421),'Control Sample Data'!D421&lt;$B$1,'Control Sample Data'!D421&gt;0),'Control Sample Data'!D421,$B$1),"")</f>
        <v/>
      </c>
      <c r="Q422" s="17" t="str">
        <f>IF(SUM('Control Sample Data'!E$3:E$98)&gt;10,IF(AND(ISNUMBER('Control Sample Data'!E421),'Control Sample Data'!E421&lt;$B$1,'Control Sample Data'!E421&gt;0),'Control Sample Data'!E421,$B$1),"")</f>
        <v/>
      </c>
      <c r="R422" s="17" t="str">
        <f>IF(SUM('Control Sample Data'!F$3:F$98)&gt;10,IF(AND(ISNUMBER('Control Sample Data'!F421),'Control Sample Data'!F421&lt;$B$1,'Control Sample Data'!F421&gt;0),'Control Sample Data'!F421,$B$1),"")</f>
        <v/>
      </c>
      <c r="S422" s="17" t="str">
        <f>IF(SUM('Control Sample Data'!G$3:G$98)&gt;10,IF(AND(ISNUMBER('Control Sample Data'!G421),'Control Sample Data'!G421&lt;$B$1,'Control Sample Data'!G421&gt;0),'Control Sample Data'!G421,$B$1),"")</f>
        <v/>
      </c>
      <c r="T422" s="17" t="str">
        <f>IF(SUM('Control Sample Data'!H$3:H$98)&gt;10,IF(AND(ISNUMBER('Control Sample Data'!H421),'Control Sample Data'!H421&lt;$B$1,'Control Sample Data'!H421&gt;0),'Control Sample Data'!H421,$B$1),"")</f>
        <v/>
      </c>
      <c r="U422" s="17" t="str">
        <f>IF(SUM('Control Sample Data'!I$3:I$98)&gt;10,IF(AND(ISNUMBER('Control Sample Data'!I421),'Control Sample Data'!I421&lt;$B$1,'Control Sample Data'!I421&gt;0),'Control Sample Data'!I421,$B$1),"")</f>
        <v/>
      </c>
      <c r="V422" s="17" t="str">
        <f>IF(SUM('Control Sample Data'!J$3:J$98)&gt;10,IF(AND(ISNUMBER('Control Sample Data'!J421),'Control Sample Data'!J421&lt;$B$1,'Control Sample Data'!J421&gt;0),'Control Sample Data'!J421,$B$1),"")</f>
        <v/>
      </c>
      <c r="W422" s="17" t="str">
        <f>IF(SUM('Control Sample Data'!K$3:K$98)&gt;10,IF(AND(ISNUMBER('Control Sample Data'!K421),'Control Sample Data'!K421&lt;$B$1,'Control Sample Data'!K421&gt;0),'Control Sample Data'!K421,$B$1),"")</f>
        <v/>
      </c>
      <c r="X422" s="17" t="str">
        <f>IF(SUM('Control Sample Data'!L$3:L$98)&gt;10,IF(AND(ISNUMBER('Control Sample Data'!L421),'Control Sample Data'!L421&lt;$B$1,'Control Sample Data'!L421&gt;0),'Control Sample Data'!L421,$B$1),"")</f>
        <v/>
      </c>
      <c r="Y422" s="17" t="str">
        <f>IF(SUM('Control Sample Data'!M$3:M$98)&gt;10,IF(AND(ISNUMBER('Control Sample Data'!M421),'Control Sample Data'!M421&lt;$B$1,'Control Sample Data'!M421&gt;0),'Control Sample Data'!M421,$B$1),"")</f>
        <v/>
      </c>
      <c r="AT422" s="36" t="str">
        <f t="shared" si="386"/>
        <v/>
      </c>
      <c r="AU422" s="36" t="str">
        <f t="shared" si="387"/>
        <v/>
      </c>
      <c r="AV422" s="36" t="str">
        <f t="shared" si="388"/>
        <v/>
      </c>
      <c r="AW422" s="36" t="str">
        <f t="shared" si="389"/>
        <v/>
      </c>
      <c r="AX422" s="36" t="str">
        <f t="shared" si="390"/>
        <v/>
      </c>
      <c r="AY422" s="36" t="str">
        <f t="shared" si="391"/>
        <v/>
      </c>
      <c r="AZ422" s="36" t="str">
        <f t="shared" si="392"/>
        <v/>
      </c>
      <c r="BA422" s="36" t="str">
        <f t="shared" si="393"/>
        <v/>
      </c>
      <c r="BB422" s="36" t="str">
        <f t="shared" si="394"/>
        <v/>
      </c>
      <c r="BC422" s="36" t="str">
        <f t="shared" si="394"/>
        <v/>
      </c>
      <c r="BD422" s="36" t="str">
        <f t="shared" si="356"/>
        <v/>
      </c>
      <c r="BE422" s="36" t="str">
        <f t="shared" si="357"/>
        <v/>
      </c>
      <c r="BF422" s="36" t="str">
        <f t="shared" si="358"/>
        <v/>
      </c>
      <c r="BG422" s="36" t="str">
        <f t="shared" si="359"/>
        <v/>
      </c>
      <c r="BH422" s="36" t="str">
        <f t="shared" si="360"/>
        <v/>
      </c>
      <c r="BI422" s="36" t="str">
        <f t="shared" si="361"/>
        <v/>
      </c>
      <c r="BJ422" s="36" t="str">
        <f t="shared" si="362"/>
        <v/>
      </c>
      <c r="BK422" s="36" t="str">
        <f t="shared" si="363"/>
        <v/>
      </c>
      <c r="BL422" s="36" t="str">
        <f t="shared" si="364"/>
        <v/>
      </c>
      <c r="BM422" s="36" t="str">
        <f t="shared" si="365"/>
        <v/>
      </c>
      <c r="BN422" s="38" t="e">
        <f t="shared" si="354"/>
        <v>#DIV/0!</v>
      </c>
      <c r="BO422" s="38" t="e">
        <f t="shared" si="355"/>
        <v>#DIV/0!</v>
      </c>
      <c r="BP422" s="39" t="str">
        <f t="shared" si="366"/>
        <v/>
      </c>
      <c r="BQ422" s="39" t="str">
        <f t="shared" si="367"/>
        <v/>
      </c>
      <c r="BR422" s="39" t="str">
        <f t="shared" si="368"/>
        <v/>
      </c>
      <c r="BS422" s="39" t="str">
        <f t="shared" si="369"/>
        <v/>
      </c>
      <c r="BT422" s="39" t="str">
        <f t="shared" si="370"/>
        <v/>
      </c>
      <c r="BU422" s="39" t="str">
        <f t="shared" si="371"/>
        <v/>
      </c>
      <c r="BV422" s="39" t="str">
        <f t="shared" si="372"/>
        <v/>
      </c>
      <c r="BW422" s="39" t="str">
        <f t="shared" si="373"/>
        <v/>
      </c>
      <c r="BX422" s="39" t="str">
        <f t="shared" si="374"/>
        <v/>
      </c>
      <c r="BY422" s="39" t="str">
        <f t="shared" si="375"/>
        <v/>
      </c>
      <c r="BZ422" s="39" t="str">
        <f t="shared" si="376"/>
        <v/>
      </c>
      <c r="CA422" s="39" t="str">
        <f t="shared" si="377"/>
        <v/>
      </c>
      <c r="CB422" s="39" t="str">
        <f t="shared" si="378"/>
        <v/>
      </c>
      <c r="CC422" s="39" t="str">
        <f t="shared" si="379"/>
        <v/>
      </c>
      <c r="CD422" s="39" t="str">
        <f t="shared" si="380"/>
        <v/>
      </c>
      <c r="CE422" s="39" t="str">
        <f t="shared" si="381"/>
        <v/>
      </c>
      <c r="CF422" s="39" t="str">
        <f t="shared" si="382"/>
        <v/>
      </c>
      <c r="CG422" s="39" t="str">
        <f t="shared" si="383"/>
        <v/>
      </c>
      <c r="CH422" s="39" t="str">
        <f t="shared" si="384"/>
        <v/>
      </c>
      <c r="CI422" s="39" t="str">
        <f t="shared" si="385"/>
        <v/>
      </c>
    </row>
    <row r="423" spans="1:87" ht="12.75">
      <c r="A423" s="18"/>
      <c r="B423" s="16" t="str">
        <f>'Gene Table'!D422</f>
        <v>NM_015670</v>
      </c>
      <c r="C423" s="16" t="s">
        <v>149</v>
      </c>
      <c r="D423" s="17" t="str">
        <f>IF(SUM('Test Sample Data'!D$3:D$98)&gt;10,IF(AND(ISNUMBER('Test Sample Data'!D422),'Test Sample Data'!D422&lt;$B$1,'Test Sample Data'!D422&gt;0),'Test Sample Data'!D422,$B$1),"")</f>
        <v/>
      </c>
      <c r="E423" s="17" t="str">
        <f>IF(SUM('Test Sample Data'!E$3:E$98)&gt;10,IF(AND(ISNUMBER('Test Sample Data'!E422),'Test Sample Data'!E422&lt;$B$1,'Test Sample Data'!E422&gt;0),'Test Sample Data'!E422,$B$1),"")</f>
        <v/>
      </c>
      <c r="F423" s="17" t="str">
        <f>IF(SUM('Test Sample Data'!F$3:F$98)&gt;10,IF(AND(ISNUMBER('Test Sample Data'!F422),'Test Sample Data'!F422&lt;$B$1,'Test Sample Data'!F422&gt;0),'Test Sample Data'!F422,$B$1),"")</f>
        <v/>
      </c>
      <c r="G423" s="17" t="str">
        <f>IF(SUM('Test Sample Data'!G$3:G$98)&gt;10,IF(AND(ISNUMBER('Test Sample Data'!G422),'Test Sample Data'!G422&lt;$B$1,'Test Sample Data'!G422&gt;0),'Test Sample Data'!G422,$B$1),"")</f>
        <v/>
      </c>
      <c r="H423" s="17" t="str">
        <f>IF(SUM('Test Sample Data'!H$3:H$98)&gt;10,IF(AND(ISNUMBER('Test Sample Data'!H422),'Test Sample Data'!H422&lt;$B$1,'Test Sample Data'!H422&gt;0),'Test Sample Data'!H422,$B$1),"")</f>
        <v/>
      </c>
      <c r="I423" s="17" t="str">
        <f>IF(SUM('Test Sample Data'!I$3:I$98)&gt;10,IF(AND(ISNUMBER('Test Sample Data'!I422),'Test Sample Data'!I422&lt;$B$1,'Test Sample Data'!I422&gt;0),'Test Sample Data'!I422,$B$1),"")</f>
        <v/>
      </c>
      <c r="J423" s="17" t="str">
        <f>IF(SUM('Test Sample Data'!J$3:J$98)&gt;10,IF(AND(ISNUMBER('Test Sample Data'!J422),'Test Sample Data'!J422&lt;$B$1,'Test Sample Data'!J422&gt;0),'Test Sample Data'!J422,$B$1),"")</f>
        <v/>
      </c>
      <c r="K423" s="17" t="str">
        <f>IF(SUM('Test Sample Data'!K$3:K$98)&gt;10,IF(AND(ISNUMBER('Test Sample Data'!K422),'Test Sample Data'!K422&lt;$B$1,'Test Sample Data'!K422&gt;0),'Test Sample Data'!K422,$B$1),"")</f>
        <v/>
      </c>
      <c r="L423" s="17" t="str">
        <f>IF(SUM('Test Sample Data'!L$3:L$98)&gt;10,IF(AND(ISNUMBER('Test Sample Data'!L422),'Test Sample Data'!L422&lt;$B$1,'Test Sample Data'!L422&gt;0),'Test Sample Data'!L422,$B$1),"")</f>
        <v/>
      </c>
      <c r="M423" s="17" t="str">
        <f>IF(SUM('Test Sample Data'!M$3:M$98)&gt;10,IF(AND(ISNUMBER('Test Sample Data'!M422),'Test Sample Data'!M422&lt;$B$1,'Test Sample Data'!M422&gt;0),'Test Sample Data'!M422,$B$1),"")</f>
        <v/>
      </c>
      <c r="N423" s="17" t="str">
        <f>'Gene Table'!D422</f>
        <v>NM_015670</v>
      </c>
      <c r="O423" s="16" t="s">
        <v>149</v>
      </c>
      <c r="P423" s="17" t="str">
        <f>IF(SUM('Control Sample Data'!D$3:D$98)&gt;10,IF(AND(ISNUMBER('Control Sample Data'!D422),'Control Sample Data'!D422&lt;$B$1,'Control Sample Data'!D422&gt;0),'Control Sample Data'!D422,$B$1),"")</f>
        <v/>
      </c>
      <c r="Q423" s="17" t="str">
        <f>IF(SUM('Control Sample Data'!E$3:E$98)&gt;10,IF(AND(ISNUMBER('Control Sample Data'!E422),'Control Sample Data'!E422&lt;$B$1,'Control Sample Data'!E422&gt;0),'Control Sample Data'!E422,$B$1),"")</f>
        <v/>
      </c>
      <c r="R423" s="17" t="str">
        <f>IF(SUM('Control Sample Data'!F$3:F$98)&gt;10,IF(AND(ISNUMBER('Control Sample Data'!F422),'Control Sample Data'!F422&lt;$B$1,'Control Sample Data'!F422&gt;0),'Control Sample Data'!F422,$B$1),"")</f>
        <v/>
      </c>
      <c r="S423" s="17" t="str">
        <f>IF(SUM('Control Sample Data'!G$3:G$98)&gt;10,IF(AND(ISNUMBER('Control Sample Data'!G422),'Control Sample Data'!G422&lt;$B$1,'Control Sample Data'!G422&gt;0),'Control Sample Data'!G422,$B$1),"")</f>
        <v/>
      </c>
      <c r="T423" s="17" t="str">
        <f>IF(SUM('Control Sample Data'!H$3:H$98)&gt;10,IF(AND(ISNUMBER('Control Sample Data'!H422),'Control Sample Data'!H422&lt;$B$1,'Control Sample Data'!H422&gt;0),'Control Sample Data'!H422,$B$1),"")</f>
        <v/>
      </c>
      <c r="U423" s="17" t="str">
        <f>IF(SUM('Control Sample Data'!I$3:I$98)&gt;10,IF(AND(ISNUMBER('Control Sample Data'!I422),'Control Sample Data'!I422&lt;$B$1,'Control Sample Data'!I422&gt;0),'Control Sample Data'!I422,$B$1),"")</f>
        <v/>
      </c>
      <c r="V423" s="17" t="str">
        <f>IF(SUM('Control Sample Data'!J$3:J$98)&gt;10,IF(AND(ISNUMBER('Control Sample Data'!J422),'Control Sample Data'!J422&lt;$B$1,'Control Sample Data'!J422&gt;0),'Control Sample Data'!J422,$B$1),"")</f>
        <v/>
      </c>
      <c r="W423" s="17" t="str">
        <f>IF(SUM('Control Sample Data'!K$3:K$98)&gt;10,IF(AND(ISNUMBER('Control Sample Data'!K422),'Control Sample Data'!K422&lt;$B$1,'Control Sample Data'!K422&gt;0),'Control Sample Data'!K422,$B$1),"")</f>
        <v/>
      </c>
      <c r="X423" s="17" t="str">
        <f>IF(SUM('Control Sample Data'!L$3:L$98)&gt;10,IF(AND(ISNUMBER('Control Sample Data'!L422),'Control Sample Data'!L422&lt;$B$1,'Control Sample Data'!L422&gt;0),'Control Sample Data'!L422,$B$1),"")</f>
        <v/>
      </c>
      <c r="Y423" s="17" t="str">
        <f>IF(SUM('Control Sample Data'!M$3:M$98)&gt;10,IF(AND(ISNUMBER('Control Sample Data'!M422),'Control Sample Data'!M422&lt;$B$1,'Control Sample Data'!M422&gt;0),'Control Sample Data'!M422,$B$1),"")</f>
        <v/>
      </c>
      <c r="AT423" s="36" t="str">
        <f t="shared" si="386"/>
        <v/>
      </c>
      <c r="AU423" s="36" t="str">
        <f t="shared" si="387"/>
        <v/>
      </c>
      <c r="AV423" s="36" t="str">
        <f t="shared" si="388"/>
        <v/>
      </c>
      <c r="AW423" s="36" t="str">
        <f t="shared" si="389"/>
        <v/>
      </c>
      <c r="AX423" s="36" t="str">
        <f t="shared" si="390"/>
        <v/>
      </c>
      <c r="AY423" s="36" t="str">
        <f t="shared" si="391"/>
        <v/>
      </c>
      <c r="AZ423" s="36" t="str">
        <f t="shared" si="392"/>
        <v/>
      </c>
      <c r="BA423" s="36" t="str">
        <f t="shared" si="393"/>
        <v/>
      </c>
      <c r="BB423" s="36" t="str">
        <f t="shared" si="394"/>
        <v/>
      </c>
      <c r="BC423" s="36" t="str">
        <f t="shared" si="394"/>
        <v/>
      </c>
      <c r="BD423" s="36" t="str">
        <f t="shared" si="356"/>
        <v/>
      </c>
      <c r="BE423" s="36" t="str">
        <f t="shared" si="357"/>
        <v/>
      </c>
      <c r="BF423" s="36" t="str">
        <f t="shared" si="358"/>
        <v/>
      </c>
      <c r="BG423" s="36" t="str">
        <f t="shared" si="359"/>
        <v/>
      </c>
      <c r="BH423" s="36" t="str">
        <f t="shared" si="360"/>
        <v/>
      </c>
      <c r="BI423" s="36" t="str">
        <f t="shared" si="361"/>
        <v/>
      </c>
      <c r="BJ423" s="36" t="str">
        <f t="shared" si="362"/>
        <v/>
      </c>
      <c r="BK423" s="36" t="str">
        <f t="shared" si="363"/>
        <v/>
      </c>
      <c r="BL423" s="36" t="str">
        <f t="shared" si="364"/>
        <v/>
      </c>
      <c r="BM423" s="36" t="str">
        <f t="shared" si="365"/>
        <v/>
      </c>
      <c r="BN423" s="38" t="e">
        <f t="shared" si="354"/>
        <v>#DIV/0!</v>
      </c>
      <c r="BO423" s="38" t="e">
        <f t="shared" si="355"/>
        <v>#DIV/0!</v>
      </c>
      <c r="BP423" s="39" t="str">
        <f t="shared" si="366"/>
        <v/>
      </c>
      <c r="BQ423" s="39" t="str">
        <f t="shared" si="367"/>
        <v/>
      </c>
      <c r="BR423" s="39" t="str">
        <f t="shared" si="368"/>
        <v/>
      </c>
      <c r="BS423" s="39" t="str">
        <f t="shared" si="369"/>
        <v/>
      </c>
      <c r="BT423" s="39" t="str">
        <f t="shared" si="370"/>
        <v/>
      </c>
      <c r="BU423" s="39" t="str">
        <f t="shared" si="371"/>
        <v/>
      </c>
      <c r="BV423" s="39" t="str">
        <f t="shared" si="372"/>
        <v/>
      </c>
      <c r="BW423" s="39" t="str">
        <f t="shared" si="373"/>
        <v/>
      </c>
      <c r="BX423" s="39" t="str">
        <f t="shared" si="374"/>
        <v/>
      </c>
      <c r="BY423" s="39" t="str">
        <f t="shared" si="375"/>
        <v/>
      </c>
      <c r="BZ423" s="39" t="str">
        <f t="shared" si="376"/>
        <v/>
      </c>
      <c r="CA423" s="39" t="str">
        <f t="shared" si="377"/>
        <v/>
      </c>
      <c r="CB423" s="39" t="str">
        <f t="shared" si="378"/>
        <v/>
      </c>
      <c r="CC423" s="39" t="str">
        <f t="shared" si="379"/>
        <v/>
      </c>
      <c r="CD423" s="39" t="str">
        <f t="shared" si="380"/>
        <v/>
      </c>
      <c r="CE423" s="39" t="str">
        <f t="shared" si="381"/>
        <v/>
      </c>
      <c r="CF423" s="39" t="str">
        <f t="shared" si="382"/>
        <v/>
      </c>
      <c r="CG423" s="39" t="str">
        <f t="shared" si="383"/>
        <v/>
      </c>
      <c r="CH423" s="39" t="str">
        <f t="shared" si="384"/>
        <v/>
      </c>
      <c r="CI423" s="39" t="str">
        <f t="shared" si="385"/>
        <v/>
      </c>
    </row>
    <row r="424" spans="1:87" ht="12.75">
      <c r="A424" s="18"/>
      <c r="B424" s="16" t="str">
        <f>'Gene Table'!D423</f>
        <v>NM_001039130</v>
      </c>
      <c r="C424" s="16" t="s">
        <v>153</v>
      </c>
      <c r="D424" s="17" t="str">
        <f>IF(SUM('Test Sample Data'!D$3:D$98)&gt;10,IF(AND(ISNUMBER('Test Sample Data'!D423),'Test Sample Data'!D423&lt;$B$1,'Test Sample Data'!D423&gt;0),'Test Sample Data'!D423,$B$1),"")</f>
        <v/>
      </c>
      <c r="E424" s="17" t="str">
        <f>IF(SUM('Test Sample Data'!E$3:E$98)&gt;10,IF(AND(ISNUMBER('Test Sample Data'!E423),'Test Sample Data'!E423&lt;$B$1,'Test Sample Data'!E423&gt;0),'Test Sample Data'!E423,$B$1),"")</f>
        <v/>
      </c>
      <c r="F424" s="17" t="str">
        <f>IF(SUM('Test Sample Data'!F$3:F$98)&gt;10,IF(AND(ISNUMBER('Test Sample Data'!F423),'Test Sample Data'!F423&lt;$B$1,'Test Sample Data'!F423&gt;0),'Test Sample Data'!F423,$B$1),"")</f>
        <v/>
      </c>
      <c r="G424" s="17" t="str">
        <f>IF(SUM('Test Sample Data'!G$3:G$98)&gt;10,IF(AND(ISNUMBER('Test Sample Data'!G423),'Test Sample Data'!G423&lt;$B$1,'Test Sample Data'!G423&gt;0),'Test Sample Data'!G423,$B$1),"")</f>
        <v/>
      </c>
      <c r="H424" s="17" t="str">
        <f>IF(SUM('Test Sample Data'!H$3:H$98)&gt;10,IF(AND(ISNUMBER('Test Sample Data'!H423),'Test Sample Data'!H423&lt;$B$1,'Test Sample Data'!H423&gt;0),'Test Sample Data'!H423,$B$1),"")</f>
        <v/>
      </c>
      <c r="I424" s="17" t="str">
        <f>IF(SUM('Test Sample Data'!I$3:I$98)&gt;10,IF(AND(ISNUMBER('Test Sample Data'!I423),'Test Sample Data'!I423&lt;$B$1,'Test Sample Data'!I423&gt;0),'Test Sample Data'!I423,$B$1),"")</f>
        <v/>
      </c>
      <c r="J424" s="17" t="str">
        <f>IF(SUM('Test Sample Data'!J$3:J$98)&gt;10,IF(AND(ISNUMBER('Test Sample Data'!J423),'Test Sample Data'!J423&lt;$B$1,'Test Sample Data'!J423&gt;0),'Test Sample Data'!J423,$B$1),"")</f>
        <v/>
      </c>
      <c r="K424" s="17" t="str">
        <f>IF(SUM('Test Sample Data'!K$3:K$98)&gt;10,IF(AND(ISNUMBER('Test Sample Data'!K423),'Test Sample Data'!K423&lt;$B$1,'Test Sample Data'!K423&gt;0),'Test Sample Data'!K423,$B$1),"")</f>
        <v/>
      </c>
      <c r="L424" s="17" t="str">
        <f>IF(SUM('Test Sample Data'!L$3:L$98)&gt;10,IF(AND(ISNUMBER('Test Sample Data'!L423),'Test Sample Data'!L423&lt;$B$1,'Test Sample Data'!L423&gt;0),'Test Sample Data'!L423,$B$1),"")</f>
        <v/>
      </c>
      <c r="M424" s="17" t="str">
        <f>IF(SUM('Test Sample Data'!M$3:M$98)&gt;10,IF(AND(ISNUMBER('Test Sample Data'!M423),'Test Sample Data'!M423&lt;$B$1,'Test Sample Data'!M423&gt;0),'Test Sample Data'!M423,$B$1),"")</f>
        <v/>
      </c>
      <c r="N424" s="17" t="str">
        <f>'Gene Table'!D423</f>
        <v>NM_001039130</v>
      </c>
      <c r="O424" s="16" t="s">
        <v>153</v>
      </c>
      <c r="P424" s="17" t="str">
        <f>IF(SUM('Control Sample Data'!D$3:D$98)&gt;10,IF(AND(ISNUMBER('Control Sample Data'!D423),'Control Sample Data'!D423&lt;$B$1,'Control Sample Data'!D423&gt;0),'Control Sample Data'!D423,$B$1),"")</f>
        <v/>
      </c>
      <c r="Q424" s="17" t="str">
        <f>IF(SUM('Control Sample Data'!E$3:E$98)&gt;10,IF(AND(ISNUMBER('Control Sample Data'!E423),'Control Sample Data'!E423&lt;$B$1,'Control Sample Data'!E423&gt;0),'Control Sample Data'!E423,$B$1),"")</f>
        <v/>
      </c>
      <c r="R424" s="17" t="str">
        <f>IF(SUM('Control Sample Data'!F$3:F$98)&gt;10,IF(AND(ISNUMBER('Control Sample Data'!F423),'Control Sample Data'!F423&lt;$B$1,'Control Sample Data'!F423&gt;0),'Control Sample Data'!F423,$B$1),"")</f>
        <v/>
      </c>
      <c r="S424" s="17" t="str">
        <f>IF(SUM('Control Sample Data'!G$3:G$98)&gt;10,IF(AND(ISNUMBER('Control Sample Data'!G423),'Control Sample Data'!G423&lt;$B$1,'Control Sample Data'!G423&gt;0),'Control Sample Data'!G423,$B$1),"")</f>
        <v/>
      </c>
      <c r="T424" s="17" t="str">
        <f>IF(SUM('Control Sample Data'!H$3:H$98)&gt;10,IF(AND(ISNUMBER('Control Sample Data'!H423),'Control Sample Data'!H423&lt;$B$1,'Control Sample Data'!H423&gt;0),'Control Sample Data'!H423,$B$1),"")</f>
        <v/>
      </c>
      <c r="U424" s="17" t="str">
        <f>IF(SUM('Control Sample Data'!I$3:I$98)&gt;10,IF(AND(ISNUMBER('Control Sample Data'!I423),'Control Sample Data'!I423&lt;$B$1,'Control Sample Data'!I423&gt;0),'Control Sample Data'!I423,$B$1),"")</f>
        <v/>
      </c>
      <c r="V424" s="17" t="str">
        <f>IF(SUM('Control Sample Data'!J$3:J$98)&gt;10,IF(AND(ISNUMBER('Control Sample Data'!J423),'Control Sample Data'!J423&lt;$B$1,'Control Sample Data'!J423&gt;0),'Control Sample Data'!J423,$B$1),"")</f>
        <v/>
      </c>
      <c r="W424" s="17" t="str">
        <f>IF(SUM('Control Sample Data'!K$3:K$98)&gt;10,IF(AND(ISNUMBER('Control Sample Data'!K423),'Control Sample Data'!K423&lt;$B$1,'Control Sample Data'!K423&gt;0),'Control Sample Data'!K423,$B$1),"")</f>
        <v/>
      </c>
      <c r="X424" s="17" t="str">
        <f>IF(SUM('Control Sample Data'!L$3:L$98)&gt;10,IF(AND(ISNUMBER('Control Sample Data'!L423),'Control Sample Data'!L423&lt;$B$1,'Control Sample Data'!L423&gt;0),'Control Sample Data'!L423,$B$1),"")</f>
        <v/>
      </c>
      <c r="Y424" s="17" t="str">
        <f>IF(SUM('Control Sample Data'!M$3:M$98)&gt;10,IF(AND(ISNUMBER('Control Sample Data'!M423),'Control Sample Data'!M423&lt;$B$1,'Control Sample Data'!M423&gt;0),'Control Sample Data'!M423,$B$1),"")</f>
        <v/>
      </c>
      <c r="AT424" s="36" t="str">
        <f t="shared" si="386"/>
        <v/>
      </c>
      <c r="AU424" s="36" t="str">
        <f t="shared" si="387"/>
        <v/>
      </c>
      <c r="AV424" s="36" t="str">
        <f t="shared" si="388"/>
        <v/>
      </c>
      <c r="AW424" s="36" t="str">
        <f t="shared" si="389"/>
        <v/>
      </c>
      <c r="AX424" s="36" t="str">
        <f t="shared" si="390"/>
        <v/>
      </c>
      <c r="AY424" s="36" t="str">
        <f t="shared" si="391"/>
        <v/>
      </c>
      <c r="AZ424" s="36" t="str">
        <f t="shared" si="392"/>
        <v/>
      </c>
      <c r="BA424" s="36" t="str">
        <f t="shared" si="393"/>
        <v/>
      </c>
      <c r="BB424" s="36" t="str">
        <f t="shared" si="394"/>
        <v/>
      </c>
      <c r="BC424" s="36" t="str">
        <f t="shared" si="394"/>
        <v/>
      </c>
      <c r="BD424" s="36" t="str">
        <f t="shared" si="356"/>
        <v/>
      </c>
      <c r="BE424" s="36" t="str">
        <f t="shared" si="357"/>
        <v/>
      </c>
      <c r="BF424" s="36" t="str">
        <f t="shared" si="358"/>
        <v/>
      </c>
      <c r="BG424" s="36" t="str">
        <f t="shared" si="359"/>
        <v/>
      </c>
      <c r="BH424" s="36" t="str">
        <f t="shared" si="360"/>
        <v/>
      </c>
      <c r="BI424" s="36" t="str">
        <f t="shared" si="361"/>
        <v/>
      </c>
      <c r="BJ424" s="36" t="str">
        <f t="shared" si="362"/>
        <v/>
      </c>
      <c r="BK424" s="36" t="str">
        <f t="shared" si="363"/>
        <v/>
      </c>
      <c r="BL424" s="36" t="str">
        <f t="shared" si="364"/>
        <v/>
      </c>
      <c r="BM424" s="36" t="str">
        <f t="shared" si="365"/>
        <v/>
      </c>
      <c r="BN424" s="38" t="e">
        <f t="shared" si="354"/>
        <v>#DIV/0!</v>
      </c>
      <c r="BO424" s="38" t="e">
        <f t="shared" si="355"/>
        <v>#DIV/0!</v>
      </c>
      <c r="BP424" s="39" t="str">
        <f t="shared" si="366"/>
        <v/>
      </c>
      <c r="BQ424" s="39" t="str">
        <f t="shared" si="367"/>
        <v/>
      </c>
      <c r="BR424" s="39" t="str">
        <f t="shared" si="368"/>
        <v/>
      </c>
      <c r="BS424" s="39" t="str">
        <f t="shared" si="369"/>
        <v/>
      </c>
      <c r="BT424" s="39" t="str">
        <f t="shared" si="370"/>
        <v/>
      </c>
      <c r="BU424" s="39" t="str">
        <f t="shared" si="371"/>
        <v/>
      </c>
      <c r="BV424" s="39" t="str">
        <f t="shared" si="372"/>
        <v/>
      </c>
      <c r="BW424" s="39" t="str">
        <f t="shared" si="373"/>
        <v/>
      </c>
      <c r="BX424" s="39" t="str">
        <f t="shared" si="374"/>
        <v/>
      </c>
      <c r="BY424" s="39" t="str">
        <f t="shared" si="375"/>
        <v/>
      </c>
      <c r="BZ424" s="39" t="str">
        <f t="shared" si="376"/>
        <v/>
      </c>
      <c r="CA424" s="39" t="str">
        <f t="shared" si="377"/>
        <v/>
      </c>
      <c r="CB424" s="39" t="str">
        <f t="shared" si="378"/>
        <v/>
      </c>
      <c r="CC424" s="39" t="str">
        <f t="shared" si="379"/>
        <v/>
      </c>
      <c r="CD424" s="39" t="str">
        <f t="shared" si="380"/>
        <v/>
      </c>
      <c r="CE424" s="39" t="str">
        <f t="shared" si="381"/>
        <v/>
      </c>
      <c r="CF424" s="39" t="str">
        <f t="shared" si="382"/>
        <v/>
      </c>
      <c r="CG424" s="39" t="str">
        <f t="shared" si="383"/>
        <v/>
      </c>
      <c r="CH424" s="39" t="str">
        <f t="shared" si="384"/>
        <v/>
      </c>
      <c r="CI424" s="39" t="str">
        <f t="shared" si="385"/>
        <v/>
      </c>
    </row>
    <row r="425" spans="1:87" ht="12.75">
      <c r="A425" s="18"/>
      <c r="B425" s="16" t="str">
        <f>'Gene Table'!D424</f>
        <v>NM_001140</v>
      </c>
      <c r="C425" s="16" t="s">
        <v>157</v>
      </c>
      <c r="D425" s="17" t="str">
        <f>IF(SUM('Test Sample Data'!D$3:D$98)&gt;10,IF(AND(ISNUMBER('Test Sample Data'!D424),'Test Sample Data'!D424&lt;$B$1,'Test Sample Data'!D424&gt;0),'Test Sample Data'!D424,$B$1),"")</f>
        <v/>
      </c>
      <c r="E425" s="17" t="str">
        <f>IF(SUM('Test Sample Data'!E$3:E$98)&gt;10,IF(AND(ISNUMBER('Test Sample Data'!E424),'Test Sample Data'!E424&lt;$B$1,'Test Sample Data'!E424&gt;0),'Test Sample Data'!E424,$B$1),"")</f>
        <v/>
      </c>
      <c r="F425" s="17" t="str">
        <f>IF(SUM('Test Sample Data'!F$3:F$98)&gt;10,IF(AND(ISNUMBER('Test Sample Data'!F424),'Test Sample Data'!F424&lt;$B$1,'Test Sample Data'!F424&gt;0),'Test Sample Data'!F424,$B$1),"")</f>
        <v/>
      </c>
      <c r="G425" s="17" t="str">
        <f>IF(SUM('Test Sample Data'!G$3:G$98)&gt;10,IF(AND(ISNUMBER('Test Sample Data'!G424),'Test Sample Data'!G424&lt;$B$1,'Test Sample Data'!G424&gt;0),'Test Sample Data'!G424,$B$1),"")</f>
        <v/>
      </c>
      <c r="H425" s="17" t="str">
        <f>IF(SUM('Test Sample Data'!H$3:H$98)&gt;10,IF(AND(ISNUMBER('Test Sample Data'!H424),'Test Sample Data'!H424&lt;$B$1,'Test Sample Data'!H424&gt;0),'Test Sample Data'!H424,$B$1),"")</f>
        <v/>
      </c>
      <c r="I425" s="17" t="str">
        <f>IF(SUM('Test Sample Data'!I$3:I$98)&gt;10,IF(AND(ISNUMBER('Test Sample Data'!I424),'Test Sample Data'!I424&lt;$B$1,'Test Sample Data'!I424&gt;0),'Test Sample Data'!I424,$B$1),"")</f>
        <v/>
      </c>
      <c r="J425" s="17" t="str">
        <f>IF(SUM('Test Sample Data'!J$3:J$98)&gt;10,IF(AND(ISNUMBER('Test Sample Data'!J424),'Test Sample Data'!J424&lt;$B$1,'Test Sample Data'!J424&gt;0),'Test Sample Data'!J424,$B$1),"")</f>
        <v/>
      </c>
      <c r="K425" s="17" t="str">
        <f>IF(SUM('Test Sample Data'!K$3:K$98)&gt;10,IF(AND(ISNUMBER('Test Sample Data'!K424),'Test Sample Data'!K424&lt;$B$1,'Test Sample Data'!K424&gt;0),'Test Sample Data'!K424,$B$1),"")</f>
        <v/>
      </c>
      <c r="L425" s="17" t="str">
        <f>IF(SUM('Test Sample Data'!L$3:L$98)&gt;10,IF(AND(ISNUMBER('Test Sample Data'!L424),'Test Sample Data'!L424&lt;$B$1,'Test Sample Data'!L424&gt;0),'Test Sample Data'!L424,$B$1),"")</f>
        <v/>
      </c>
      <c r="M425" s="17" t="str">
        <f>IF(SUM('Test Sample Data'!M$3:M$98)&gt;10,IF(AND(ISNUMBER('Test Sample Data'!M424),'Test Sample Data'!M424&lt;$B$1,'Test Sample Data'!M424&gt;0),'Test Sample Data'!M424,$B$1),"")</f>
        <v/>
      </c>
      <c r="N425" s="17" t="str">
        <f>'Gene Table'!D424</f>
        <v>NM_001140</v>
      </c>
      <c r="O425" s="16" t="s">
        <v>157</v>
      </c>
      <c r="P425" s="17" t="str">
        <f>IF(SUM('Control Sample Data'!D$3:D$98)&gt;10,IF(AND(ISNUMBER('Control Sample Data'!D424),'Control Sample Data'!D424&lt;$B$1,'Control Sample Data'!D424&gt;0),'Control Sample Data'!D424,$B$1),"")</f>
        <v/>
      </c>
      <c r="Q425" s="17" t="str">
        <f>IF(SUM('Control Sample Data'!E$3:E$98)&gt;10,IF(AND(ISNUMBER('Control Sample Data'!E424),'Control Sample Data'!E424&lt;$B$1,'Control Sample Data'!E424&gt;0),'Control Sample Data'!E424,$B$1),"")</f>
        <v/>
      </c>
      <c r="R425" s="17" t="str">
        <f>IF(SUM('Control Sample Data'!F$3:F$98)&gt;10,IF(AND(ISNUMBER('Control Sample Data'!F424),'Control Sample Data'!F424&lt;$B$1,'Control Sample Data'!F424&gt;0),'Control Sample Data'!F424,$B$1),"")</f>
        <v/>
      </c>
      <c r="S425" s="17" t="str">
        <f>IF(SUM('Control Sample Data'!G$3:G$98)&gt;10,IF(AND(ISNUMBER('Control Sample Data'!G424),'Control Sample Data'!G424&lt;$B$1,'Control Sample Data'!G424&gt;0),'Control Sample Data'!G424,$B$1),"")</f>
        <v/>
      </c>
      <c r="T425" s="17" t="str">
        <f>IF(SUM('Control Sample Data'!H$3:H$98)&gt;10,IF(AND(ISNUMBER('Control Sample Data'!H424),'Control Sample Data'!H424&lt;$B$1,'Control Sample Data'!H424&gt;0),'Control Sample Data'!H424,$B$1),"")</f>
        <v/>
      </c>
      <c r="U425" s="17" t="str">
        <f>IF(SUM('Control Sample Data'!I$3:I$98)&gt;10,IF(AND(ISNUMBER('Control Sample Data'!I424),'Control Sample Data'!I424&lt;$B$1,'Control Sample Data'!I424&gt;0),'Control Sample Data'!I424,$B$1),"")</f>
        <v/>
      </c>
      <c r="V425" s="17" t="str">
        <f>IF(SUM('Control Sample Data'!J$3:J$98)&gt;10,IF(AND(ISNUMBER('Control Sample Data'!J424),'Control Sample Data'!J424&lt;$B$1,'Control Sample Data'!J424&gt;0),'Control Sample Data'!J424,$B$1),"")</f>
        <v/>
      </c>
      <c r="W425" s="17" t="str">
        <f>IF(SUM('Control Sample Data'!K$3:K$98)&gt;10,IF(AND(ISNUMBER('Control Sample Data'!K424),'Control Sample Data'!K424&lt;$B$1,'Control Sample Data'!K424&gt;0),'Control Sample Data'!K424,$B$1),"")</f>
        <v/>
      </c>
      <c r="X425" s="17" t="str">
        <f>IF(SUM('Control Sample Data'!L$3:L$98)&gt;10,IF(AND(ISNUMBER('Control Sample Data'!L424),'Control Sample Data'!L424&lt;$B$1,'Control Sample Data'!L424&gt;0),'Control Sample Data'!L424,$B$1),"")</f>
        <v/>
      </c>
      <c r="Y425" s="17" t="str">
        <f>IF(SUM('Control Sample Data'!M$3:M$98)&gt;10,IF(AND(ISNUMBER('Control Sample Data'!M424),'Control Sample Data'!M424&lt;$B$1,'Control Sample Data'!M424&gt;0),'Control Sample Data'!M424,$B$1),"")</f>
        <v/>
      </c>
      <c r="AT425" s="36" t="str">
        <f t="shared" si="386"/>
        <v/>
      </c>
      <c r="AU425" s="36" t="str">
        <f t="shared" si="387"/>
        <v/>
      </c>
      <c r="AV425" s="36" t="str">
        <f t="shared" si="388"/>
        <v/>
      </c>
      <c r="AW425" s="36" t="str">
        <f t="shared" si="389"/>
        <v/>
      </c>
      <c r="AX425" s="36" t="str">
        <f t="shared" si="390"/>
        <v/>
      </c>
      <c r="AY425" s="36" t="str">
        <f t="shared" si="391"/>
        <v/>
      </c>
      <c r="AZ425" s="36" t="str">
        <f t="shared" si="392"/>
        <v/>
      </c>
      <c r="BA425" s="36" t="str">
        <f t="shared" si="393"/>
        <v/>
      </c>
      <c r="BB425" s="36" t="str">
        <f t="shared" si="394"/>
        <v/>
      </c>
      <c r="BC425" s="36" t="str">
        <f t="shared" si="394"/>
        <v/>
      </c>
      <c r="BD425" s="36" t="str">
        <f t="shared" si="356"/>
        <v/>
      </c>
      <c r="BE425" s="36" t="str">
        <f t="shared" si="357"/>
        <v/>
      </c>
      <c r="BF425" s="36" t="str">
        <f t="shared" si="358"/>
        <v/>
      </c>
      <c r="BG425" s="36" t="str">
        <f t="shared" si="359"/>
        <v/>
      </c>
      <c r="BH425" s="36" t="str">
        <f t="shared" si="360"/>
        <v/>
      </c>
      <c r="BI425" s="36" t="str">
        <f t="shared" si="361"/>
        <v/>
      </c>
      <c r="BJ425" s="36" t="str">
        <f t="shared" si="362"/>
        <v/>
      </c>
      <c r="BK425" s="36" t="str">
        <f t="shared" si="363"/>
        <v/>
      </c>
      <c r="BL425" s="36" t="str">
        <f t="shared" si="364"/>
        <v/>
      </c>
      <c r="BM425" s="36" t="str">
        <f t="shared" si="365"/>
        <v/>
      </c>
      <c r="BN425" s="38" t="e">
        <f t="shared" si="354"/>
        <v>#DIV/0!</v>
      </c>
      <c r="BO425" s="38" t="e">
        <f t="shared" si="355"/>
        <v>#DIV/0!</v>
      </c>
      <c r="BP425" s="39" t="str">
        <f t="shared" si="366"/>
        <v/>
      </c>
      <c r="BQ425" s="39" t="str">
        <f t="shared" si="367"/>
        <v/>
      </c>
      <c r="BR425" s="39" t="str">
        <f t="shared" si="368"/>
        <v/>
      </c>
      <c r="BS425" s="39" t="str">
        <f t="shared" si="369"/>
        <v/>
      </c>
      <c r="BT425" s="39" t="str">
        <f t="shared" si="370"/>
        <v/>
      </c>
      <c r="BU425" s="39" t="str">
        <f t="shared" si="371"/>
        <v/>
      </c>
      <c r="BV425" s="39" t="str">
        <f t="shared" si="372"/>
        <v/>
      </c>
      <c r="BW425" s="39" t="str">
        <f t="shared" si="373"/>
        <v/>
      </c>
      <c r="BX425" s="39" t="str">
        <f t="shared" si="374"/>
        <v/>
      </c>
      <c r="BY425" s="39" t="str">
        <f t="shared" si="375"/>
        <v/>
      </c>
      <c r="BZ425" s="39" t="str">
        <f t="shared" si="376"/>
        <v/>
      </c>
      <c r="CA425" s="39" t="str">
        <f t="shared" si="377"/>
        <v/>
      </c>
      <c r="CB425" s="39" t="str">
        <f t="shared" si="378"/>
        <v/>
      </c>
      <c r="CC425" s="39" t="str">
        <f t="shared" si="379"/>
        <v/>
      </c>
      <c r="CD425" s="39" t="str">
        <f t="shared" si="380"/>
        <v/>
      </c>
      <c r="CE425" s="39" t="str">
        <f t="shared" si="381"/>
        <v/>
      </c>
      <c r="CF425" s="39" t="str">
        <f t="shared" si="382"/>
        <v/>
      </c>
      <c r="CG425" s="39" t="str">
        <f t="shared" si="383"/>
        <v/>
      </c>
      <c r="CH425" s="39" t="str">
        <f t="shared" si="384"/>
        <v/>
      </c>
      <c r="CI425" s="39" t="str">
        <f t="shared" si="385"/>
        <v/>
      </c>
    </row>
    <row r="426" spans="1:87" ht="12.75">
      <c r="A426" s="18"/>
      <c r="B426" s="16" t="str">
        <f>'Gene Table'!D425</f>
        <v>NM_153289</v>
      </c>
      <c r="C426" s="16" t="s">
        <v>161</v>
      </c>
      <c r="D426" s="17" t="str">
        <f>IF(SUM('Test Sample Data'!D$3:D$98)&gt;10,IF(AND(ISNUMBER('Test Sample Data'!D425),'Test Sample Data'!D425&lt;$B$1,'Test Sample Data'!D425&gt;0),'Test Sample Data'!D425,$B$1),"")</f>
        <v/>
      </c>
      <c r="E426" s="17" t="str">
        <f>IF(SUM('Test Sample Data'!E$3:E$98)&gt;10,IF(AND(ISNUMBER('Test Sample Data'!E425),'Test Sample Data'!E425&lt;$B$1,'Test Sample Data'!E425&gt;0),'Test Sample Data'!E425,$B$1),"")</f>
        <v/>
      </c>
      <c r="F426" s="17" t="str">
        <f>IF(SUM('Test Sample Data'!F$3:F$98)&gt;10,IF(AND(ISNUMBER('Test Sample Data'!F425),'Test Sample Data'!F425&lt;$B$1,'Test Sample Data'!F425&gt;0),'Test Sample Data'!F425,$B$1),"")</f>
        <v/>
      </c>
      <c r="G426" s="17" t="str">
        <f>IF(SUM('Test Sample Data'!G$3:G$98)&gt;10,IF(AND(ISNUMBER('Test Sample Data'!G425),'Test Sample Data'!G425&lt;$B$1,'Test Sample Data'!G425&gt;0),'Test Sample Data'!G425,$B$1),"")</f>
        <v/>
      </c>
      <c r="H426" s="17" t="str">
        <f>IF(SUM('Test Sample Data'!H$3:H$98)&gt;10,IF(AND(ISNUMBER('Test Sample Data'!H425),'Test Sample Data'!H425&lt;$B$1,'Test Sample Data'!H425&gt;0),'Test Sample Data'!H425,$B$1),"")</f>
        <v/>
      </c>
      <c r="I426" s="17" t="str">
        <f>IF(SUM('Test Sample Data'!I$3:I$98)&gt;10,IF(AND(ISNUMBER('Test Sample Data'!I425),'Test Sample Data'!I425&lt;$B$1,'Test Sample Data'!I425&gt;0),'Test Sample Data'!I425,$B$1),"")</f>
        <v/>
      </c>
      <c r="J426" s="17" t="str">
        <f>IF(SUM('Test Sample Data'!J$3:J$98)&gt;10,IF(AND(ISNUMBER('Test Sample Data'!J425),'Test Sample Data'!J425&lt;$B$1,'Test Sample Data'!J425&gt;0),'Test Sample Data'!J425,$B$1),"")</f>
        <v/>
      </c>
      <c r="K426" s="17" t="str">
        <f>IF(SUM('Test Sample Data'!K$3:K$98)&gt;10,IF(AND(ISNUMBER('Test Sample Data'!K425),'Test Sample Data'!K425&lt;$B$1,'Test Sample Data'!K425&gt;0),'Test Sample Data'!K425,$B$1),"")</f>
        <v/>
      </c>
      <c r="L426" s="17" t="str">
        <f>IF(SUM('Test Sample Data'!L$3:L$98)&gt;10,IF(AND(ISNUMBER('Test Sample Data'!L425),'Test Sample Data'!L425&lt;$B$1,'Test Sample Data'!L425&gt;0),'Test Sample Data'!L425,$B$1),"")</f>
        <v/>
      </c>
      <c r="M426" s="17" t="str">
        <f>IF(SUM('Test Sample Data'!M$3:M$98)&gt;10,IF(AND(ISNUMBER('Test Sample Data'!M425),'Test Sample Data'!M425&lt;$B$1,'Test Sample Data'!M425&gt;0),'Test Sample Data'!M425,$B$1),"")</f>
        <v/>
      </c>
      <c r="N426" s="17" t="str">
        <f>'Gene Table'!D425</f>
        <v>NM_153289</v>
      </c>
      <c r="O426" s="16" t="s">
        <v>161</v>
      </c>
      <c r="P426" s="17" t="str">
        <f>IF(SUM('Control Sample Data'!D$3:D$98)&gt;10,IF(AND(ISNUMBER('Control Sample Data'!D425),'Control Sample Data'!D425&lt;$B$1,'Control Sample Data'!D425&gt;0),'Control Sample Data'!D425,$B$1),"")</f>
        <v/>
      </c>
      <c r="Q426" s="17" t="str">
        <f>IF(SUM('Control Sample Data'!E$3:E$98)&gt;10,IF(AND(ISNUMBER('Control Sample Data'!E425),'Control Sample Data'!E425&lt;$B$1,'Control Sample Data'!E425&gt;0),'Control Sample Data'!E425,$B$1),"")</f>
        <v/>
      </c>
      <c r="R426" s="17" t="str">
        <f>IF(SUM('Control Sample Data'!F$3:F$98)&gt;10,IF(AND(ISNUMBER('Control Sample Data'!F425),'Control Sample Data'!F425&lt;$B$1,'Control Sample Data'!F425&gt;0),'Control Sample Data'!F425,$B$1),"")</f>
        <v/>
      </c>
      <c r="S426" s="17" t="str">
        <f>IF(SUM('Control Sample Data'!G$3:G$98)&gt;10,IF(AND(ISNUMBER('Control Sample Data'!G425),'Control Sample Data'!G425&lt;$B$1,'Control Sample Data'!G425&gt;0),'Control Sample Data'!G425,$B$1),"")</f>
        <v/>
      </c>
      <c r="T426" s="17" t="str">
        <f>IF(SUM('Control Sample Data'!H$3:H$98)&gt;10,IF(AND(ISNUMBER('Control Sample Data'!H425),'Control Sample Data'!H425&lt;$B$1,'Control Sample Data'!H425&gt;0),'Control Sample Data'!H425,$B$1),"")</f>
        <v/>
      </c>
      <c r="U426" s="17" t="str">
        <f>IF(SUM('Control Sample Data'!I$3:I$98)&gt;10,IF(AND(ISNUMBER('Control Sample Data'!I425),'Control Sample Data'!I425&lt;$B$1,'Control Sample Data'!I425&gt;0),'Control Sample Data'!I425,$B$1),"")</f>
        <v/>
      </c>
      <c r="V426" s="17" t="str">
        <f>IF(SUM('Control Sample Data'!J$3:J$98)&gt;10,IF(AND(ISNUMBER('Control Sample Data'!J425),'Control Sample Data'!J425&lt;$B$1,'Control Sample Data'!J425&gt;0),'Control Sample Data'!J425,$B$1),"")</f>
        <v/>
      </c>
      <c r="W426" s="17" t="str">
        <f>IF(SUM('Control Sample Data'!K$3:K$98)&gt;10,IF(AND(ISNUMBER('Control Sample Data'!K425),'Control Sample Data'!K425&lt;$B$1,'Control Sample Data'!K425&gt;0),'Control Sample Data'!K425,$B$1),"")</f>
        <v/>
      </c>
      <c r="X426" s="17" t="str">
        <f>IF(SUM('Control Sample Data'!L$3:L$98)&gt;10,IF(AND(ISNUMBER('Control Sample Data'!L425),'Control Sample Data'!L425&lt;$B$1,'Control Sample Data'!L425&gt;0),'Control Sample Data'!L425,$B$1),"")</f>
        <v/>
      </c>
      <c r="Y426" s="17" t="str">
        <f>IF(SUM('Control Sample Data'!M$3:M$98)&gt;10,IF(AND(ISNUMBER('Control Sample Data'!M425),'Control Sample Data'!M425&lt;$B$1,'Control Sample Data'!M425&gt;0),'Control Sample Data'!M425,$B$1),"")</f>
        <v/>
      </c>
      <c r="AT426" s="36" t="str">
        <f t="shared" si="386"/>
        <v/>
      </c>
      <c r="AU426" s="36" t="str">
        <f t="shared" si="387"/>
        <v/>
      </c>
      <c r="AV426" s="36" t="str">
        <f t="shared" si="388"/>
        <v/>
      </c>
      <c r="AW426" s="36" t="str">
        <f t="shared" si="389"/>
        <v/>
      </c>
      <c r="AX426" s="36" t="str">
        <f t="shared" si="390"/>
        <v/>
      </c>
      <c r="AY426" s="36" t="str">
        <f t="shared" si="391"/>
        <v/>
      </c>
      <c r="AZ426" s="36" t="str">
        <f t="shared" si="392"/>
        <v/>
      </c>
      <c r="BA426" s="36" t="str">
        <f t="shared" si="393"/>
        <v/>
      </c>
      <c r="BB426" s="36" t="str">
        <f t="shared" si="394"/>
        <v/>
      </c>
      <c r="BC426" s="36" t="str">
        <f t="shared" si="394"/>
        <v/>
      </c>
      <c r="BD426" s="36" t="str">
        <f t="shared" si="356"/>
        <v/>
      </c>
      <c r="BE426" s="36" t="str">
        <f t="shared" si="357"/>
        <v/>
      </c>
      <c r="BF426" s="36" t="str">
        <f t="shared" si="358"/>
        <v/>
      </c>
      <c r="BG426" s="36" t="str">
        <f t="shared" si="359"/>
        <v/>
      </c>
      <c r="BH426" s="36" t="str">
        <f t="shared" si="360"/>
        <v/>
      </c>
      <c r="BI426" s="36" t="str">
        <f t="shared" si="361"/>
        <v/>
      </c>
      <c r="BJ426" s="36" t="str">
        <f t="shared" si="362"/>
        <v/>
      </c>
      <c r="BK426" s="36" t="str">
        <f t="shared" si="363"/>
        <v/>
      </c>
      <c r="BL426" s="36" t="str">
        <f t="shared" si="364"/>
        <v/>
      </c>
      <c r="BM426" s="36" t="str">
        <f t="shared" si="365"/>
        <v/>
      </c>
      <c r="BN426" s="38" t="e">
        <f t="shared" si="354"/>
        <v>#DIV/0!</v>
      </c>
      <c r="BO426" s="38" t="e">
        <f t="shared" si="355"/>
        <v>#DIV/0!</v>
      </c>
      <c r="BP426" s="39" t="str">
        <f t="shared" si="366"/>
        <v/>
      </c>
      <c r="BQ426" s="39" t="str">
        <f t="shared" si="367"/>
        <v/>
      </c>
      <c r="BR426" s="39" t="str">
        <f t="shared" si="368"/>
        <v/>
      </c>
      <c r="BS426" s="39" t="str">
        <f t="shared" si="369"/>
        <v/>
      </c>
      <c r="BT426" s="39" t="str">
        <f t="shared" si="370"/>
        <v/>
      </c>
      <c r="BU426" s="39" t="str">
        <f t="shared" si="371"/>
        <v/>
      </c>
      <c r="BV426" s="39" t="str">
        <f t="shared" si="372"/>
        <v/>
      </c>
      <c r="BW426" s="39" t="str">
        <f t="shared" si="373"/>
        <v/>
      </c>
      <c r="BX426" s="39" t="str">
        <f t="shared" si="374"/>
        <v/>
      </c>
      <c r="BY426" s="39" t="str">
        <f t="shared" si="375"/>
        <v/>
      </c>
      <c r="BZ426" s="39" t="str">
        <f t="shared" si="376"/>
        <v/>
      </c>
      <c r="CA426" s="39" t="str">
        <f t="shared" si="377"/>
        <v/>
      </c>
      <c r="CB426" s="39" t="str">
        <f t="shared" si="378"/>
        <v/>
      </c>
      <c r="CC426" s="39" t="str">
        <f t="shared" si="379"/>
        <v/>
      </c>
      <c r="CD426" s="39" t="str">
        <f t="shared" si="380"/>
        <v/>
      </c>
      <c r="CE426" s="39" t="str">
        <f t="shared" si="381"/>
        <v/>
      </c>
      <c r="CF426" s="39" t="str">
        <f t="shared" si="382"/>
        <v/>
      </c>
      <c r="CG426" s="39" t="str">
        <f t="shared" si="383"/>
        <v/>
      </c>
      <c r="CH426" s="39" t="str">
        <f t="shared" si="384"/>
        <v/>
      </c>
      <c r="CI426" s="39" t="str">
        <f t="shared" si="385"/>
        <v/>
      </c>
    </row>
    <row r="427" spans="1:87" ht="12.75">
      <c r="A427" s="18"/>
      <c r="B427" s="16" t="str">
        <f>'Gene Table'!D426</f>
        <v>NM_001629</v>
      </c>
      <c r="C427" s="16" t="s">
        <v>165</v>
      </c>
      <c r="D427" s="17" t="str">
        <f>IF(SUM('Test Sample Data'!D$3:D$98)&gt;10,IF(AND(ISNUMBER('Test Sample Data'!D426),'Test Sample Data'!D426&lt;$B$1,'Test Sample Data'!D426&gt;0),'Test Sample Data'!D426,$B$1),"")</f>
        <v/>
      </c>
      <c r="E427" s="17" t="str">
        <f>IF(SUM('Test Sample Data'!E$3:E$98)&gt;10,IF(AND(ISNUMBER('Test Sample Data'!E426),'Test Sample Data'!E426&lt;$B$1,'Test Sample Data'!E426&gt;0),'Test Sample Data'!E426,$B$1),"")</f>
        <v/>
      </c>
      <c r="F427" s="17" t="str">
        <f>IF(SUM('Test Sample Data'!F$3:F$98)&gt;10,IF(AND(ISNUMBER('Test Sample Data'!F426),'Test Sample Data'!F426&lt;$B$1,'Test Sample Data'!F426&gt;0),'Test Sample Data'!F426,$B$1),"")</f>
        <v/>
      </c>
      <c r="G427" s="17" t="str">
        <f>IF(SUM('Test Sample Data'!G$3:G$98)&gt;10,IF(AND(ISNUMBER('Test Sample Data'!G426),'Test Sample Data'!G426&lt;$B$1,'Test Sample Data'!G426&gt;0),'Test Sample Data'!G426,$B$1),"")</f>
        <v/>
      </c>
      <c r="H427" s="17" t="str">
        <f>IF(SUM('Test Sample Data'!H$3:H$98)&gt;10,IF(AND(ISNUMBER('Test Sample Data'!H426),'Test Sample Data'!H426&lt;$B$1,'Test Sample Data'!H426&gt;0),'Test Sample Data'!H426,$B$1),"")</f>
        <v/>
      </c>
      <c r="I427" s="17" t="str">
        <f>IF(SUM('Test Sample Data'!I$3:I$98)&gt;10,IF(AND(ISNUMBER('Test Sample Data'!I426),'Test Sample Data'!I426&lt;$B$1,'Test Sample Data'!I426&gt;0),'Test Sample Data'!I426,$B$1),"")</f>
        <v/>
      </c>
      <c r="J427" s="17" t="str">
        <f>IF(SUM('Test Sample Data'!J$3:J$98)&gt;10,IF(AND(ISNUMBER('Test Sample Data'!J426),'Test Sample Data'!J426&lt;$B$1,'Test Sample Data'!J426&gt;0),'Test Sample Data'!J426,$B$1),"")</f>
        <v/>
      </c>
      <c r="K427" s="17" t="str">
        <f>IF(SUM('Test Sample Data'!K$3:K$98)&gt;10,IF(AND(ISNUMBER('Test Sample Data'!K426),'Test Sample Data'!K426&lt;$B$1,'Test Sample Data'!K426&gt;0),'Test Sample Data'!K426,$B$1),"")</f>
        <v/>
      </c>
      <c r="L427" s="17" t="str">
        <f>IF(SUM('Test Sample Data'!L$3:L$98)&gt;10,IF(AND(ISNUMBER('Test Sample Data'!L426),'Test Sample Data'!L426&lt;$B$1,'Test Sample Data'!L426&gt;0),'Test Sample Data'!L426,$B$1),"")</f>
        <v/>
      </c>
      <c r="M427" s="17" t="str">
        <f>IF(SUM('Test Sample Data'!M$3:M$98)&gt;10,IF(AND(ISNUMBER('Test Sample Data'!M426),'Test Sample Data'!M426&lt;$B$1,'Test Sample Data'!M426&gt;0),'Test Sample Data'!M426,$B$1),"")</f>
        <v/>
      </c>
      <c r="N427" s="17" t="str">
        <f>'Gene Table'!D426</f>
        <v>NM_001629</v>
      </c>
      <c r="O427" s="16" t="s">
        <v>165</v>
      </c>
      <c r="P427" s="17" t="str">
        <f>IF(SUM('Control Sample Data'!D$3:D$98)&gt;10,IF(AND(ISNUMBER('Control Sample Data'!D426),'Control Sample Data'!D426&lt;$B$1,'Control Sample Data'!D426&gt;0),'Control Sample Data'!D426,$B$1),"")</f>
        <v/>
      </c>
      <c r="Q427" s="17" t="str">
        <f>IF(SUM('Control Sample Data'!E$3:E$98)&gt;10,IF(AND(ISNUMBER('Control Sample Data'!E426),'Control Sample Data'!E426&lt;$B$1,'Control Sample Data'!E426&gt;0),'Control Sample Data'!E426,$B$1),"")</f>
        <v/>
      </c>
      <c r="R427" s="17" t="str">
        <f>IF(SUM('Control Sample Data'!F$3:F$98)&gt;10,IF(AND(ISNUMBER('Control Sample Data'!F426),'Control Sample Data'!F426&lt;$B$1,'Control Sample Data'!F426&gt;0),'Control Sample Data'!F426,$B$1),"")</f>
        <v/>
      </c>
      <c r="S427" s="17" t="str">
        <f>IF(SUM('Control Sample Data'!G$3:G$98)&gt;10,IF(AND(ISNUMBER('Control Sample Data'!G426),'Control Sample Data'!G426&lt;$B$1,'Control Sample Data'!G426&gt;0),'Control Sample Data'!G426,$B$1),"")</f>
        <v/>
      </c>
      <c r="T427" s="17" t="str">
        <f>IF(SUM('Control Sample Data'!H$3:H$98)&gt;10,IF(AND(ISNUMBER('Control Sample Data'!H426),'Control Sample Data'!H426&lt;$B$1,'Control Sample Data'!H426&gt;0),'Control Sample Data'!H426,$B$1),"")</f>
        <v/>
      </c>
      <c r="U427" s="17" t="str">
        <f>IF(SUM('Control Sample Data'!I$3:I$98)&gt;10,IF(AND(ISNUMBER('Control Sample Data'!I426),'Control Sample Data'!I426&lt;$B$1,'Control Sample Data'!I426&gt;0),'Control Sample Data'!I426,$B$1),"")</f>
        <v/>
      </c>
      <c r="V427" s="17" t="str">
        <f>IF(SUM('Control Sample Data'!J$3:J$98)&gt;10,IF(AND(ISNUMBER('Control Sample Data'!J426),'Control Sample Data'!J426&lt;$B$1,'Control Sample Data'!J426&gt;0),'Control Sample Data'!J426,$B$1),"")</f>
        <v/>
      </c>
      <c r="W427" s="17" t="str">
        <f>IF(SUM('Control Sample Data'!K$3:K$98)&gt;10,IF(AND(ISNUMBER('Control Sample Data'!K426),'Control Sample Data'!K426&lt;$B$1,'Control Sample Data'!K426&gt;0),'Control Sample Data'!K426,$B$1),"")</f>
        <v/>
      </c>
      <c r="X427" s="17" t="str">
        <f>IF(SUM('Control Sample Data'!L$3:L$98)&gt;10,IF(AND(ISNUMBER('Control Sample Data'!L426),'Control Sample Data'!L426&lt;$B$1,'Control Sample Data'!L426&gt;0),'Control Sample Data'!L426,$B$1),"")</f>
        <v/>
      </c>
      <c r="Y427" s="17" t="str">
        <f>IF(SUM('Control Sample Data'!M$3:M$98)&gt;10,IF(AND(ISNUMBER('Control Sample Data'!M426),'Control Sample Data'!M426&lt;$B$1,'Control Sample Data'!M426&gt;0),'Control Sample Data'!M426,$B$1),"")</f>
        <v/>
      </c>
      <c r="AT427" s="36" t="str">
        <f t="shared" si="386"/>
        <v/>
      </c>
      <c r="AU427" s="36" t="str">
        <f t="shared" si="387"/>
        <v/>
      </c>
      <c r="AV427" s="36" t="str">
        <f t="shared" si="388"/>
        <v/>
      </c>
      <c r="AW427" s="36" t="str">
        <f t="shared" si="389"/>
        <v/>
      </c>
      <c r="AX427" s="36" t="str">
        <f t="shared" si="390"/>
        <v/>
      </c>
      <c r="AY427" s="36" t="str">
        <f t="shared" si="391"/>
        <v/>
      </c>
      <c r="AZ427" s="36" t="str">
        <f t="shared" si="392"/>
        <v/>
      </c>
      <c r="BA427" s="36" t="str">
        <f t="shared" si="393"/>
        <v/>
      </c>
      <c r="BB427" s="36" t="str">
        <f t="shared" si="394"/>
        <v/>
      </c>
      <c r="BC427" s="36" t="str">
        <f t="shared" si="394"/>
        <v/>
      </c>
      <c r="BD427" s="36" t="str">
        <f t="shared" si="356"/>
        <v/>
      </c>
      <c r="BE427" s="36" t="str">
        <f t="shared" si="357"/>
        <v/>
      </c>
      <c r="BF427" s="36" t="str">
        <f t="shared" si="358"/>
        <v/>
      </c>
      <c r="BG427" s="36" t="str">
        <f t="shared" si="359"/>
        <v/>
      </c>
      <c r="BH427" s="36" t="str">
        <f t="shared" si="360"/>
        <v/>
      </c>
      <c r="BI427" s="36" t="str">
        <f t="shared" si="361"/>
        <v/>
      </c>
      <c r="BJ427" s="36" t="str">
        <f t="shared" si="362"/>
        <v/>
      </c>
      <c r="BK427" s="36" t="str">
        <f t="shared" si="363"/>
        <v/>
      </c>
      <c r="BL427" s="36" t="str">
        <f t="shared" si="364"/>
        <v/>
      </c>
      <c r="BM427" s="36" t="str">
        <f t="shared" si="365"/>
        <v/>
      </c>
      <c r="BN427" s="38" t="e">
        <f t="shared" si="354"/>
        <v>#DIV/0!</v>
      </c>
      <c r="BO427" s="38" t="e">
        <f t="shared" si="355"/>
        <v>#DIV/0!</v>
      </c>
      <c r="BP427" s="39" t="str">
        <f t="shared" si="366"/>
        <v/>
      </c>
      <c r="BQ427" s="39" t="str">
        <f t="shared" si="367"/>
        <v/>
      </c>
      <c r="BR427" s="39" t="str">
        <f t="shared" si="368"/>
        <v/>
      </c>
      <c r="BS427" s="39" t="str">
        <f t="shared" si="369"/>
        <v/>
      </c>
      <c r="BT427" s="39" t="str">
        <f t="shared" si="370"/>
        <v/>
      </c>
      <c r="BU427" s="39" t="str">
        <f t="shared" si="371"/>
        <v/>
      </c>
      <c r="BV427" s="39" t="str">
        <f t="shared" si="372"/>
        <v/>
      </c>
      <c r="BW427" s="39" t="str">
        <f t="shared" si="373"/>
        <v/>
      </c>
      <c r="BX427" s="39" t="str">
        <f t="shared" si="374"/>
        <v/>
      </c>
      <c r="BY427" s="39" t="str">
        <f t="shared" si="375"/>
        <v/>
      </c>
      <c r="BZ427" s="39" t="str">
        <f t="shared" si="376"/>
        <v/>
      </c>
      <c r="CA427" s="39" t="str">
        <f t="shared" si="377"/>
        <v/>
      </c>
      <c r="CB427" s="39" t="str">
        <f t="shared" si="378"/>
        <v/>
      </c>
      <c r="CC427" s="39" t="str">
        <f t="shared" si="379"/>
        <v/>
      </c>
      <c r="CD427" s="39" t="str">
        <f t="shared" si="380"/>
        <v/>
      </c>
      <c r="CE427" s="39" t="str">
        <f t="shared" si="381"/>
        <v/>
      </c>
      <c r="CF427" s="39" t="str">
        <f t="shared" si="382"/>
        <v/>
      </c>
      <c r="CG427" s="39" t="str">
        <f t="shared" si="383"/>
        <v/>
      </c>
      <c r="CH427" s="39" t="str">
        <f t="shared" si="384"/>
        <v/>
      </c>
      <c r="CI427" s="39" t="str">
        <f t="shared" si="385"/>
        <v/>
      </c>
    </row>
    <row r="428" spans="1:87" ht="12.75">
      <c r="A428" s="18"/>
      <c r="B428" s="16" t="str">
        <f>'Gene Table'!D427</f>
        <v>NM_000698</v>
      </c>
      <c r="C428" s="16" t="s">
        <v>169</v>
      </c>
      <c r="D428" s="17" t="str">
        <f>IF(SUM('Test Sample Data'!D$3:D$98)&gt;10,IF(AND(ISNUMBER('Test Sample Data'!D427),'Test Sample Data'!D427&lt;$B$1,'Test Sample Data'!D427&gt;0),'Test Sample Data'!D427,$B$1),"")</f>
        <v/>
      </c>
      <c r="E428" s="17" t="str">
        <f>IF(SUM('Test Sample Data'!E$3:E$98)&gt;10,IF(AND(ISNUMBER('Test Sample Data'!E427),'Test Sample Data'!E427&lt;$B$1,'Test Sample Data'!E427&gt;0),'Test Sample Data'!E427,$B$1),"")</f>
        <v/>
      </c>
      <c r="F428" s="17" t="str">
        <f>IF(SUM('Test Sample Data'!F$3:F$98)&gt;10,IF(AND(ISNUMBER('Test Sample Data'!F427),'Test Sample Data'!F427&lt;$B$1,'Test Sample Data'!F427&gt;0),'Test Sample Data'!F427,$B$1),"")</f>
        <v/>
      </c>
      <c r="G428" s="17" t="str">
        <f>IF(SUM('Test Sample Data'!G$3:G$98)&gt;10,IF(AND(ISNUMBER('Test Sample Data'!G427),'Test Sample Data'!G427&lt;$B$1,'Test Sample Data'!G427&gt;0),'Test Sample Data'!G427,$B$1),"")</f>
        <v/>
      </c>
      <c r="H428" s="17" t="str">
        <f>IF(SUM('Test Sample Data'!H$3:H$98)&gt;10,IF(AND(ISNUMBER('Test Sample Data'!H427),'Test Sample Data'!H427&lt;$B$1,'Test Sample Data'!H427&gt;0),'Test Sample Data'!H427,$B$1),"")</f>
        <v/>
      </c>
      <c r="I428" s="17" t="str">
        <f>IF(SUM('Test Sample Data'!I$3:I$98)&gt;10,IF(AND(ISNUMBER('Test Sample Data'!I427),'Test Sample Data'!I427&lt;$B$1,'Test Sample Data'!I427&gt;0),'Test Sample Data'!I427,$B$1),"")</f>
        <v/>
      </c>
      <c r="J428" s="17" t="str">
        <f>IF(SUM('Test Sample Data'!J$3:J$98)&gt;10,IF(AND(ISNUMBER('Test Sample Data'!J427),'Test Sample Data'!J427&lt;$B$1,'Test Sample Data'!J427&gt;0),'Test Sample Data'!J427,$B$1),"")</f>
        <v/>
      </c>
      <c r="K428" s="17" t="str">
        <f>IF(SUM('Test Sample Data'!K$3:K$98)&gt;10,IF(AND(ISNUMBER('Test Sample Data'!K427),'Test Sample Data'!K427&lt;$B$1,'Test Sample Data'!K427&gt;0),'Test Sample Data'!K427,$B$1),"")</f>
        <v/>
      </c>
      <c r="L428" s="17" t="str">
        <f>IF(SUM('Test Sample Data'!L$3:L$98)&gt;10,IF(AND(ISNUMBER('Test Sample Data'!L427),'Test Sample Data'!L427&lt;$B$1,'Test Sample Data'!L427&gt;0),'Test Sample Data'!L427,$B$1),"")</f>
        <v/>
      </c>
      <c r="M428" s="17" t="str">
        <f>IF(SUM('Test Sample Data'!M$3:M$98)&gt;10,IF(AND(ISNUMBER('Test Sample Data'!M427),'Test Sample Data'!M427&lt;$B$1,'Test Sample Data'!M427&gt;0),'Test Sample Data'!M427,$B$1),"")</f>
        <v/>
      </c>
      <c r="N428" s="17" t="str">
        <f>'Gene Table'!D427</f>
        <v>NM_000698</v>
      </c>
      <c r="O428" s="16" t="s">
        <v>169</v>
      </c>
      <c r="P428" s="17" t="str">
        <f>IF(SUM('Control Sample Data'!D$3:D$98)&gt;10,IF(AND(ISNUMBER('Control Sample Data'!D427),'Control Sample Data'!D427&lt;$B$1,'Control Sample Data'!D427&gt;0),'Control Sample Data'!D427,$B$1),"")</f>
        <v/>
      </c>
      <c r="Q428" s="17" t="str">
        <f>IF(SUM('Control Sample Data'!E$3:E$98)&gt;10,IF(AND(ISNUMBER('Control Sample Data'!E427),'Control Sample Data'!E427&lt;$B$1,'Control Sample Data'!E427&gt;0),'Control Sample Data'!E427,$B$1),"")</f>
        <v/>
      </c>
      <c r="R428" s="17" t="str">
        <f>IF(SUM('Control Sample Data'!F$3:F$98)&gt;10,IF(AND(ISNUMBER('Control Sample Data'!F427),'Control Sample Data'!F427&lt;$B$1,'Control Sample Data'!F427&gt;0),'Control Sample Data'!F427,$B$1),"")</f>
        <v/>
      </c>
      <c r="S428" s="17" t="str">
        <f>IF(SUM('Control Sample Data'!G$3:G$98)&gt;10,IF(AND(ISNUMBER('Control Sample Data'!G427),'Control Sample Data'!G427&lt;$B$1,'Control Sample Data'!G427&gt;0),'Control Sample Data'!G427,$B$1),"")</f>
        <v/>
      </c>
      <c r="T428" s="17" t="str">
        <f>IF(SUM('Control Sample Data'!H$3:H$98)&gt;10,IF(AND(ISNUMBER('Control Sample Data'!H427),'Control Sample Data'!H427&lt;$B$1,'Control Sample Data'!H427&gt;0),'Control Sample Data'!H427,$B$1),"")</f>
        <v/>
      </c>
      <c r="U428" s="17" t="str">
        <f>IF(SUM('Control Sample Data'!I$3:I$98)&gt;10,IF(AND(ISNUMBER('Control Sample Data'!I427),'Control Sample Data'!I427&lt;$B$1,'Control Sample Data'!I427&gt;0),'Control Sample Data'!I427,$B$1),"")</f>
        <v/>
      </c>
      <c r="V428" s="17" t="str">
        <f>IF(SUM('Control Sample Data'!J$3:J$98)&gt;10,IF(AND(ISNUMBER('Control Sample Data'!J427),'Control Sample Data'!J427&lt;$B$1,'Control Sample Data'!J427&gt;0),'Control Sample Data'!J427,$B$1),"")</f>
        <v/>
      </c>
      <c r="W428" s="17" t="str">
        <f>IF(SUM('Control Sample Data'!K$3:K$98)&gt;10,IF(AND(ISNUMBER('Control Sample Data'!K427),'Control Sample Data'!K427&lt;$B$1,'Control Sample Data'!K427&gt;0),'Control Sample Data'!K427,$B$1),"")</f>
        <v/>
      </c>
      <c r="X428" s="17" t="str">
        <f>IF(SUM('Control Sample Data'!L$3:L$98)&gt;10,IF(AND(ISNUMBER('Control Sample Data'!L427),'Control Sample Data'!L427&lt;$B$1,'Control Sample Data'!L427&gt;0),'Control Sample Data'!L427,$B$1),"")</f>
        <v/>
      </c>
      <c r="Y428" s="17" t="str">
        <f>IF(SUM('Control Sample Data'!M$3:M$98)&gt;10,IF(AND(ISNUMBER('Control Sample Data'!M427),'Control Sample Data'!M427&lt;$B$1,'Control Sample Data'!M427&gt;0),'Control Sample Data'!M427,$B$1),"")</f>
        <v/>
      </c>
      <c r="AT428" s="36" t="str">
        <f t="shared" si="386"/>
        <v/>
      </c>
      <c r="AU428" s="36" t="str">
        <f t="shared" si="387"/>
        <v/>
      </c>
      <c r="AV428" s="36" t="str">
        <f t="shared" si="388"/>
        <v/>
      </c>
      <c r="AW428" s="36" t="str">
        <f t="shared" si="389"/>
        <v/>
      </c>
      <c r="AX428" s="36" t="str">
        <f t="shared" si="390"/>
        <v/>
      </c>
      <c r="AY428" s="36" t="str">
        <f t="shared" si="391"/>
        <v/>
      </c>
      <c r="AZ428" s="36" t="str">
        <f t="shared" si="392"/>
        <v/>
      </c>
      <c r="BA428" s="36" t="str">
        <f t="shared" si="393"/>
        <v/>
      </c>
      <c r="BB428" s="36" t="str">
        <f t="shared" si="394"/>
        <v/>
      </c>
      <c r="BC428" s="36" t="str">
        <f t="shared" si="394"/>
        <v/>
      </c>
      <c r="BD428" s="36" t="str">
        <f t="shared" si="356"/>
        <v/>
      </c>
      <c r="BE428" s="36" t="str">
        <f t="shared" si="357"/>
        <v/>
      </c>
      <c r="BF428" s="36" t="str">
        <f t="shared" si="358"/>
        <v/>
      </c>
      <c r="BG428" s="36" t="str">
        <f t="shared" si="359"/>
        <v/>
      </c>
      <c r="BH428" s="36" t="str">
        <f t="shared" si="360"/>
        <v/>
      </c>
      <c r="BI428" s="36" t="str">
        <f t="shared" si="361"/>
        <v/>
      </c>
      <c r="BJ428" s="36" t="str">
        <f t="shared" si="362"/>
        <v/>
      </c>
      <c r="BK428" s="36" t="str">
        <f t="shared" si="363"/>
        <v/>
      </c>
      <c r="BL428" s="36" t="str">
        <f t="shared" si="364"/>
        <v/>
      </c>
      <c r="BM428" s="36" t="str">
        <f t="shared" si="365"/>
        <v/>
      </c>
      <c r="BN428" s="38" t="e">
        <f t="shared" si="354"/>
        <v>#DIV/0!</v>
      </c>
      <c r="BO428" s="38" t="e">
        <f t="shared" si="355"/>
        <v>#DIV/0!</v>
      </c>
      <c r="BP428" s="39" t="str">
        <f t="shared" si="366"/>
        <v/>
      </c>
      <c r="BQ428" s="39" t="str">
        <f t="shared" si="367"/>
        <v/>
      </c>
      <c r="BR428" s="39" t="str">
        <f t="shared" si="368"/>
        <v/>
      </c>
      <c r="BS428" s="39" t="str">
        <f t="shared" si="369"/>
        <v/>
      </c>
      <c r="BT428" s="39" t="str">
        <f t="shared" si="370"/>
        <v/>
      </c>
      <c r="BU428" s="39" t="str">
        <f t="shared" si="371"/>
        <v/>
      </c>
      <c r="BV428" s="39" t="str">
        <f t="shared" si="372"/>
        <v/>
      </c>
      <c r="BW428" s="39" t="str">
        <f t="shared" si="373"/>
        <v/>
      </c>
      <c r="BX428" s="39" t="str">
        <f t="shared" si="374"/>
        <v/>
      </c>
      <c r="BY428" s="39" t="str">
        <f t="shared" si="375"/>
        <v/>
      </c>
      <c r="BZ428" s="39" t="str">
        <f t="shared" si="376"/>
        <v/>
      </c>
      <c r="CA428" s="39" t="str">
        <f t="shared" si="377"/>
        <v/>
      </c>
      <c r="CB428" s="39" t="str">
        <f t="shared" si="378"/>
        <v/>
      </c>
      <c r="CC428" s="39" t="str">
        <f t="shared" si="379"/>
        <v/>
      </c>
      <c r="CD428" s="39" t="str">
        <f t="shared" si="380"/>
        <v/>
      </c>
      <c r="CE428" s="39" t="str">
        <f t="shared" si="381"/>
        <v/>
      </c>
      <c r="CF428" s="39" t="str">
        <f t="shared" si="382"/>
        <v/>
      </c>
      <c r="CG428" s="39" t="str">
        <f t="shared" si="383"/>
        <v/>
      </c>
      <c r="CH428" s="39" t="str">
        <f t="shared" si="384"/>
        <v/>
      </c>
      <c r="CI428" s="39" t="str">
        <f t="shared" si="385"/>
        <v/>
      </c>
    </row>
    <row r="429" spans="1:87" ht="12.75">
      <c r="A429" s="18"/>
      <c r="B429" s="16" t="str">
        <f>'Gene Table'!D428</f>
        <v>NM_000697</v>
      </c>
      <c r="C429" s="16" t="s">
        <v>173</v>
      </c>
      <c r="D429" s="17" t="str">
        <f>IF(SUM('Test Sample Data'!D$3:D$98)&gt;10,IF(AND(ISNUMBER('Test Sample Data'!D428),'Test Sample Data'!D428&lt;$B$1,'Test Sample Data'!D428&gt;0),'Test Sample Data'!D428,$B$1),"")</f>
        <v/>
      </c>
      <c r="E429" s="17" t="str">
        <f>IF(SUM('Test Sample Data'!E$3:E$98)&gt;10,IF(AND(ISNUMBER('Test Sample Data'!E428),'Test Sample Data'!E428&lt;$B$1,'Test Sample Data'!E428&gt;0),'Test Sample Data'!E428,$B$1),"")</f>
        <v/>
      </c>
      <c r="F429" s="17" t="str">
        <f>IF(SUM('Test Sample Data'!F$3:F$98)&gt;10,IF(AND(ISNUMBER('Test Sample Data'!F428),'Test Sample Data'!F428&lt;$B$1,'Test Sample Data'!F428&gt;0),'Test Sample Data'!F428,$B$1),"")</f>
        <v/>
      </c>
      <c r="G429" s="17" t="str">
        <f>IF(SUM('Test Sample Data'!G$3:G$98)&gt;10,IF(AND(ISNUMBER('Test Sample Data'!G428),'Test Sample Data'!G428&lt;$B$1,'Test Sample Data'!G428&gt;0),'Test Sample Data'!G428,$B$1),"")</f>
        <v/>
      </c>
      <c r="H429" s="17" t="str">
        <f>IF(SUM('Test Sample Data'!H$3:H$98)&gt;10,IF(AND(ISNUMBER('Test Sample Data'!H428),'Test Sample Data'!H428&lt;$B$1,'Test Sample Data'!H428&gt;0),'Test Sample Data'!H428,$B$1),"")</f>
        <v/>
      </c>
      <c r="I429" s="17" t="str">
        <f>IF(SUM('Test Sample Data'!I$3:I$98)&gt;10,IF(AND(ISNUMBER('Test Sample Data'!I428),'Test Sample Data'!I428&lt;$B$1,'Test Sample Data'!I428&gt;0),'Test Sample Data'!I428,$B$1),"")</f>
        <v/>
      </c>
      <c r="J429" s="17" t="str">
        <f>IF(SUM('Test Sample Data'!J$3:J$98)&gt;10,IF(AND(ISNUMBER('Test Sample Data'!J428),'Test Sample Data'!J428&lt;$B$1,'Test Sample Data'!J428&gt;0),'Test Sample Data'!J428,$B$1),"")</f>
        <v/>
      </c>
      <c r="K429" s="17" t="str">
        <f>IF(SUM('Test Sample Data'!K$3:K$98)&gt;10,IF(AND(ISNUMBER('Test Sample Data'!K428),'Test Sample Data'!K428&lt;$B$1,'Test Sample Data'!K428&gt;0),'Test Sample Data'!K428,$B$1),"")</f>
        <v/>
      </c>
      <c r="L429" s="17" t="str">
        <f>IF(SUM('Test Sample Data'!L$3:L$98)&gt;10,IF(AND(ISNUMBER('Test Sample Data'!L428),'Test Sample Data'!L428&lt;$B$1,'Test Sample Data'!L428&gt;0),'Test Sample Data'!L428,$B$1),"")</f>
        <v/>
      </c>
      <c r="M429" s="17" t="str">
        <f>IF(SUM('Test Sample Data'!M$3:M$98)&gt;10,IF(AND(ISNUMBER('Test Sample Data'!M428),'Test Sample Data'!M428&lt;$B$1,'Test Sample Data'!M428&gt;0),'Test Sample Data'!M428,$B$1),"")</f>
        <v/>
      </c>
      <c r="N429" s="17" t="str">
        <f>'Gene Table'!D428</f>
        <v>NM_000697</v>
      </c>
      <c r="O429" s="16" t="s">
        <v>173</v>
      </c>
      <c r="P429" s="17" t="str">
        <f>IF(SUM('Control Sample Data'!D$3:D$98)&gt;10,IF(AND(ISNUMBER('Control Sample Data'!D428),'Control Sample Data'!D428&lt;$B$1,'Control Sample Data'!D428&gt;0),'Control Sample Data'!D428,$B$1),"")</f>
        <v/>
      </c>
      <c r="Q429" s="17" t="str">
        <f>IF(SUM('Control Sample Data'!E$3:E$98)&gt;10,IF(AND(ISNUMBER('Control Sample Data'!E428),'Control Sample Data'!E428&lt;$B$1,'Control Sample Data'!E428&gt;0),'Control Sample Data'!E428,$B$1),"")</f>
        <v/>
      </c>
      <c r="R429" s="17" t="str">
        <f>IF(SUM('Control Sample Data'!F$3:F$98)&gt;10,IF(AND(ISNUMBER('Control Sample Data'!F428),'Control Sample Data'!F428&lt;$B$1,'Control Sample Data'!F428&gt;0),'Control Sample Data'!F428,$B$1),"")</f>
        <v/>
      </c>
      <c r="S429" s="17" t="str">
        <f>IF(SUM('Control Sample Data'!G$3:G$98)&gt;10,IF(AND(ISNUMBER('Control Sample Data'!G428),'Control Sample Data'!G428&lt;$B$1,'Control Sample Data'!G428&gt;0),'Control Sample Data'!G428,$B$1),"")</f>
        <v/>
      </c>
      <c r="T429" s="17" t="str">
        <f>IF(SUM('Control Sample Data'!H$3:H$98)&gt;10,IF(AND(ISNUMBER('Control Sample Data'!H428),'Control Sample Data'!H428&lt;$B$1,'Control Sample Data'!H428&gt;0),'Control Sample Data'!H428,$B$1),"")</f>
        <v/>
      </c>
      <c r="U429" s="17" t="str">
        <f>IF(SUM('Control Sample Data'!I$3:I$98)&gt;10,IF(AND(ISNUMBER('Control Sample Data'!I428),'Control Sample Data'!I428&lt;$B$1,'Control Sample Data'!I428&gt;0),'Control Sample Data'!I428,$B$1),"")</f>
        <v/>
      </c>
      <c r="V429" s="17" t="str">
        <f>IF(SUM('Control Sample Data'!J$3:J$98)&gt;10,IF(AND(ISNUMBER('Control Sample Data'!J428),'Control Sample Data'!J428&lt;$B$1,'Control Sample Data'!J428&gt;0),'Control Sample Data'!J428,$B$1),"")</f>
        <v/>
      </c>
      <c r="W429" s="17" t="str">
        <f>IF(SUM('Control Sample Data'!K$3:K$98)&gt;10,IF(AND(ISNUMBER('Control Sample Data'!K428),'Control Sample Data'!K428&lt;$B$1,'Control Sample Data'!K428&gt;0),'Control Sample Data'!K428,$B$1),"")</f>
        <v/>
      </c>
      <c r="X429" s="17" t="str">
        <f>IF(SUM('Control Sample Data'!L$3:L$98)&gt;10,IF(AND(ISNUMBER('Control Sample Data'!L428),'Control Sample Data'!L428&lt;$B$1,'Control Sample Data'!L428&gt;0),'Control Sample Data'!L428,$B$1),"")</f>
        <v/>
      </c>
      <c r="Y429" s="17" t="str">
        <f>IF(SUM('Control Sample Data'!M$3:M$98)&gt;10,IF(AND(ISNUMBER('Control Sample Data'!M428),'Control Sample Data'!M428&lt;$B$1,'Control Sample Data'!M428&gt;0),'Control Sample Data'!M428,$B$1),"")</f>
        <v/>
      </c>
      <c r="AT429" s="36" t="str">
        <f t="shared" si="386"/>
        <v/>
      </c>
      <c r="AU429" s="36" t="str">
        <f t="shared" si="387"/>
        <v/>
      </c>
      <c r="AV429" s="36" t="str">
        <f t="shared" si="388"/>
        <v/>
      </c>
      <c r="AW429" s="36" t="str">
        <f t="shared" si="389"/>
        <v/>
      </c>
      <c r="AX429" s="36" t="str">
        <f t="shared" si="390"/>
        <v/>
      </c>
      <c r="AY429" s="36" t="str">
        <f t="shared" si="391"/>
        <v/>
      </c>
      <c r="AZ429" s="36" t="str">
        <f t="shared" si="392"/>
        <v/>
      </c>
      <c r="BA429" s="36" t="str">
        <f t="shared" si="393"/>
        <v/>
      </c>
      <c r="BB429" s="36" t="str">
        <f t="shared" si="394"/>
        <v/>
      </c>
      <c r="BC429" s="36" t="str">
        <f t="shared" si="394"/>
        <v/>
      </c>
      <c r="BD429" s="36" t="str">
        <f t="shared" si="356"/>
        <v/>
      </c>
      <c r="BE429" s="36" t="str">
        <f t="shared" si="357"/>
        <v/>
      </c>
      <c r="BF429" s="36" t="str">
        <f t="shared" si="358"/>
        <v/>
      </c>
      <c r="BG429" s="36" t="str">
        <f t="shared" si="359"/>
        <v/>
      </c>
      <c r="BH429" s="36" t="str">
        <f t="shared" si="360"/>
        <v/>
      </c>
      <c r="BI429" s="36" t="str">
        <f t="shared" si="361"/>
        <v/>
      </c>
      <c r="BJ429" s="36" t="str">
        <f t="shared" si="362"/>
        <v/>
      </c>
      <c r="BK429" s="36" t="str">
        <f t="shared" si="363"/>
        <v/>
      </c>
      <c r="BL429" s="36" t="str">
        <f t="shared" si="364"/>
        <v/>
      </c>
      <c r="BM429" s="36" t="str">
        <f t="shared" si="365"/>
        <v/>
      </c>
      <c r="BN429" s="38" t="e">
        <f t="shared" si="354"/>
        <v>#DIV/0!</v>
      </c>
      <c r="BO429" s="38" t="e">
        <f t="shared" si="355"/>
        <v>#DIV/0!</v>
      </c>
      <c r="BP429" s="39" t="str">
        <f t="shared" si="366"/>
        <v/>
      </c>
      <c r="BQ429" s="39" t="str">
        <f t="shared" si="367"/>
        <v/>
      </c>
      <c r="BR429" s="39" t="str">
        <f t="shared" si="368"/>
        <v/>
      </c>
      <c r="BS429" s="39" t="str">
        <f t="shared" si="369"/>
        <v/>
      </c>
      <c r="BT429" s="39" t="str">
        <f t="shared" si="370"/>
        <v/>
      </c>
      <c r="BU429" s="39" t="str">
        <f t="shared" si="371"/>
        <v/>
      </c>
      <c r="BV429" s="39" t="str">
        <f t="shared" si="372"/>
        <v/>
      </c>
      <c r="BW429" s="39" t="str">
        <f t="shared" si="373"/>
        <v/>
      </c>
      <c r="BX429" s="39" t="str">
        <f t="shared" si="374"/>
        <v/>
      </c>
      <c r="BY429" s="39" t="str">
        <f t="shared" si="375"/>
        <v/>
      </c>
      <c r="BZ429" s="39" t="str">
        <f t="shared" si="376"/>
        <v/>
      </c>
      <c r="CA429" s="39" t="str">
        <f t="shared" si="377"/>
        <v/>
      </c>
      <c r="CB429" s="39" t="str">
        <f t="shared" si="378"/>
        <v/>
      </c>
      <c r="CC429" s="39" t="str">
        <f t="shared" si="379"/>
        <v/>
      </c>
      <c r="CD429" s="39" t="str">
        <f t="shared" si="380"/>
        <v/>
      </c>
      <c r="CE429" s="39" t="str">
        <f t="shared" si="381"/>
        <v/>
      </c>
      <c r="CF429" s="39" t="str">
        <f t="shared" si="382"/>
        <v/>
      </c>
      <c r="CG429" s="39" t="str">
        <f t="shared" si="383"/>
        <v/>
      </c>
      <c r="CH429" s="39" t="str">
        <f t="shared" si="384"/>
        <v/>
      </c>
      <c r="CI429" s="39" t="str">
        <f t="shared" si="385"/>
        <v/>
      </c>
    </row>
    <row r="430" spans="1:87" ht="12.75">
      <c r="A430" s="18"/>
      <c r="B430" s="16" t="str">
        <f>'Gene Table'!D429</f>
        <v>NM_015367</v>
      </c>
      <c r="C430" s="16" t="s">
        <v>177</v>
      </c>
      <c r="D430" s="17" t="str">
        <f>IF(SUM('Test Sample Data'!D$3:D$98)&gt;10,IF(AND(ISNUMBER('Test Sample Data'!D429),'Test Sample Data'!D429&lt;$B$1,'Test Sample Data'!D429&gt;0),'Test Sample Data'!D429,$B$1),"")</f>
        <v/>
      </c>
      <c r="E430" s="17" t="str">
        <f>IF(SUM('Test Sample Data'!E$3:E$98)&gt;10,IF(AND(ISNUMBER('Test Sample Data'!E429),'Test Sample Data'!E429&lt;$B$1,'Test Sample Data'!E429&gt;0),'Test Sample Data'!E429,$B$1),"")</f>
        <v/>
      </c>
      <c r="F430" s="17" t="str">
        <f>IF(SUM('Test Sample Data'!F$3:F$98)&gt;10,IF(AND(ISNUMBER('Test Sample Data'!F429),'Test Sample Data'!F429&lt;$B$1,'Test Sample Data'!F429&gt;0),'Test Sample Data'!F429,$B$1),"")</f>
        <v/>
      </c>
      <c r="G430" s="17" t="str">
        <f>IF(SUM('Test Sample Data'!G$3:G$98)&gt;10,IF(AND(ISNUMBER('Test Sample Data'!G429),'Test Sample Data'!G429&lt;$B$1,'Test Sample Data'!G429&gt;0),'Test Sample Data'!G429,$B$1),"")</f>
        <v/>
      </c>
      <c r="H430" s="17" t="str">
        <f>IF(SUM('Test Sample Data'!H$3:H$98)&gt;10,IF(AND(ISNUMBER('Test Sample Data'!H429),'Test Sample Data'!H429&lt;$B$1,'Test Sample Data'!H429&gt;0),'Test Sample Data'!H429,$B$1),"")</f>
        <v/>
      </c>
      <c r="I430" s="17" t="str">
        <f>IF(SUM('Test Sample Data'!I$3:I$98)&gt;10,IF(AND(ISNUMBER('Test Sample Data'!I429),'Test Sample Data'!I429&lt;$B$1,'Test Sample Data'!I429&gt;0),'Test Sample Data'!I429,$B$1),"")</f>
        <v/>
      </c>
      <c r="J430" s="17" t="str">
        <f>IF(SUM('Test Sample Data'!J$3:J$98)&gt;10,IF(AND(ISNUMBER('Test Sample Data'!J429),'Test Sample Data'!J429&lt;$B$1,'Test Sample Data'!J429&gt;0),'Test Sample Data'!J429,$B$1),"")</f>
        <v/>
      </c>
      <c r="K430" s="17" t="str">
        <f>IF(SUM('Test Sample Data'!K$3:K$98)&gt;10,IF(AND(ISNUMBER('Test Sample Data'!K429),'Test Sample Data'!K429&lt;$B$1,'Test Sample Data'!K429&gt;0),'Test Sample Data'!K429,$B$1),"")</f>
        <v/>
      </c>
      <c r="L430" s="17" t="str">
        <f>IF(SUM('Test Sample Data'!L$3:L$98)&gt;10,IF(AND(ISNUMBER('Test Sample Data'!L429),'Test Sample Data'!L429&lt;$B$1,'Test Sample Data'!L429&gt;0),'Test Sample Data'!L429,$B$1),"")</f>
        <v/>
      </c>
      <c r="M430" s="17" t="str">
        <f>IF(SUM('Test Sample Data'!M$3:M$98)&gt;10,IF(AND(ISNUMBER('Test Sample Data'!M429),'Test Sample Data'!M429&lt;$B$1,'Test Sample Data'!M429&gt;0),'Test Sample Data'!M429,$B$1),"")</f>
        <v/>
      </c>
      <c r="N430" s="17" t="str">
        <f>'Gene Table'!D429</f>
        <v>NM_015367</v>
      </c>
      <c r="O430" s="16" t="s">
        <v>177</v>
      </c>
      <c r="P430" s="17" t="str">
        <f>IF(SUM('Control Sample Data'!D$3:D$98)&gt;10,IF(AND(ISNUMBER('Control Sample Data'!D429),'Control Sample Data'!D429&lt;$B$1,'Control Sample Data'!D429&gt;0),'Control Sample Data'!D429,$B$1),"")</f>
        <v/>
      </c>
      <c r="Q430" s="17" t="str">
        <f>IF(SUM('Control Sample Data'!E$3:E$98)&gt;10,IF(AND(ISNUMBER('Control Sample Data'!E429),'Control Sample Data'!E429&lt;$B$1,'Control Sample Data'!E429&gt;0),'Control Sample Data'!E429,$B$1),"")</f>
        <v/>
      </c>
      <c r="R430" s="17" t="str">
        <f>IF(SUM('Control Sample Data'!F$3:F$98)&gt;10,IF(AND(ISNUMBER('Control Sample Data'!F429),'Control Sample Data'!F429&lt;$B$1,'Control Sample Data'!F429&gt;0),'Control Sample Data'!F429,$B$1),"")</f>
        <v/>
      </c>
      <c r="S430" s="17" t="str">
        <f>IF(SUM('Control Sample Data'!G$3:G$98)&gt;10,IF(AND(ISNUMBER('Control Sample Data'!G429),'Control Sample Data'!G429&lt;$B$1,'Control Sample Data'!G429&gt;0),'Control Sample Data'!G429,$B$1),"")</f>
        <v/>
      </c>
      <c r="T430" s="17" t="str">
        <f>IF(SUM('Control Sample Data'!H$3:H$98)&gt;10,IF(AND(ISNUMBER('Control Sample Data'!H429),'Control Sample Data'!H429&lt;$B$1,'Control Sample Data'!H429&gt;0),'Control Sample Data'!H429,$B$1),"")</f>
        <v/>
      </c>
      <c r="U430" s="17" t="str">
        <f>IF(SUM('Control Sample Data'!I$3:I$98)&gt;10,IF(AND(ISNUMBER('Control Sample Data'!I429),'Control Sample Data'!I429&lt;$B$1,'Control Sample Data'!I429&gt;0),'Control Sample Data'!I429,$B$1),"")</f>
        <v/>
      </c>
      <c r="V430" s="17" t="str">
        <f>IF(SUM('Control Sample Data'!J$3:J$98)&gt;10,IF(AND(ISNUMBER('Control Sample Data'!J429),'Control Sample Data'!J429&lt;$B$1,'Control Sample Data'!J429&gt;0),'Control Sample Data'!J429,$B$1),"")</f>
        <v/>
      </c>
      <c r="W430" s="17" t="str">
        <f>IF(SUM('Control Sample Data'!K$3:K$98)&gt;10,IF(AND(ISNUMBER('Control Sample Data'!K429),'Control Sample Data'!K429&lt;$B$1,'Control Sample Data'!K429&gt;0),'Control Sample Data'!K429,$B$1),"")</f>
        <v/>
      </c>
      <c r="X430" s="17" t="str">
        <f>IF(SUM('Control Sample Data'!L$3:L$98)&gt;10,IF(AND(ISNUMBER('Control Sample Data'!L429),'Control Sample Data'!L429&lt;$B$1,'Control Sample Data'!L429&gt;0),'Control Sample Data'!L429,$B$1),"")</f>
        <v/>
      </c>
      <c r="Y430" s="17" t="str">
        <f>IF(SUM('Control Sample Data'!M$3:M$98)&gt;10,IF(AND(ISNUMBER('Control Sample Data'!M429),'Control Sample Data'!M429&lt;$B$1,'Control Sample Data'!M429&gt;0),'Control Sample Data'!M429,$B$1),"")</f>
        <v/>
      </c>
      <c r="AT430" s="36" t="str">
        <f t="shared" si="386"/>
        <v/>
      </c>
      <c r="AU430" s="36" t="str">
        <f t="shared" si="387"/>
        <v/>
      </c>
      <c r="AV430" s="36" t="str">
        <f t="shared" si="388"/>
        <v/>
      </c>
      <c r="AW430" s="36" t="str">
        <f t="shared" si="389"/>
        <v/>
      </c>
      <c r="AX430" s="36" t="str">
        <f t="shared" si="390"/>
        <v/>
      </c>
      <c r="AY430" s="36" t="str">
        <f t="shared" si="391"/>
        <v/>
      </c>
      <c r="AZ430" s="36" t="str">
        <f t="shared" si="392"/>
        <v/>
      </c>
      <c r="BA430" s="36" t="str">
        <f t="shared" si="393"/>
        <v/>
      </c>
      <c r="BB430" s="36" t="str">
        <f t="shared" si="394"/>
        <v/>
      </c>
      <c r="BC430" s="36" t="str">
        <f t="shared" si="394"/>
        <v/>
      </c>
      <c r="BD430" s="36" t="str">
        <f t="shared" si="356"/>
        <v/>
      </c>
      <c r="BE430" s="36" t="str">
        <f t="shared" si="357"/>
        <v/>
      </c>
      <c r="BF430" s="36" t="str">
        <f t="shared" si="358"/>
        <v/>
      </c>
      <c r="BG430" s="36" t="str">
        <f t="shared" si="359"/>
        <v/>
      </c>
      <c r="BH430" s="36" t="str">
        <f t="shared" si="360"/>
        <v/>
      </c>
      <c r="BI430" s="36" t="str">
        <f t="shared" si="361"/>
        <v/>
      </c>
      <c r="BJ430" s="36" t="str">
        <f t="shared" si="362"/>
        <v/>
      </c>
      <c r="BK430" s="36" t="str">
        <f t="shared" si="363"/>
        <v/>
      </c>
      <c r="BL430" s="36" t="str">
        <f t="shared" si="364"/>
        <v/>
      </c>
      <c r="BM430" s="36" t="str">
        <f t="shared" si="365"/>
        <v/>
      </c>
      <c r="BN430" s="38" t="e">
        <f t="shared" si="354"/>
        <v>#DIV/0!</v>
      </c>
      <c r="BO430" s="38" t="e">
        <f t="shared" si="355"/>
        <v>#DIV/0!</v>
      </c>
      <c r="BP430" s="39" t="str">
        <f t="shared" si="366"/>
        <v/>
      </c>
      <c r="BQ430" s="39" t="str">
        <f t="shared" si="367"/>
        <v/>
      </c>
      <c r="BR430" s="39" t="str">
        <f t="shared" si="368"/>
        <v/>
      </c>
      <c r="BS430" s="39" t="str">
        <f t="shared" si="369"/>
        <v/>
      </c>
      <c r="BT430" s="39" t="str">
        <f t="shared" si="370"/>
        <v/>
      </c>
      <c r="BU430" s="39" t="str">
        <f t="shared" si="371"/>
        <v/>
      </c>
      <c r="BV430" s="39" t="str">
        <f t="shared" si="372"/>
        <v/>
      </c>
      <c r="BW430" s="39" t="str">
        <f t="shared" si="373"/>
        <v/>
      </c>
      <c r="BX430" s="39" t="str">
        <f t="shared" si="374"/>
        <v/>
      </c>
      <c r="BY430" s="39" t="str">
        <f t="shared" si="375"/>
        <v/>
      </c>
      <c r="BZ430" s="39" t="str">
        <f t="shared" si="376"/>
        <v/>
      </c>
      <c r="CA430" s="39" t="str">
        <f t="shared" si="377"/>
        <v/>
      </c>
      <c r="CB430" s="39" t="str">
        <f t="shared" si="378"/>
        <v/>
      </c>
      <c r="CC430" s="39" t="str">
        <f t="shared" si="379"/>
        <v/>
      </c>
      <c r="CD430" s="39" t="str">
        <f t="shared" si="380"/>
        <v/>
      </c>
      <c r="CE430" s="39" t="str">
        <f t="shared" si="381"/>
        <v/>
      </c>
      <c r="CF430" s="39" t="str">
        <f t="shared" si="382"/>
        <v/>
      </c>
      <c r="CG430" s="39" t="str">
        <f t="shared" si="383"/>
        <v/>
      </c>
      <c r="CH430" s="39" t="str">
        <f t="shared" si="384"/>
        <v/>
      </c>
      <c r="CI430" s="39" t="str">
        <f t="shared" si="385"/>
        <v/>
      </c>
    </row>
    <row r="431" spans="1:87" ht="12.75">
      <c r="A431" s="18"/>
      <c r="B431" s="16" t="str">
        <f>'Gene Table'!D430</f>
        <v>NM_015364</v>
      </c>
      <c r="C431" s="16" t="s">
        <v>181</v>
      </c>
      <c r="D431" s="17" t="str">
        <f>IF(SUM('Test Sample Data'!D$3:D$98)&gt;10,IF(AND(ISNUMBER('Test Sample Data'!D430),'Test Sample Data'!D430&lt;$B$1,'Test Sample Data'!D430&gt;0),'Test Sample Data'!D430,$B$1),"")</f>
        <v/>
      </c>
      <c r="E431" s="17" t="str">
        <f>IF(SUM('Test Sample Data'!E$3:E$98)&gt;10,IF(AND(ISNUMBER('Test Sample Data'!E430),'Test Sample Data'!E430&lt;$B$1,'Test Sample Data'!E430&gt;0),'Test Sample Data'!E430,$B$1),"")</f>
        <v/>
      </c>
      <c r="F431" s="17" t="str">
        <f>IF(SUM('Test Sample Data'!F$3:F$98)&gt;10,IF(AND(ISNUMBER('Test Sample Data'!F430),'Test Sample Data'!F430&lt;$B$1,'Test Sample Data'!F430&gt;0),'Test Sample Data'!F430,$B$1),"")</f>
        <v/>
      </c>
      <c r="G431" s="17" t="str">
        <f>IF(SUM('Test Sample Data'!G$3:G$98)&gt;10,IF(AND(ISNUMBER('Test Sample Data'!G430),'Test Sample Data'!G430&lt;$B$1,'Test Sample Data'!G430&gt;0),'Test Sample Data'!G430,$B$1),"")</f>
        <v/>
      </c>
      <c r="H431" s="17" t="str">
        <f>IF(SUM('Test Sample Data'!H$3:H$98)&gt;10,IF(AND(ISNUMBER('Test Sample Data'!H430),'Test Sample Data'!H430&lt;$B$1,'Test Sample Data'!H430&gt;0),'Test Sample Data'!H430,$B$1),"")</f>
        <v/>
      </c>
      <c r="I431" s="17" t="str">
        <f>IF(SUM('Test Sample Data'!I$3:I$98)&gt;10,IF(AND(ISNUMBER('Test Sample Data'!I430),'Test Sample Data'!I430&lt;$B$1,'Test Sample Data'!I430&gt;0),'Test Sample Data'!I430,$B$1),"")</f>
        <v/>
      </c>
      <c r="J431" s="17" t="str">
        <f>IF(SUM('Test Sample Data'!J$3:J$98)&gt;10,IF(AND(ISNUMBER('Test Sample Data'!J430),'Test Sample Data'!J430&lt;$B$1,'Test Sample Data'!J430&gt;0),'Test Sample Data'!J430,$B$1),"")</f>
        <v/>
      </c>
      <c r="K431" s="17" t="str">
        <f>IF(SUM('Test Sample Data'!K$3:K$98)&gt;10,IF(AND(ISNUMBER('Test Sample Data'!K430),'Test Sample Data'!K430&lt;$B$1,'Test Sample Data'!K430&gt;0),'Test Sample Data'!K430,$B$1),"")</f>
        <v/>
      </c>
      <c r="L431" s="17" t="str">
        <f>IF(SUM('Test Sample Data'!L$3:L$98)&gt;10,IF(AND(ISNUMBER('Test Sample Data'!L430),'Test Sample Data'!L430&lt;$B$1,'Test Sample Data'!L430&gt;0),'Test Sample Data'!L430,$B$1),"")</f>
        <v/>
      </c>
      <c r="M431" s="17" t="str">
        <f>IF(SUM('Test Sample Data'!M$3:M$98)&gt;10,IF(AND(ISNUMBER('Test Sample Data'!M430),'Test Sample Data'!M430&lt;$B$1,'Test Sample Data'!M430&gt;0),'Test Sample Data'!M430,$B$1),"")</f>
        <v/>
      </c>
      <c r="N431" s="17" t="str">
        <f>'Gene Table'!D430</f>
        <v>NM_015364</v>
      </c>
      <c r="O431" s="16" t="s">
        <v>181</v>
      </c>
      <c r="P431" s="17" t="str">
        <f>IF(SUM('Control Sample Data'!D$3:D$98)&gt;10,IF(AND(ISNUMBER('Control Sample Data'!D430),'Control Sample Data'!D430&lt;$B$1,'Control Sample Data'!D430&gt;0),'Control Sample Data'!D430,$B$1),"")</f>
        <v/>
      </c>
      <c r="Q431" s="17" t="str">
        <f>IF(SUM('Control Sample Data'!E$3:E$98)&gt;10,IF(AND(ISNUMBER('Control Sample Data'!E430),'Control Sample Data'!E430&lt;$B$1,'Control Sample Data'!E430&gt;0),'Control Sample Data'!E430,$B$1),"")</f>
        <v/>
      </c>
      <c r="R431" s="17" t="str">
        <f>IF(SUM('Control Sample Data'!F$3:F$98)&gt;10,IF(AND(ISNUMBER('Control Sample Data'!F430),'Control Sample Data'!F430&lt;$B$1,'Control Sample Data'!F430&gt;0),'Control Sample Data'!F430,$B$1),"")</f>
        <v/>
      </c>
      <c r="S431" s="17" t="str">
        <f>IF(SUM('Control Sample Data'!G$3:G$98)&gt;10,IF(AND(ISNUMBER('Control Sample Data'!G430),'Control Sample Data'!G430&lt;$B$1,'Control Sample Data'!G430&gt;0),'Control Sample Data'!G430,$B$1),"")</f>
        <v/>
      </c>
      <c r="T431" s="17" t="str">
        <f>IF(SUM('Control Sample Data'!H$3:H$98)&gt;10,IF(AND(ISNUMBER('Control Sample Data'!H430),'Control Sample Data'!H430&lt;$B$1,'Control Sample Data'!H430&gt;0),'Control Sample Data'!H430,$B$1),"")</f>
        <v/>
      </c>
      <c r="U431" s="17" t="str">
        <f>IF(SUM('Control Sample Data'!I$3:I$98)&gt;10,IF(AND(ISNUMBER('Control Sample Data'!I430),'Control Sample Data'!I430&lt;$B$1,'Control Sample Data'!I430&gt;0),'Control Sample Data'!I430,$B$1),"")</f>
        <v/>
      </c>
      <c r="V431" s="17" t="str">
        <f>IF(SUM('Control Sample Data'!J$3:J$98)&gt;10,IF(AND(ISNUMBER('Control Sample Data'!J430),'Control Sample Data'!J430&lt;$B$1,'Control Sample Data'!J430&gt;0),'Control Sample Data'!J430,$B$1),"")</f>
        <v/>
      </c>
      <c r="W431" s="17" t="str">
        <f>IF(SUM('Control Sample Data'!K$3:K$98)&gt;10,IF(AND(ISNUMBER('Control Sample Data'!K430),'Control Sample Data'!K430&lt;$B$1,'Control Sample Data'!K430&gt;0),'Control Sample Data'!K430,$B$1),"")</f>
        <v/>
      </c>
      <c r="X431" s="17" t="str">
        <f>IF(SUM('Control Sample Data'!L$3:L$98)&gt;10,IF(AND(ISNUMBER('Control Sample Data'!L430),'Control Sample Data'!L430&lt;$B$1,'Control Sample Data'!L430&gt;0),'Control Sample Data'!L430,$B$1),"")</f>
        <v/>
      </c>
      <c r="Y431" s="17" t="str">
        <f>IF(SUM('Control Sample Data'!M$3:M$98)&gt;10,IF(AND(ISNUMBER('Control Sample Data'!M430),'Control Sample Data'!M430&lt;$B$1,'Control Sample Data'!M430&gt;0),'Control Sample Data'!M430,$B$1),"")</f>
        <v/>
      </c>
      <c r="AT431" s="36" t="str">
        <f t="shared" si="386"/>
        <v/>
      </c>
      <c r="AU431" s="36" t="str">
        <f t="shared" si="387"/>
        <v/>
      </c>
      <c r="AV431" s="36" t="str">
        <f t="shared" si="388"/>
        <v/>
      </c>
      <c r="AW431" s="36" t="str">
        <f t="shared" si="389"/>
        <v/>
      </c>
      <c r="AX431" s="36" t="str">
        <f t="shared" si="390"/>
        <v/>
      </c>
      <c r="AY431" s="36" t="str">
        <f t="shared" si="391"/>
        <v/>
      </c>
      <c r="AZ431" s="36" t="str">
        <f t="shared" si="392"/>
        <v/>
      </c>
      <c r="BA431" s="36" t="str">
        <f t="shared" si="393"/>
        <v/>
      </c>
      <c r="BB431" s="36" t="str">
        <f t="shared" si="394"/>
        <v/>
      </c>
      <c r="BC431" s="36" t="str">
        <f t="shared" si="394"/>
        <v/>
      </c>
      <c r="BD431" s="36" t="str">
        <f t="shared" si="356"/>
        <v/>
      </c>
      <c r="BE431" s="36" t="str">
        <f t="shared" si="357"/>
        <v/>
      </c>
      <c r="BF431" s="36" t="str">
        <f t="shared" si="358"/>
        <v/>
      </c>
      <c r="BG431" s="36" t="str">
        <f t="shared" si="359"/>
        <v/>
      </c>
      <c r="BH431" s="36" t="str">
        <f t="shared" si="360"/>
        <v/>
      </c>
      <c r="BI431" s="36" t="str">
        <f t="shared" si="361"/>
        <v/>
      </c>
      <c r="BJ431" s="36" t="str">
        <f t="shared" si="362"/>
        <v/>
      </c>
      <c r="BK431" s="36" t="str">
        <f t="shared" si="363"/>
        <v/>
      </c>
      <c r="BL431" s="36" t="str">
        <f t="shared" si="364"/>
        <v/>
      </c>
      <c r="BM431" s="36" t="str">
        <f t="shared" si="365"/>
        <v/>
      </c>
      <c r="BN431" s="38" t="e">
        <f t="shared" si="354"/>
        <v>#DIV/0!</v>
      </c>
      <c r="BO431" s="38" t="e">
        <f t="shared" si="355"/>
        <v>#DIV/0!</v>
      </c>
      <c r="BP431" s="39" t="str">
        <f t="shared" si="366"/>
        <v/>
      </c>
      <c r="BQ431" s="39" t="str">
        <f t="shared" si="367"/>
        <v/>
      </c>
      <c r="BR431" s="39" t="str">
        <f t="shared" si="368"/>
        <v/>
      </c>
      <c r="BS431" s="39" t="str">
        <f t="shared" si="369"/>
        <v/>
      </c>
      <c r="BT431" s="39" t="str">
        <f t="shared" si="370"/>
        <v/>
      </c>
      <c r="BU431" s="39" t="str">
        <f t="shared" si="371"/>
        <v/>
      </c>
      <c r="BV431" s="39" t="str">
        <f t="shared" si="372"/>
        <v/>
      </c>
      <c r="BW431" s="39" t="str">
        <f t="shared" si="373"/>
        <v/>
      </c>
      <c r="BX431" s="39" t="str">
        <f t="shared" si="374"/>
        <v/>
      </c>
      <c r="BY431" s="39" t="str">
        <f t="shared" si="375"/>
        <v/>
      </c>
      <c r="BZ431" s="39" t="str">
        <f t="shared" si="376"/>
        <v/>
      </c>
      <c r="CA431" s="39" t="str">
        <f t="shared" si="377"/>
        <v/>
      </c>
      <c r="CB431" s="39" t="str">
        <f t="shared" si="378"/>
        <v/>
      </c>
      <c r="CC431" s="39" t="str">
        <f t="shared" si="379"/>
        <v/>
      </c>
      <c r="CD431" s="39" t="str">
        <f t="shared" si="380"/>
        <v/>
      </c>
      <c r="CE431" s="39" t="str">
        <f t="shared" si="381"/>
        <v/>
      </c>
      <c r="CF431" s="39" t="str">
        <f t="shared" si="382"/>
        <v/>
      </c>
      <c r="CG431" s="39" t="str">
        <f t="shared" si="383"/>
        <v/>
      </c>
      <c r="CH431" s="39" t="str">
        <f t="shared" si="384"/>
        <v/>
      </c>
      <c r="CI431" s="39" t="str">
        <f t="shared" si="385"/>
        <v/>
      </c>
    </row>
    <row r="432" spans="1:87" ht="12.75">
      <c r="A432" s="18"/>
      <c r="B432" s="16" t="str">
        <f>'Gene Table'!D431</f>
        <v>NM_014317</v>
      </c>
      <c r="C432" s="16" t="s">
        <v>185</v>
      </c>
      <c r="D432" s="17" t="str">
        <f>IF(SUM('Test Sample Data'!D$3:D$98)&gt;10,IF(AND(ISNUMBER('Test Sample Data'!D431),'Test Sample Data'!D431&lt;$B$1,'Test Sample Data'!D431&gt;0),'Test Sample Data'!D431,$B$1),"")</f>
        <v/>
      </c>
      <c r="E432" s="17" t="str">
        <f>IF(SUM('Test Sample Data'!E$3:E$98)&gt;10,IF(AND(ISNUMBER('Test Sample Data'!E431),'Test Sample Data'!E431&lt;$B$1,'Test Sample Data'!E431&gt;0),'Test Sample Data'!E431,$B$1),"")</f>
        <v/>
      </c>
      <c r="F432" s="17" t="str">
        <f>IF(SUM('Test Sample Data'!F$3:F$98)&gt;10,IF(AND(ISNUMBER('Test Sample Data'!F431),'Test Sample Data'!F431&lt;$B$1,'Test Sample Data'!F431&gt;0),'Test Sample Data'!F431,$B$1),"")</f>
        <v/>
      </c>
      <c r="G432" s="17" t="str">
        <f>IF(SUM('Test Sample Data'!G$3:G$98)&gt;10,IF(AND(ISNUMBER('Test Sample Data'!G431),'Test Sample Data'!G431&lt;$B$1,'Test Sample Data'!G431&gt;0),'Test Sample Data'!G431,$B$1),"")</f>
        <v/>
      </c>
      <c r="H432" s="17" t="str">
        <f>IF(SUM('Test Sample Data'!H$3:H$98)&gt;10,IF(AND(ISNUMBER('Test Sample Data'!H431),'Test Sample Data'!H431&lt;$B$1,'Test Sample Data'!H431&gt;0),'Test Sample Data'!H431,$B$1),"")</f>
        <v/>
      </c>
      <c r="I432" s="17" t="str">
        <f>IF(SUM('Test Sample Data'!I$3:I$98)&gt;10,IF(AND(ISNUMBER('Test Sample Data'!I431),'Test Sample Data'!I431&lt;$B$1,'Test Sample Data'!I431&gt;0),'Test Sample Data'!I431,$B$1),"")</f>
        <v/>
      </c>
      <c r="J432" s="17" t="str">
        <f>IF(SUM('Test Sample Data'!J$3:J$98)&gt;10,IF(AND(ISNUMBER('Test Sample Data'!J431),'Test Sample Data'!J431&lt;$B$1,'Test Sample Data'!J431&gt;0),'Test Sample Data'!J431,$B$1),"")</f>
        <v/>
      </c>
      <c r="K432" s="17" t="str">
        <f>IF(SUM('Test Sample Data'!K$3:K$98)&gt;10,IF(AND(ISNUMBER('Test Sample Data'!K431),'Test Sample Data'!K431&lt;$B$1,'Test Sample Data'!K431&gt;0),'Test Sample Data'!K431,$B$1),"")</f>
        <v/>
      </c>
      <c r="L432" s="17" t="str">
        <f>IF(SUM('Test Sample Data'!L$3:L$98)&gt;10,IF(AND(ISNUMBER('Test Sample Data'!L431),'Test Sample Data'!L431&lt;$B$1,'Test Sample Data'!L431&gt;0),'Test Sample Data'!L431,$B$1),"")</f>
        <v/>
      </c>
      <c r="M432" s="17" t="str">
        <f>IF(SUM('Test Sample Data'!M$3:M$98)&gt;10,IF(AND(ISNUMBER('Test Sample Data'!M431),'Test Sample Data'!M431&lt;$B$1,'Test Sample Data'!M431&gt;0),'Test Sample Data'!M431,$B$1),"")</f>
        <v/>
      </c>
      <c r="N432" s="17" t="str">
        <f>'Gene Table'!D431</f>
        <v>NM_014317</v>
      </c>
      <c r="O432" s="16" t="s">
        <v>185</v>
      </c>
      <c r="P432" s="17" t="str">
        <f>IF(SUM('Control Sample Data'!D$3:D$98)&gt;10,IF(AND(ISNUMBER('Control Sample Data'!D431),'Control Sample Data'!D431&lt;$B$1,'Control Sample Data'!D431&gt;0),'Control Sample Data'!D431,$B$1),"")</f>
        <v/>
      </c>
      <c r="Q432" s="17" t="str">
        <f>IF(SUM('Control Sample Data'!E$3:E$98)&gt;10,IF(AND(ISNUMBER('Control Sample Data'!E431),'Control Sample Data'!E431&lt;$B$1,'Control Sample Data'!E431&gt;0),'Control Sample Data'!E431,$B$1),"")</f>
        <v/>
      </c>
      <c r="R432" s="17" t="str">
        <f>IF(SUM('Control Sample Data'!F$3:F$98)&gt;10,IF(AND(ISNUMBER('Control Sample Data'!F431),'Control Sample Data'!F431&lt;$B$1,'Control Sample Data'!F431&gt;0),'Control Sample Data'!F431,$B$1),"")</f>
        <v/>
      </c>
      <c r="S432" s="17" t="str">
        <f>IF(SUM('Control Sample Data'!G$3:G$98)&gt;10,IF(AND(ISNUMBER('Control Sample Data'!G431),'Control Sample Data'!G431&lt;$B$1,'Control Sample Data'!G431&gt;0),'Control Sample Data'!G431,$B$1),"")</f>
        <v/>
      </c>
      <c r="T432" s="17" t="str">
        <f>IF(SUM('Control Sample Data'!H$3:H$98)&gt;10,IF(AND(ISNUMBER('Control Sample Data'!H431),'Control Sample Data'!H431&lt;$B$1,'Control Sample Data'!H431&gt;0),'Control Sample Data'!H431,$B$1),"")</f>
        <v/>
      </c>
      <c r="U432" s="17" t="str">
        <f>IF(SUM('Control Sample Data'!I$3:I$98)&gt;10,IF(AND(ISNUMBER('Control Sample Data'!I431),'Control Sample Data'!I431&lt;$B$1,'Control Sample Data'!I431&gt;0),'Control Sample Data'!I431,$B$1),"")</f>
        <v/>
      </c>
      <c r="V432" s="17" t="str">
        <f>IF(SUM('Control Sample Data'!J$3:J$98)&gt;10,IF(AND(ISNUMBER('Control Sample Data'!J431),'Control Sample Data'!J431&lt;$B$1,'Control Sample Data'!J431&gt;0),'Control Sample Data'!J431,$B$1),"")</f>
        <v/>
      </c>
      <c r="W432" s="17" t="str">
        <f>IF(SUM('Control Sample Data'!K$3:K$98)&gt;10,IF(AND(ISNUMBER('Control Sample Data'!K431),'Control Sample Data'!K431&lt;$B$1,'Control Sample Data'!K431&gt;0),'Control Sample Data'!K431,$B$1),"")</f>
        <v/>
      </c>
      <c r="X432" s="17" t="str">
        <f>IF(SUM('Control Sample Data'!L$3:L$98)&gt;10,IF(AND(ISNUMBER('Control Sample Data'!L431),'Control Sample Data'!L431&lt;$B$1,'Control Sample Data'!L431&gt;0),'Control Sample Data'!L431,$B$1),"")</f>
        <v/>
      </c>
      <c r="Y432" s="17" t="str">
        <f>IF(SUM('Control Sample Data'!M$3:M$98)&gt;10,IF(AND(ISNUMBER('Control Sample Data'!M431),'Control Sample Data'!M431&lt;$B$1,'Control Sample Data'!M431&gt;0),'Control Sample Data'!M431,$B$1),"")</f>
        <v/>
      </c>
      <c r="AT432" s="36" t="str">
        <f t="shared" si="386"/>
        <v/>
      </c>
      <c r="AU432" s="36" t="str">
        <f t="shared" si="387"/>
        <v/>
      </c>
      <c r="AV432" s="36" t="str">
        <f t="shared" si="388"/>
        <v/>
      </c>
      <c r="AW432" s="36" t="str">
        <f t="shared" si="389"/>
        <v/>
      </c>
      <c r="AX432" s="36" t="str">
        <f t="shared" si="390"/>
        <v/>
      </c>
      <c r="AY432" s="36" t="str">
        <f t="shared" si="391"/>
        <v/>
      </c>
      <c r="AZ432" s="36" t="str">
        <f t="shared" si="392"/>
        <v/>
      </c>
      <c r="BA432" s="36" t="str">
        <f t="shared" si="393"/>
        <v/>
      </c>
      <c r="BB432" s="36" t="str">
        <f t="shared" si="394"/>
        <v/>
      </c>
      <c r="BC432" s="36" t="str">
        <f t="shared" si="394"/>
        <v/>
      </c>
      <c r="BD432" s="36" t="str">
        <f t="shared" si="356"/>
        <v/>
      </c>
      <c r="BE432" s="36" t="str">
        <f t="shared" si="357"/>
        <v/>
      </c>
      <c r="BF432" s="36" t="str">
        <f t="shared" si="358"/>
        <v/>
      </c>
      <c r="BG432" s="36" t="str">
        <f t="shared" si="359"/>
        <v/>
      </c>
      <c r="BH432" s="36" t="str">
        <f t="shared" si="360"/>
        <v/>
      </c>
      <c r="BI432" s="36" t="str">
        <f t="shared" si="361"/>
        <v/>
      </c>
      <c r="BJ432" s="36" t="str">
        <f t="shared" si="362"/>
        <v/>
      </c>
      <c r="BK432" s="36" t="str">
        <f t="shared" si="363"/>
        <v/>
      </c>
      <c r="BL432" s="36" t="str">
        <f t="shared" si="364"/>
        <v/>
      </c>
      <c r="BM432" s="36" t="str">
        <f t="shared" si="365"/>
        <v/>
      </c>
      <c r="BN432" s="38" t="e">
        <f t="shared" si="354"/>
        <v>#DIV/0!</v>
      </c>
      <c r="BO432" s="38" t="e">
        <f t="shared" si="355"/>
        <v>#DIV/0!</v>
      </c>
      <c r="BP432" s="39" t="str">
        <f t="shared" si="366"/>
        <v/>
      </c>
      <c r="BQ432" s="39" t="str">
        <f t="shared" si="367"/>
        <v/>
      </c>
      <c r="BR432" s="39" t="str">
        <f t="shared" si="368"/>
        <v/>
      </c>
      <c r="BS432" s="39" t="str">
        <f t="shared" si="369"/>
        <v/>
      </c>
      <c r="BT432" s="39" t="str">
        <f t="shared" si="370"/>
        <v/>
      </c>
      <c r="BU432" s="39" t="str">
        <f t="shared" si="371"/>
        <v/>
      </c>
      <c r="BV432" s="39" t="str">
        <f t="shared" si="372"/>
        <v/>
      </c>
      <c r="BW432" s="39" t="str">
        <f t="shared" si="373"/>
        <v/>
      </c>
      <c r="BX432" s="39" t="str">
        <f t="shared" si="374"/>
        <v/>
      </c>
      <c r="BY432" s="39" t="str">
        <f t="shared" si="375"/>
        <v/>
      </c>
      <c r="BZ432" s="39" t="str">
        <f t="shared" si="376"/>
        <v/>
      </c>
      <c r="CA432" s="39" t="str">
        <f t="shared" si="377"/>
        <v/>
      </c>
      <c r="CB432" s="39" t="str">
        <f t="shared" si="378"/>
        <v/>
      </c>
      <c r="CC432" s="39" t="str">
        <f t="shared" si="379"/>
        <v/>
      </c>
      <c r="CD432" s="39" t="str">
        <f t="shared" si="380"/>
        <v/>
      </c>
      <c r="CE432" s="39" t="str">
        <f t="shared" si="381"/>
        <v/>
      </c>
      <c r="CF432" s="39" t="str">
        <f t="shared" si="382"/>
        <v/>
      </c>
      <c r="CG432" s="39" t="str">
        <f t="shared" si="383"/>
        <v/>
      </c>
      <c r="CH432" s="39" t="str">
        <f t="shared" si="384"/>
        <v/>
      </c>
      <c r="CI432" s="39" t="str">
        <f t="shared" si="385"/>
        <v/>
      </c>
    </row>
    <row r="433" spans="1:87" ht="12.75">
      <c r="A433" s="18"/>
      <c r="B433" s="16" t="str">
        <f>'Gene Table'!D432</f>
        <v>NM_012114</v>
      </c>
      <c r="C433" s="16" t="s">
        <v>189</v>
      </c>
      <c r="D433" s="17" t="str">
        <f>IF(SUM('Test Sample Data'!D$3:D$98)&gt;10,IF(AND(ISNUMBER('Test Sample Data'!D432),'Test Sample Data'!D432&lt;$B$1,'Test Sample Data'!D432&gt;0),'Test Sample Data'!D432,$B$1),"")</f>
        <v/>
      </c>
      <c r="E433" s="17" t="str">
        <f>IF(SUM('Test Sample Data'!E$3:E$98)&gt;10,IF(AND(ISNUMBER('Test Sample Data'!E432),'Test Sample Data'!E432&lt;$B$1,'Test Sample Data'!E432&gt;0),'Test Sample Data'!E432,$B$1),"")</f>
        <v/>
      </c>
      <c r="F433" s="17" t="str">
        <f>IF(SUM('Test Sample Data'!F$3:F$98)&gt;10,IF(AND(ISNUMBER('Test Sample Data'!F432),'Test Sample Data'!F432&lt;$B$1,'Test Sample Data'!F432&gt;0),'Test Sample Data'!F432,$B$1),"")</f>
        <v/>
      </c>
      <c r="G433" s="17" t="str">
        <f>IF(SUM('Test Sample Data'!G$3:G$98)&gt;10,IF(AND(ISNUMBER('Test Sample Data'!G432),'Test Sample Data'!G432&lt;$B$1,'Test Sample Data'!G432&gt;0),'Test Sample Data'!G432,$B$1),"")</f>
        <v/>
      </c>
      <c r="H433" s="17" t="str">
        <f>IF(SUM('Test Sample Data'!H$3:H$98)&gt;10,IF(AND(ISNUMBER('Test Sample Data'!H432),'Test Sample Data'!H432&lt;$B$1,'Test Sample Data'!H432&gt;0),'Test Sample Data'!H432,$B$1),"")</f>
        <v/>
      </c>
      <c r="I433" s="17" t="str">
        <f>IF(SUM('Test Sample Data'!I$3:I$98)&gt;10,IF(AND(ISNUMBER('Test Sample Data'!I432),'Test Sample Data'!I432&lt;$B$1,'Test Sample Data'!I432&gt;0),'Test Sample Data'!I432,$B$1),"")</f>
        <v/>
      </c>
      <c r="J433" s="17" t="str">
        <f>IF(SUM('Test Sample Data'!J$3:J$98)&gt;10,IF(AND(ISNUMBER('Test Sample Data'!J432),'Test Sample Data'!J432&lt;$B$1,'Test Sample Data'!J432&gt;0),'Test Sample Data'!J432,$B$1),"")</f>
        <v/>
      </c>
      <c r="K433" s="17" t="str">
        <f>IF(SUM('Test Sample Data'!K$3:K$98)&gt;10,IF(AND(ISNUMBER('Test Sample Data'!K432),'Test Sample Data'!K432&lt;$B$1,'Test Sample Data'!K432&gt;0),'Test Sample Data'!K432,$B$1),"")</f>
        <v/>
      </c>
      <c r="L433" s="17" t="str">
        <f>IF(SUM('Test Sample Data'!L$3:L$98)&gt;10,IF(AND(ISNUMBER('Test Sample Data'!L432),'Test Sample Data'!L432&lt;$B$1,'Test Sample Data'!L432&gt;0),'Test Sample Data'!L432,$B$1),"")</f>
        <v/>
      </c>
      <c r="M433" s="17" t="str">
        <f>IF(SUM('Test Sample Data'!M$3:M$98)&gt;10,IF(AND(ISNUMBER('Test Sample Data'!M432),'Test Sample Data'!M432&lt;$B$1,'Test Sample Data'!M432&gt;0),'Test Sample Data'!M432,$B$1),"")</f>
        <v/>
      </c>
      <c r="N433" s="17" t="str">
        <f>'Gene Table'!D432</f>
        <v>NM_012114</v>
      </c>
      <c r="O433" s="16" t="s">
        <v>189</v>
      </c>
      <c r="P433" s="17" t="str">
        <f>IF(SUM('Control Sample Data'!D$3:D$98)&gt;10,IF(AND(ISNUMBER('Control Sample Data'!D432),'Control Sample Data'!D432&lt;$B$1,'Control Sample Data'!D432&gt;0),'Control Sample Data'!D432,$B$1),"")</f>
        <v/>
      </c>
      <c r="Q433" s="17" t="str">
        <f>IF(SUM('Control Sample Data'!E$3:E$98)&gt;10,IF(AND(ISNUMBER('Control Sample Data'!E432),'Control Sample Data'!E432&lt;$B$1,'Control Sample Data'!E432&gt;0),'Control Sample Data'!E432,$B$1),"")</f>
        <v/>
      </c>
      <c r="R433" s="17" t="str">
        <f>IF(SUM('Control Sample Data'!F$3:F$98)&gt;10,IF(AND(ISNUMBER('Control Sample Data'!F432),'Control Sample Data'!F432&lt;$B$1,'Control Sample Data'!F432&gt;0),'Control Sample Data'!F432,$B$1),"")</f>
        <v/>
      </c>
      <c r="S433" s="17" t="str">
        <f>IF(SUM('Control Sample Data'!G$3:G$98)&gt;10,IF(AND(ISNUMBER('Control Sample Data'!G432),'Control Sample Data'!G432&lt;$B$1,'Control Sample Data'!G432&gt;0),'Control Sample Data'!G432,$B$1),"")</f>
        <v/>
      </c>
      <c r="T433" s="17" t="str">
        <f>IF(SUM('Control Sample Data'!H$3:H$98)&gt;10,IF(AND(ISNUMBER('Control Sample Data'!H432),'Control Sample Data'!H432&lt;$B$1,'Control Sample Data'!H432&gt;0),'Control Sample Data'!H432,$B$1),"")</f>
        <v/>
      </c>
      <c r="U433" s="17" t="str">
        <f>IF(SUM('Control Sample Data'!I$3:I$98)&gt;10,IF(AND(ISNUMBER('Control Sample Data'!I432),'Control Sample Data'!I432&lt;$B$1,'Control Sample Data'!I432&gt;0),'Control Sample Data'!I432,$B$1),"")</f>
        <v/>
      </c>
      <c r="V433" s="17" t="str">
        <f>IF(SUM('Control Sample Data'!J$3:J$98)&gt;10,IF(AND(ISNUMBER('Control Sample Data'!J432),'Control Sample Data'!J432&lt;$B$1,'Control Sample Data'!J432&gt;0),'Control Sample Data'!J432,$B$1),"")</f>
        <v/>
      </c>
      <c r="W433" s="17" t="str">
        <f>IF(SUM('Control Sample Data'!K$3:K$98)&gt;10,IF(AND(ISNUMBER('Control Sample Data'!K432),'Control Sample Data'!K432&lt;$B$1,'Control Sample Data'!K432&gt;0),'Control Sample Data'!K432,$B$1),"")</f>
        <v/>
      </c>
      <c r="X433" s="17" t="str">
        <f>IF(SUM('Control Sample Data'!L$3:L$98)&gt;10,IF(AND(ISNUMBER('Control Sample Data'!L432),'Control Sample Data'!L432&lt;$B$1,'Control Sample Data'!L432&gt;0),'Control Sample Data'!L432,$B$1),"")</f>
        <v/>
      </c>
      <c r="Y433" s="17" t="str">
        <f>IF(SUM('Control Sample Data'!M$3:M$98)&gt;10,IF(AND(ISNUMBER('Control Sample Data'!M432),'Control Sample Data'!M432&lt;$B$1,'Control Sample Data'!M432&gt;0),'Control Sample Data'!M432,$B$1),"")</f>
        <v/>
      </c>
      <c r="AT433" s="36" t="str">
        <f t="shared" si="386"/>
        <v/>
      </c>
      <c r="AU433" s="36" t="str">
        <f t="shared" si="387"/>
        <v/>
      </c>
      <c r="AV433" s="36" t="str">
        <f t="shared" si="388"/>
        <v/>
      </c>
      <c r="AW433" s="36" t="str">
        <f t="shared" si="389"/>
        <v/>
      </c>
      <c r="AX433" s="36" t="str">
        <f t="shared" si="390"/>
        <v/>
      </c>
      <c r="AY433" s="36" t="str">
        <f t="shared" si="391"/>
        <v/>
      </c>
      <c r="AZ433" s="36" t="str">
        <f t="shared" si="392"/>
        <v/>
      </c>
      <c r="BA433" s="36" t="str">
        <f t="shared" si="393"/>
        <v/>
      </c>
      <c r="BB433" s="36" t="str">
        <f t="shared" si="394"/>
        <v/>
      </c>
      <c r="BC433" s="36" t="str">
        <f t="shared" si="394"/>
        <v/>
      </c>
      <c r="BD433" s="36" t="str">
        <f t="shared" si="356"/>
        <v/>
      </c>
      <c r="BE433" s="36" t="str">
        <f t="shared" si="357"/>
        <v/>
      </c>
      <c r="BF433" s="36" t="str">
        <f t="shared" si="358"/>
        <v/>
      </c>
      <c r="BG433" s="36" t="str">
        <f t="shared" si="359"/>
        <v/>
      </c>
      <c r="BH433" s="36" t="str">
        <f t="shared" si="360"/>
        <v/>
      </c>
      <c r="BI433" s="36" t="str">
        <f t="shared" si="361"/>
        <v/>
      </c>
      <c r="BJ433" s="36" t="str">
        <f t="shared" si="362"/>
        <v/>
      </c>
      <c r="BK433" s="36" t="str">
        <f t="shared" si="363"/>
        <v/>
      </c>
      <c r="BL433" s="36" t="str">
        <f t="shared" si="364"/>
        <v/>
      </c>
      <c r="BM433" s="36" t="str">
        <f t="shared" si="365"/>
        <v/>
      </c>
      <c r="BN433" s="38" t="e">
        <f t="shared" si="354"/>
        <v>#DIV/0!</v>
      </c>
      <c r="BO433" s="38" t="e">
        <f t="shared" si="355"/>
        <v>#DIV/0!</v>
      </c>
      <c r="BP433" s="39" t="str">
        <f t="shared" si="366"/>
        <v/>
      </c>
      <c r="BQ433" s="39" t="str">
        <f t="shared" si="367"/>
        <v/>
      </c>
      <c r="BR433" s="39" t="str">
        <f t="shared" si="368"/>
        <v/>
      </c>
      <c r="BS433" s="39" t="str">
        <f t="shared" si="369"/>
        <v/>
      </c>
      <c r="BT433" s="39" t="str">
        <f t="shared" si="370"/>
        <v/>
      </c>
      <c r="BU433" s="39" t="str">
        <f t="shared" si="371"/>
        <v/>
      </c>
      <c r="BV433" s="39" t="str">
        <f t="shared" si="372"/>
        <v/>
      </c>
      <c r="BW433" s="39" t="str">
        <f t="shared" si="373"/>
        <v/>
      </c>
      <c r="BX433" s="39" t="str">
        <f t="shared" si="374"/>
        <v/>
      </c>
      <c r="BY433" s="39" t="str">
        <f t="shared" si="375"/>
        <v/>
      </c>
      <c r="BZ433" s="39" t="str">
        <f t="shared" si="376"/>
        <v/>
      </c>
      <c r="CA433" s="39" t="str">
        <f t="shared" si="377"/>
        <v/>
      </c>
      <c r="CB433" s="39" t="str">
        <f t="shared" si="378"/>
        <v/>
      </c>
      <c r="CC433" s="39" t="str">
        <f t="shared" si="379"/>
        <v/>
      </c>
      <c r="CD433" s="39" t="str">
        <f t="shared" si="380"/>
        <v/>
      </c>
      <c r="CE433" s="39" t="str">
        <f t="shared" si="381"/>
        <v/>
      </c>
      <c r="CF433" s="39" t="str">
        <f t="shared" si="382"/>
        <v/>
      </c>
      <c r="CG433" s="39" t="str">
        <f t="shared" si="383"/>
        <v/>
      </c>
      <c r="CH433" s="39" t="str">
        <f t="shared" si="384"/>
        <v/>
      </c>
      <c r="CI433" s="39" t="str">
        <f t="shared" si="385"/>
        <v/>
      </c>
    </row>
    <row r="434" spans="1:87" ht="12.75">
      <c r="A434" s="18"/>
      <c r="B434" s="16" t="str">
        <f>'Gene Table'!D433</f>
        <v>NM_012276</v>
      </c>
      <c r="C434" s="16" t="s">
        <v>193</v>
      </c>
      <c r="D434" s="17" t="str">
        <f>IF(SUM('Test Sample Data'!D$3:D$98)&gt;10,IF(AND(ISNUMBER('Test Sample Data'!D433),'Test Sample Data'!D433&lt;$B$1,'Test Sample Data'!D433&gt;0),'Test Sample Data'!D433,$B$1),"")</f>
        <v/>
      </c>
      <c r="E434" s="17" t="str">
        <f>IF(SUM('Test Sample Data'!E$3:E$98)&gt;10,IF(AND(ISNUMBER('Test Sample Data'!E433),'Test Sample Data'!E433&lt;$B$1,'Test Sample Data'!E433&gt;0),'Test Sample Data'!E433,$B$1),"")</f>
        <v/>
      </c>
      <c r="F434" s="17" t="str">
        <f>IF(SUM('Test Sample Data'!F$3:F$98)&gt;10,IF(AND(ISNUMBER('Test Sample Data'!F433),'Test Sample Data'!F433&lt;$B$1,'Test Sample Data'!F433&gt;0),'Test Sample Data'!F433,$B$1),"")</f>
        <v/>
      </c>
      <c r="G434" s="17" t="str">
        <f>IF(SUM('Test Sample Data'!G$3:G$98)&gt;10,IF(AND(ISNUMBER('Test Sample Data'!G433),'Test Sample Data'!G433&lt;$B$1,'Test Sample Data'!G433&gt;0),'Test Sample Data'!G433,$B$1),"")</f>
        <v/>
      </c>
      <c r="H434" s="17" t="str">
        <f>IF(SUM('Test Sample Data'!H$3:H$98)&gt;10,IF(AND(ISNUMBER('Test Sample Data'!H433),'Test Sample Data'!H433&lt;$B$1,'Test Sample Data'!H433&gt;0),'Test Sample Data'!H433,$B$1),"")</f>
        <v/>
      </c>
      <c r="I434" s="17" t="str">
        <f>IF(SUM('Test Sample Data'!I$3:I$98)&gt;10,IF(AND(ISNUMBER('Test Sample Data'!I433),'Test Sample Data'!I433&lt;$B$1,'Test Sample Data'!I433&gt;0),'Test Sample Data'!I433,$B$1),"")</f>
        <v/>
      </c>
      <c r="J434" s="17" t="str">
        <f>IF(SUM('Test Sample Data'!J$3:J$98)&gt;10,IF(AND(ISNUMBER('Test Sample Data'!J433),'Test Sample Data'!J433&lt;$B$1,'Test Sample Data'!J433&gt;0),'Test Sample Data'!J433,$B$1),"")</f>
        <v/>
      </c>
      <c r="K434" s="17" t="str">
        <f>IF(SUM('Test Sample Data'!K$3:K$98)&gt;10,IF(AND(ISNUMBER('Test Sample Data'!K433),'Test Sample Data'!K433&lt;$B$1,'Test Sample Data'!K433&gt;0),'Test Sample Data'!K433,$B$1),"")</f>
        <v/>
      </c>
      <c r="L434" s="17" t="str">
        <f>IF(SUM('Test Sample Data'!L$3:L$98)&gt;10,IF(AND(ISNUMBER('Test Sample Data'!L433),'Test Sample Data'!L433&lt;$B$1,'Test Sample Data'!L433&gt;0),'Test Sample Data'!L433,$B$1),"")</f>
        <v/>
      </c>
      <c r="M434" s="17" t="str">
        <f>IF(SUM('Test Sample Data'!M$3:M$98)&gt;10,IF(AND(ISNUMBER('Test Sample Data'!M433),'Test Sample Data'!M433&lt;$B$1,'Test Sample Data'!M433&gt;0),'Test Sample Data'!M433,$B$1),"")</f>
        <v/>
      </c>
      <c r="N434" s="17" t="str">
        <f>'Gene Table'!D433</f>
        <v>NM_012276</v>
      </c>
      <c r="O434" s="16" t="s">
        <v>193</v>
      </c>
      <c r="P434" s="17" t="str">
        <f>IF(SUM('Control Sample Data'!D$3:D$98)&gt;10,IF(AND(ISNUMBER('Control Sample Data'!D433),'Control Sample Data'!D433&lt;$B$1,'Control Sample Data'!D433&gt;0),'Control Sample Data'!D433,$B$1),"")</f>
        <v/>
      </c>
      <c r="Q434" s="17" t="str">
        <f>IF(SUM('Control Sample Data'!E$3:E$98)&gt;10,IF(AND(ISNUMBER('Control Sample Data'!E433),'Control Sample Data'!E433&lt;$B$1,'Control Sample Data'!E433&gt;0),'Control Sample Data'!E433,$B$1),"")</f>
        <v/>
      </c>
      <c r="R434" s="17" t="str">
        <f>IF(SUM('Control Sample Data'!F$3:F$98)&gt;10,IF(AND(ISNUMBER('Control Sample Data'!F433),'Control Sample Data'!F433&lt;$B$1,'Control Sample Data'!F433&gt;0),'Control Sample Data'!F433,$B$1),"")</f>
        <v/>
      </c>
      <c r="S434" s="17" t="str">
        <f>IF(SUM('Control Sample Data'!G$3:G$98)&gt;10,IF(AND(ISNUMBER('Control Sample Data'!G433),'Control Sample Data'!G433&lt;$B$1,'Control Sample Data'!G433&gt;0),'Control Sample Data'!G433,$B$1),"")</f>
        <v/>
      </c>
      <c r="T434" s="17" t="str">
        <f>IF(SUM('Control Sample Data'!H$3:H$98)&gt;10,IF(AND(ISNUMBER('Control Sample Data'!H433),'Control Sample Data'!H433&lt;$B$1,'Control Sample Data'!H433&gt;0),'Control Sample Data'!H433,$B$1),"")</f>
        <v/>
      </c>
      <c r="U434" s="17" t="str">
        <f>IF(SUM('Control Sample Data'!I$3:I$98)&gt;10,IF(AND(ISNUMBER('Control Sample Data'!I433),'Control Sample Data'!I433&lt;$B$1,'Control Sample Data'!I433&gt;0),'Control Sample Data'!I433,$B$1),"")</f>
        <v/>
      </c>
      <c r="V434" s="17" t="str">
        <f>IF(SUM('Control Sample Data'!J$3:J$98)&gt;10,IF(AND(ISNUMBER('Control Sample Data'!J433),'Control Sample Data'!J433&lt;$B$1,'Control Sample Data'!J433&gt;0),'Control Sample Data'!J433,$B$1),"")</f>
        <v/>
      </c>
      <c r="W434" s="17" t="str">
        <f>IF(SUM('Control Sample Data'!K$3:K$98)&gt;10,IF(AND(ISNUMBER('Control Sample Data'!K433),'Control Sample Data'!K433&lt;$B$1,'Control Sample Data'!K433&gt;0),'Control Sample Data'!K433,$B$1),"")</f>
        <v/>
      </c>
      <c r="X434" s="17" t="str">
        <f>IF(SUM('Control Sample Data'!L$3:L$98)&gt;10,IF(AND(ISNUMBER('Control Sample Data'!L433),'Control Sample Data'!L433&lt;$B$1,'Control Sample Data'!L433&gt;0),'Control Sample Data'!L433,$B$1),"")</f>
        <v/>
      </c>
      <c r="Y434" s="17" t="str">
        <f>IF(SUM('Control Sample Data'!M$3:M$98)&gt;10,IF(AND(ISNUMBER('Control Sample Data'!M433),'Control Sample Data'!M433&lt;$B$1,'Control Sample Data'!M433&gt;0),'Control Sample Data'!M433,$B$1),"")</f>
        <v/>
      </c>
      <c r="AT434" s="36" t="str">
        <f t="shared" si="386"/>
        <v/>
      </c>
      <c r="AU434" s="36" t="str">
        <f t="shared" si="387"/>
        <v/>
      </c>
      <c r="AV434" s="36" t="str">
        <f t="shared" si="388"/>
        <v/>
      </c>
      <c r="AW434" s="36" t="str">
        <f t="shared" si="389"/>
        <v/>
      </c>
      <c r="AX434" s="36" t="str">
        <f t="shared" si="390"/>
        <v/>
      </c>
      <c r="AY434" s="36" t="str">
        <f t="shared" si="391"/>
        <v/>
      </c>
      <c r="AZ434" s="36" t="str">
        <f t="shared" si="392"/>
        <v/>
      </c>
      <c r="BA434" s="36" t="str">
        <f t="shared" si="393"/>
        <v/>
      </c>
      <c r="BB434" s="36" t="str">
        <f t="shared" si="394"/>
        <v/>
      </c>
      <c r="BC434" s="36" t="str">
        <f t="shared" si="394"/>
        <v/>
      </c>
      <c r="BD434" s="36" t="str">
        <f t="shared" si="356"/>
        <v/>
      </c>
      <c r="BE434" s="36" t="str">
        <f t="shared" si="357"/>
        <v/>
      </c>
      <c r="BF434" s="36" t="str">
        <f t="shared" si="358"/>
        <v/>
      </c>
      <c r="BG434" s="36" t="str">
        <f t="shared" si="359"/>
        <v/>
      </c>
      <c r="BH434" s="36" t="str">
        <f t="shared" si="360"/>
        <v/>
      </c>
      <c r="BI434" s="36" t="str">
        <f t="shared" si="361"/>
        <v/>
      </c>
      <c r="BJ434" s="36" t="str">
        <f t="shared" si="362"/>
        <v/>
      </c>
      <c r="BK434" s="36" t="str">
        <f t="shared" si="363"/>
        <v/>
      </c>
      <c r="BL434" s="36" t="str">
        <f t="shared" si="364"/>
        <v/>
      </c>
      <c r="BM434" s="36" t="str">
        <f t="shared" si="365"/>
        <v/>
      </c>
      <c r="BN434" s="38" t="e">
        <f t="shared" si="354"/>
        <v>#DIV/0!</v>
      </c>
      <c r="BO434" s="38" t="e">
        <f t="shared" si="355"/>
        <v>#DIV/0!</v>
      </c>
      <c r="BP434" s="39" t="str">
        <f t="shared" si="366"/>
        <v/>
      </c>
      <c r="BQ434" s="39" t="str">
        <f t="shared" si="367"/>
        <v/>
      </c>
      <c r="BR434" s="39" t="str">
        <f t="shared" si="368"/>
        <v/>
      </c>
      <c r="BS434" s="39" t="str">
        <f t="shared" si="369"/>
        <v/>
      </c>
      <c r="BT434" s="39" t="str">
        <f t="shared" si="370"/>
        <v/>
      </c>
      <c r="BU434" s="39" t="str">
        <f t="shared" si="371"/>
        <v/>
      </c>
      <c r="BV434" s="39" t="str">
        <f t="shared" si="372"/>
        <v/>
      </c>
      <c r="BW434" s="39" t="str">
        <f t="shared" si="373"/>
        <v/>
      </c>
      <c r="BX434" s="39" t="str">
        <f t="shared" si="374"/>
        <v/>
      </c>
      <c r="BY434" s="39" t="str">
        <f t="shared" si="375"/>
        <v/>
      </c>
      <c r="BZ434" s="39" t="str">
        <f t="shared" si="376"/>
        <v/>
      </c>
      <c r="CA434" s="39" t="str">
        <f t="shared" si="377"/>
        <v/>
      </c>
      <c r="CB434" s="39" t="str">
        <f t="shared" si="378"/>
        <v/>
      </c>
      <c r="CC434" s="39" t="str">
        <f t="shared" si="379"/>
        <v/>
      </c>
      <c r="CD434" s="39" t="str">
        <f t="shared" si="380"/>
        <v/>
      </c>
      <c r="CE434" s="39" t="str">
        <f t="shared" si="381"/>
        <v/>
      </c>
      <c r="CF434" s="39" t="str">
        <f t="shared" si="382"/>
        <v/>
      </c>
      <c r="CG434" s="39" t="str">
        <f t="shared" si="383"/>
        <v/>
      </c>
      <c r="CH434" s="39" t="str">
        <f t="shared" si="384"/>
        <v/>
      </c>
      <c r="CI434" s="39" t="str">
        <f t="shared" si="385"/>
        <v/>
      </c>
    </row>
    <row r="435" spans="1:87" ht="12.75">
      <c r="A435" s="18"/>
      <c r="B435" s="16" t="str">
        <f>'Gene Table'!D434</f>
        <v>NM_014294</v>
      </c>
      <c r="C435" s="16" t="s">
        <v>197</v>
      </c>
      <c r="D435" s="17" t="str">
        <f>IF(SUM('Test Sample Data'!D$3:D$98)&gt;10,IF(AND(ISNUMBER('Test Sample Data'!D434),'Test Sample Data'!D434&lt;$B$1,'Test Sample Data'!D434&gt;0),'Test Sample Data'!D434,$B$1),"")</f>
        <v/>
      </c>
      <c r="E435" s="17" t="str">
        <f>IF(SUM('Test Sample Data'!E$3:E$98)&gt;10,IF(AND(ISNUMBER('Test Sample Data'!E434),'Test Sample Data'!E434&lt;$B$1,'Test Sample Data'!E434&gt;0),'Test Sample Data'!E434,$B$1),"")</f>
        <v/>
      </c>
      <c r="F435" s="17" t="str">
        <f>IF(SUM('Test Sample Data'!F$3:F$98)&gt;10,IF(AND(ISNUMBER('Test Sample Data'!F434),'Test Sample Data'!F434&lt;$B$1,'Test Sample Data'!F434&gt;0),'Test Sample Data'!F434,$B$1),"")</f>
        <v/>
      </c>
      <c r="G435" s="17" t="str">
        <f>IF(SUM('Test Sample Data'!G$3:G$98)&gt;10,IF(AND(ISNUMBER('Test Sample Data'!G434),'Test Sample Data'!G434&lt;$B$1,'Test Sample Data'!G434&gt;0),'Test Sample Data'!G434,$B$1),"")</f>
        <v/>
      </c>
      <c r="H435" s="17" t="str">
        <f>IF(SUM('Test Sample Data'!H$3:H$98)&gt;10,IF(AND(ISNUMBER('Test Sample Data'!H434),'Test Sample Data'!H434&lt;$B$1,'Test Sample Data'!H434&gt;0),'Test Sample Data'!H434,$B$1),"")</f>
        <v/>
      </c>
      <c r="I435" s="17" t="str">
        <f>IF(SUM('Test Sample Data'!I$3:I$98)&gt;10,IF(AND(ISNUMBER('Test Sample Data'!I434),'Test Sample Data'!I434&lt;$B$1,'Test Sample Data'!I434&gt;0),'Test Sample Data'!I434,$B$1),"")</f>
        <v/>
      </c>
      <c r="J435" s="17" t="str">
        <f>IF(SUM('Test Sample Data'!J$3:J$98)&gt;10,IF(AND(ISNUMBER('Test Sample Data'!J434),'Test Sample Data'!J434&lt;$B$1,'Test Sample Data'!J434&gt;0),'Test Sample Data'!J434,$B$1),"")</f>
        <v/>
      </c>
      <c r="K435" s="17" t="str">
        <f>IF(SUM('Test Sample Data'!K$3:K$98)&gt;10,IF(AND(ISNUMBER('Test Sample Data'!K434),'Test Sample Data'!K434&lt;$B$1,'Test Sample Data'!K434&gt;0),'Test Sample Data'!K434,$B$1),"")</f>
        <v/>
      </c>
      <c r="L435" s="17" t="str">
        <f>IF(SUM('Test Sample Data'!L$3:L$98)&gt;10,IF(AND(ISNUMBER('Test Sample Data'!L434),'Test Sample Data'!L434&lt;$B$1,'Test Sample Data'!L434&gt;0),'Test Sample Data'!L434,$B$1),"")</f>
        <v/>
      </c>
      <c r="M435" s="17" t="str">
        <f>IF(SUM('Test Sample Data'!M$3:M$98)&gt;10,IF(AND(ISNUMBER('Test Sample Data'!M434),'Test Sample Data'!M434&lt;$B$1,'Test Sample Data'!M434&gt;0),'Test Sample Data'!M434,$B$1),"")</f>
        <v/>
      </c>
      <c r="N435" s="17" t="str">
        <f>'Gene Table'!D434</f>
        <v>NM_014294</v>
      </c>
      <c r="O435" s="16" t="s">
        <v>197</v>
      </c>
      <c r="P435" s="17" t="str">
        <f>IF(SUM('Control Sample Data'!D$3:D$98)&gt;10,IF(AND(ISNUMBER('Control Sample Data'!D434),'Control Sample Data'!D434&lt;$B$1,'Control Sample Data'!D434&gt;0),'Control Sample Data'!D434,$B$1),"")</f>
        <v/>
      </c>
      <c r="Q435" s="17" t="str">
        <f>IF(SUM('Control Sample Data'!E$3:E$98)&gt;10,IF(AND(ISNUMBER('Control Sample Data'!E434),'Control Sample Data'!E434&lt;$B$1,'Control Sample Data'!E434&gt;0),'Control Sample Data'!E434,$B$1),"")</f>
        <v/>
      </c>
      <c r="R435" s="17" t="str">
        <f>IF(SUM('Control Sample Data'!F$3:F$98)&gt;10,IF(AND(ISNUMBER('Control Sample Data'!F434),'Control Sample Data'!F434&lt;$B$1,'Control Sample Data'!F434&gt;0),'Control Sample Data'!F434,$B$1),"")</f>
        <v/>
      </c>
      <c r="S435" s="17" t="str">
        <f>IF(SUM('Control Sample Data'!G$3:G$98)&gt;10,IF(AND(ISNUMBER('Control Sample Data'!G434),'Control Sample Data'!G434&lt;$B$1,'Control Sample Data'!G434&gt;0),'Control Sample Data'!G434,$B$1),"")</f>
        <v/>
      </c>
      <c r="T435" s="17" t="str">
        <f>IF(SUM('Control Sample Data'!H$3:H$98)&gt;10,IF(AND(ISNUMBER('Control Sample Data'!H434),'Control Sample Data'!H434&lt;$B$1,'Control Sample Data'!H434&gt;0),'Control Sample Data'!H434,$B$1),"")</f>
        <v/>
      </c>
      <c r="U435" s="17" t="str">
        <f>IF(SUM('Control Sample Data'!I$3:I$98)&gt;10,IF(AND(ISNUMBER('Control Sample Data'!I434),'Control Sample Data'!I434&lt;$B$1,'Control Sample Data'!I434&gt;0),'Control Sample Data'!I434,$B$1),"")</f>
        <v/>
      </c>
      <c r="V435" s="17" t="str">
        <f>IF(SUM('Control Sample Data'!J$3:J$98)&gt;10,IF(AND(ISNUMBER('Control Sample Data'!J434),'Control Sample Data'!J434&lt;$B$1,'Control Sample Data'!J434&gt;0),'Control Sample Data'!J434,$B$1),"")</f>
        <v/>
      </c>
      <c r="W435" s="17" t="str">
        <f>IF(SUM('Control Sample Data'!K$3:K$98)&gt;10,IF(AND(ISNUMBER('Control Sample Data'!K434),'Control Sample Data'!K434&lt;$B$1,'Control Sample Data'!K434&gt;0),'Control Sample Data'!K434,$B$1),"")</f>
        <v/>
      </c>
      <c r="X435" s="17" t="str">
        <f>IF(SUM('Control Sample Data'!L$3:L$98)&gt;10,IF(AND(ISNUMBER('Control Sample Data'!L434),'Control Sample Data'!L434&lt;$B$1,'Control Sample Data'!L434&gt;0),'Control Sample Data'!L434,$B$1),"")</f>
        <v/>
      </c>
      <c r="Y435" s="17" t="str">
        <f>IF(SUM('Control Sample Data'!M$3:M$98)&gt;10,IF(AND(ISNUMBER('Control Sample Data'!M434),'Control Sample Data'!M434&lt;$B$1,'Control Sample Data'!M434&gt;0),'Control Sample Data'!M434,$B$1),"")</f>
        <v/>
      </c>
      <c r="AT435" s="36" t="str">
        <f t="shared" si="386"/>
        <v/>
      </c>
      <c r="AU435" s="36" t="str">
        <f t="shared" si="387"/>
        <v/>
      </c>
      <c r="AV435" s="36" t="str">
        <f t="shared" si="388"/>
        <v/>
      </c>
      <c r="AW435" s="36" t="str">
        <f t="shared" si="389"/>
        <v/>
      </c>
      <c r="AX435" s="36" t="str">
        <f t="shared" si="390"/>
        <v/>
      </c>
      <c r="AY435" s="36" t="str">
        <f t="shared" si="391"/>
        <v/>
      </c>
      <c r="AZ435" s="36" t="str">
        <f t="shared" si="392"/>
        <v/>
      </c>
      <c r="BA435" s="36" t="str">
        <f t="shared" si="393"/>
        <v/>
      </c>
      <c r="BB435" s="36" t="str">
        <f t="shared" si="394"/>
        <v/>
      </c>
      <c r="BC435" s="36" t="str">
        <f t="shared" si="394"/>
        <v/>
      </c>
      <c r="BD435" s="36" t="str">
        <f t="shared" si="356"/>
        <v/>
      </c>
      <c r="BE435" s="36" t="str">
        <f t="shared" si="357"/>
        <v/>
      </c>
      <c r="BF435" s="36" t="str">
        <f t="shared" si="358"/>
        <v/>
      </c>
      <c r="BG435" s="36" t="str">
        <f t="shared" si="359"/>
        <v/>
      </c>
      <c r="BH435" s="36" t="str">
        <f t="shared" si="360"/>
        <v/>
      </c>
      <c r="BI435" s="36" t="str">
        <f t="shared" si="361"/>
        <v/>
      </c>
      <c r="BJ435" s="36" t="str">
        <f t="shared" si="362"/>
        <v/>
      </c>
      <c r="BK435" s="36" t="str">
        <f t="shared" si="363"/>
        <v/>
      </c>
      <c r="BL435" s="36" t="str">
        <f t="shared" si="364"/>
        <v/>
      </c>
      <c r="BM435" s="36" t="str">
        <f t="shared" si="365"/>
        <v/>
      </c>
      <c r="BN435" s="38" t="e">
        <f t="shared" si="354"/>
        <v>#DIV/0!</v>
      </c>
      <c r="BO435" s="38" t="e">
        <f t="shared" si="355"/>
        <v>#DIV/0!</v>
      </c>
      <c r="BP435" s="39" t="str">
        <f t="shared" si="366"/>
        <v/>
      </c>
      <c r="BQ435" s="39" t="str">
        <f t="shared" si="367"/>
        <v/>
      </c>
      <c r="BR435" s="39" t="str">
        <f t="shared" si="368"/>
        <v/>
      </c>
      <c r="BS435" s="39" t="str">
        <f t="shared" si="369"/>
        <v/>
      </c>
      <c r="BT435" s="39" t="str">
        <f t="shared" si="370"/>
        <v/>
      </c>
      <c r="BU435" s="39" t="str">
        <f t="shared" si="371"/>
        <v/>
      </c>
      <c r="BV435" s="39" t="str">
        <f t="shared" si="372"/>
        <v/>
      </c>
      <c r="BW435" s="39" t="str">
        <f t="shared" si="373"/>
        <v/>
      </c>
      <c r="BX435" s="39" t="str">
        <f t="shared" si="374"/>
        <v/>
      </c>
      <c r="BY435" s="39" t="str">
        <f t="shared" si="375"/>
        <v/>
      </c>
      <c r="BZ435" s="39" t="str">
        <f t="shared" si="376"/>
        <v/>
      </c>
      <c r="CA435" s="39" t="str">
        <f t="shared" si="377"/>
        <v/>
      </c>
      <c r="CB435" s="39" t="str">
        <f t="shared" si="378"/>
        <v/>
      </c>
      <c r="CC435" s="39" t="str">
        <f t="shared" si="379"/>
        <v/>
      </c>
      <c r="CD435" s="39" t="str">
        <f t="shared" si="380"/>
        <v/>
      </c>
      <c r="CE435" s="39" t="str">
        <f t="shared" si="381"/>
        <v/>
      </c>
      <c r="CF435" s="39" t="str">
        <f t="shared" si="382"/>
        <v/>
      </c>
      <c r="CG435" s="39" t="str">
        <f t="shared" si="383"/>
        <v/>
      </c>
      <c r="CH435" s="39" t="str">
        <f t="shared" si="384"/>
        <v/>
      </c>
      <c r="CI435" s="39" t="str">
        <f t="shared" si="385"/>
        <v/>
      </c>
    </row>
    <row r="436" spans="1:87" ht="12.75">
      <c r="A436" s="18"/>
      <c r="B436" s="16" t="str">
        <f>'Gene Table'!D435</f>
        <v>NM_012238</v>
      </c>
      <c r="C436" s="16" t="s">
        <v>201</v>
      </c>
      <c r="D436" s="17" t="str">
        <f>IF(SUM('Test Sample Data'!D$3:D$98)&gt;10,IF(AND(ISNUMBER('Test Sample Data'!D435),'Test Sample Data'!D435&lt;$B$1,'Test Sample Data'!D435&gt;0),'Test Sample Data'!D435,$B$1),"")</f>
        <v/>
      </c>
      <c r="E436" s="17" t="str">
        <f>IF(SUM('Test Sample Data'!E$3:E$98)&gt;10,IF(AND(ISNUMBER('Test Sample Data'!E435),'Test Sample Data'!E435&lt;$B$1,'Test Sample Data'!E435&gt;0),'Test Sample Data'!E435,$B$1),"")</f>
        <v/>
      </c>
      <c r="F436" s="17" t="str">
        <f>IF(SUM('Test Sample Data'!F$3:F$98)&gt;10,IF(AND(ISNUMBER('Test Sample Data'!F435),'Test Sample Data'!F435&lt;$B$1,'Test Sample Data'!F435&gt;0),'Test Sample Data'!F435,$B$1),"")</f>
        <v/>
      </c>
      <c r="G436" s="17" t="str">
        <f>IF(SUM('Test Sample Data'!G$3:G$98)&gt;10,IF(AND(ISNUMBER('Test Sample Data'!G435),'Test Sample Data'!G435&lt;$B$1,'Test Sample Data'!G435&gt;0),'Test Sample Data'!G435,$B$1),"")</f>
        <v/>
      </c>
      <c r="H436" s="17" t="str">
        <f>IF(SUM('Test Sample Data'!H$3:H$98)&gt;10,IF(AND(ISNUMBER('Test Sample Data'!H435),'Test Sample Data'!H435&lt;$B$1,'Test Sample Data'!H435&gt;0),'Test Sample Data'!H435,$B$1),"")</f>
        <v/>
      </c>
      <c r="I436" s="17" t="str">
        <f>IF(SUM('Test Sample Data'!I$3:I$98)&gt;10,IF(AND(ISNUMBER('Test Sample Data'!I435),'Test Sample Data'!I435&lt;$B$1,'Test Sample Data'!I435&gt;0),'Test Sample Data'!I435,$B$1),"")</f>
        <v/>
      </c>
      <c r="J436" s="17" t="str">
        <f>IF(SUM('Test Sample Data'!J$3:J$98)&gt;10,IF(AND(ISNUMBER('Test Sample Data'!J435),'Test Sample Data'!J435&lt;$B$1,'Test Sample Data'!J435&gt;0),'Test Sample Data'!J435,$B$1),"")</f>
        <v/>
      </c>
      <c r="K436" s="17" t="str">
        <f>IF(SUM('Test Sample Data'!K$3:K$98)&gt;10,IF(AND(ISNUMBER('Test Sample Data'!K435),'Test Sample Data'!K435&lt;$B$1,'Test Sample Data'!K435&gt;0),'Test Sample Data'!K435,$B$1),"")</f>
        <v/>
      </c>
      <c r="L436" s="17" t="str">
        <f>IF(SUM('Test Sample Data'!L$3:L$98)&gt;10,IF(AND(ISNUMBER('Test Sample Data'!L435),'Test Sample Data'!L435&lt;$B$1,'Test Sample Data'!L435&gt;0),'Test Sample Data'!L435,$B$1),"")</f>
        <v/>
      </c>
      <c r="M436" s="17" t="str">
        <f>IF(SUM('Test Sample Data'!M$3:M$98)&gt;10,IF(AND(ISNUMBER('Test Sample Data'!M435),'Test Sample Data'!M435&lt;$B$1,'Test Sample Data'!M435&gt;0),'Test Sample Data'!M435,$B$1),"")</f>
        <v/>
      </c>
      <c r="N436" s="17" t="str">
        <f>'Gene Table'!D435</f>
        <v>NM_012238</v>
      </c>
      <c r="O436" s="16" t="s">
        <v>201</v>
      </c>
      <c r="P436" s="17" t="str">
        <f>IF(SUM('Control Sample Data'!D$3:D$98)&gt;10,IF(AND(ISNUMBER('Control Sample Data'!D435),'Control Sample Data'!D435&lt;$B$1,'Control Sample Data'!D435&gt;0),'Control Sample Data'!D435,$B$1),"")</f>
        <v/>
      </c>
      <c r="Q436" s="17" t="str">
        <f>IF(SUM('Control Sample Data'!E$3:E$98)&gt;10,IF(AND(ISNUMBER('Control Sample Data'!E435),'Control Sample Data'!E435&lt;$B$1,'Control Sample Data'!E435&gt;0),'Control Sample Data'!E435,$B$1),"")</f>
        <v/>
      </c>
      <c r="R436" s="17" t="str">
        <f>IF(SUM('Control Sample Data'!F$3:F$98)&gt;10,IF(AND(ISNUMBER('Control Sample Data'!F435),'Control Sample Data'!F435&lt;$B$1,'Control Sample Data'!F435&gt;0),'Control Sample Data'!F435,$B$1),"")</f>
        <v/>
      </c>
      <c r="S436" s="17" t="str">
        <f>IF(SUM('Control Sample Data'!G$3:G$98)&gt;10,IF(AND(ISNUMBER('Control Sample Data'!G435),'Control Sample Data'!G435&lt;$B$1,'Control Sample Data'!G435&gt;0),'Control Sample Data'!G435,$B$1),"")</f>
        <v/>
      </c>
      <c r="T436" s="17" t="str">
        <f>IF(SUM('Control Sample Data'!H$3:H$98)&gt;10,IF(AND(ISNUMBER('Control Sample Data'!H435),'Control Sample Data'!H435&lt;$B$1,'Control Sample Data'!H435&gt;0),'Control Sample Data'!H435,$B$1),"")</f>
        <v/>
      </c>
      <c r="U436" s="17" t="str">
        <f>IF(SUM('Control Sample Data'!I$3:I$98)&gt;10,IF(AND(ISNUMBER('Control Sample Data'!I435),'Control Sample Data'!I435&lt;$B$1,'Control Sample Data'!I435&gt;0),'Control Sample Data'!I435,$B$1),"")</f>
        <v/>
      </c>
      <c r="V436" s="17" t="str">
        <f>IF(SUM('Control Sample Data'!J$3:J$98)&gt;10,IF(AND(ISNUMBER('Control Sample Data'!J435),'Control Sample Data'!J435&lt;$B$1,'Control Sample Data'!J435&gt;0),'Control Sample Data'!J435,$B$1),"")</f>
        <v/>
      </c>
      <c r="W436" s="17" t="str">
        <f>IF(SUM('Control Sample Data'!K$3:K$98)&gt;10,IF(AND(ISNUMBER('Control Sample Data'!K435),'Control Sample Data'!K435&lt;$B$1,'Control Sample Data'!K435&gt;0),'Control Sample Data'!K435,$B$1),"")</f>
        <v/>
      </c>
      <c r="X436" s="17" t="str">
        <f>IF(SUM('Control Sample Data'!L$3:L$98)&gt;10,IF(AND(ISNUMBER('Control Sample Data'!L435),'Control Sample Data'!L435&lt;$B$1,'Control Sample Data'!L435&gt;0),'Control Sample Data'!L435,$B$1),"")</f>
        <v/>
      </c>
      <c r="Y436" s="17" t="str">
        <f>IF(SUM('Control Sample Data'!M$3:M$98)&gt;10,IF(AND(ISNUMBER('Control Sample Data'!M435),'Control Sample Data'!M435&lt;$B$1,'Control Sample Data'!M435&gt;0),'Control Sample Data'!M435,$B$1),"")</f>
        <v/>
      </c>
      <c r="AT436" s="36" t="str">
        <f t="shared" si="386"/>
        <v/>
      </c>
      <c r="AU436" s="36" t="str">
        <f t="shared" si="387"/>
        <v/>
      </c>
      <c r="AV436" s="36" t="str">
        <f t="shared" si="388"/>
        <v/>
      </c>
      <c r="AW436" s="36" t="str">
        <f t="shared" si="389"/>
        <v/>
      </c>
      <c r="AX436" s="36" t="str">
        <f t="shared" si="390"/>
        <v/>
      </c>
      <c r="AY436" s="36" t="str">
        <f t="shared" si="391"/>
        <v/>
      </c>
      <c r="AZ436" s="36" t="str">
        <f t="shared" si="392"/>
        <v/>
      </c>
      <c r="BA436" s="36" t="str">
        <f t="shared" si="393"/>
        <v/>
      </c>
      <c r="BB436" s="36" t="str">
        <f t="shared" si="394"/>
        <v/>
      </c>
      <c r="BC436" s="36" t="str">
        <f t="shared" si="394"/>
        <v/>
      </c>
      <c r="BD436" s="36" t="str">
        <f t="shared" si="356"/>
        <v/>
      </c>
      <c r="BE436" s="36" t="str">
        <f t="shared" si="357"/>
        <v/>
      </c>
      <c r="BF436" s="36" t="str">
        <f t="shared" si="358"/>
        <v/>
      </c>
      <c r="BG436" s="36" t="str">
        <f t="shared" si="359"/>
        <v/>
      </c>
      <c r="BH436" s="36" t="str">
        <f t="shared" si="360"/>
        <v/>
      </c>
      <c r="BI436" s="36" t="str">
        <f t="shared" si="361"/>
        <v/>
      </c>
      <c r="BJ436" s="36" t="str">
        <f t="shared" si="362"/>
        <v/>
      </c>
      <c r="BK436" s="36" t="str">
        <f t="shared" si="363"/>
        <v/>
      </c>
      <c r="BL436" s="36" t="str">
        <f t="shared" si="364"/>
        <v/>
      </c>
      <c r="BM436" s="36" t="str">
        <f t="shared" si="365"/>
        <v/>
      </c>
      <c r="BN436" s="38" t="e">
        <f t="shared" si="354"/>
        <v>#DIV/0!</v>
      </c>
      <c r="BO436" s="38" t="e">
        <f t="shared" si="355"/>
        <v>#DIV/0!</v>
      </c>
      <c r="BP436" s="39" t="str">
        <f t="shared" si="366"/>
        <v/>
      </c>
      <c r="BQ436" s="39" t="str">
        <f t="shared" si="367"/>
        <v/>
      </c>
      <c r="BR436" s="39" t="str">
        <f t="shared" si="368"/>
        <v/>
      </c>
      <c r="BS436" s="39" t="str">
        <f t="shared" si="369"/>
        <v/>
      </c>
      <c r="BT436" s="39" t="str">
        <f t="shared" si="370"/>
        <v/>
      </c>
      <c r="BU436" s="39" t="str">
        <f t="shared" si="371"/>
        <v/>
      </c>
      <c r="BV436" s="39" t="str">
        <f t="shared" si="372"/>
        <v/>
      </c>
      <c r="BW436" s="39" t="str">
        <f t="shared" si="373"/>
        <v/>
      </c>
      <c r="BX436" s="39" t="str">
        <f t="shared" si="374"/>
        <v/>
      </c>
      <c r="BY436" s="39" t="str">
        <f t="shared" si="375"/>
        <v/>
      </c>
      <c r="BZ436" s="39" t="str">
        <f t="shared" si="376"/>
        <v/>
      </c>
      <c r="CA436" s="39" t="str">
        <f t="shared" si="377"/>
        <v/>
      </c>
      <c r="CB436" s="39" t="str">
        <f t="shared" si="378"/>
        <v/>
      </c>
      <c r="CC436" s="39" t="str">
        <f t="shared" si="379"/>
        <v/>
      </c>
      <c r="CD436" s="39" t="str">
        <f t="shared" si="380"/>
        <v/>
      </c>
      <c r="CE436" s="39" t="str">
        <f t="shared" si="381"/>
        <v/>
      </c>
      <c r="CF436" s="39" t="str">
        <f t="shared" si="382"/>
        <v/>
      </c>
      <c r="CG436" s="39" t="str">
        <f t="shared" si="383"/>
        <v/>
      </c>
      <c r="CH436" s="39" t="str">
        <f t="shared" si="384"/>
        <v/>
      </c>
      <c r="CI436" s="39" t="str">
        <f t="shared" si="385"/>
        <v/>
      </c>
    </row>
    <row r="437" spans="1:87" ht="12.75">
      <c r="A437" s="18"/>
      <c r="B437" s="16" t="str">
        <f>'Gene Table'!D436</f>
        <v>NM_002019</v>
      </c>
      <c r="C437" s="16" t="s">
        <v>205</v>
      </c>
      <c r="D437" s="17" t="str">
        <f>IF(SUM('Test Sample Data'!D$3:D$98)&gt;10,IF(AND(ISNUMBER('Test Sample Data'!D436),'Test Sample Data'!D436&lt;$B$1,'Test Sample Data'!D436&gt;0),'Test Sample Data'!D436,$B$1),"")</f>
        <v/>
      </c>
      <c r="E437" s="17" t="str">
        <f>IF(SUM('Test Sample Data'!E$3:E$98)&gt;10,IF(AND(ISNUMBER('Test Sample Data'!E436),'Test Sample Data'!E436&lt;$B$1,'Test Sample Data'!E436&gt;0),'Test Sample Data'!E436,$B$1),"")</f>
        <v/>
      </c>
      <c r="F437" s="17" t="str">
        <f>IF(SUM('Test Sample Data'!F$3:F$98)&gt;10,IF(AND(ISNUMBER('Test Sample Data'!F436),'Test Sample Data'!F436&lt;$B$1,'Test Sample Data'!F436&gt;0),'Test Sample Data'!F436,$B$1),"")</f>
        <v/>
      </c>
      <c r="G437" s="17" t="str">
        <f>IF(SUM('Test Sample Data'!G$3:G$98)&gt;10,IF(AND(ISNUMBER('Test Sample Data'!G436),'Test Sample Data'!G436&lt;$B$1,'Test Sample Data'!G436&gt;0),'Test Sample Data'!G436,$B$1),"")</f>
        <v/>
      </c>
      <c r="H437" s="17" t="str">
        <f>IF(SUM('Test Sample Data'!H$3:H$98)&gt;10,IF(AND(ISNUMBER('Test Sample Data'!H436),'Test Sample Data'!H436&lt;$B$1,'Test Sample Data'!H436&gt;0),'Test Sample Data'!H436,$B$1),"")</f>
        <v/>
      </c>
      <c r="I437" s="17" t="str">
        <f>IF(SUM('Test Sample Data'!I$3:I$98)&gt;10,IF(AND(ISNUMBER('Test Sample Data'!I436),'Test Sample Data'!I436&lt;$B$1,'Test Sample Data'!I436&gt;0),'Test Sample Data'!I436,$B$1),"")</f>
        <v/>
      </c>
      <c r="J437" s="17" t="str">
        <f>IF(SUM('Test Sample Data'!J$3:J$98)&gt;10,IF(AND(ISNUMBER('Test Sample Data'!J436),'Test Sample Data'!J436&lt;$B$1,'Test Sample Data'!J436&gt;0),'Test Sample Data'!J436,$B$1),"")</f>
        <v/>
      </c>
      <c r="K437" s="17" t="str">
        <f>IF(SUM('Test Sample Data'!K$3:K$98)&gt;10,IF(AND(ISNUMBER('Test Sample Data'!K436),'Test Sample Data'!K436&lt;$B$1,'Test Sample Data'!K436&gt;0),'Test Sample Data'!K436,$B$1),"")</f>
        <v/>
      </c>
      <c r="L437" s="17" t="str">
        <f>IF(SUM('Test Sample Data'!L$3:L$98)&gt;10,IF(AND(ISNUMBER('Test Sample Data'!L436),'Test Sample Data'!L436&lt;$B$1,'Test Sample Data'!L436&gt;0),'Test Sample Data'!L436,$B$1),"")</f>
        <v/>
      </c>
      <c r="M437" s="17" t="str">
        <f>IF(SUM('Test Sample Data'!M$3:M$98)&gt;10,IF(AND(ISNUMBER('Test Sample Data'!M436),'Test Sample Data'!M436&lt;$B$1,'Test Sample Data'!M436&gt;0),'Test Sample Data'!M436,$B$1),"")</f>
        <v/>
      </c>
      <c r="N437" s="17" t="str">
        <f>'Gene Table'!D436</f>
        <v>NM_002019</v>
      </c>
      <c r="O437" s="16" t="s">
        <v>205</v>
      </c>
      <c r="P437" s="17" t="str">
        <f>IF(SUM('Control Sample Data'!D$3:D$98)&gt;10,IF(AND(ISNUMBER('Control Sample Data'!D436),'Control Sample Data'!D436&lt;$B$1,'Control Sample Data'!D436&gt;0),'Control Sample Data'!D436,$B$1),"")</f>
        <v/>
      </c>
      <c r="Q437" s="17" t="str">
        <f>IF(SUM('Control Sample Data'!E$3:E$98)&gt;10,IF(AND(ISNUMBER('Control Sample Data'!E436),'Control Sample Data'!E436&lt;$B$1,'Control Sample Data'!E436&gt;0),'Control Sample Data'!E436,$B$1),"")</f>
        <v/>
      </c>
      <c r="R437" s="17" t="str">
        <f>IF(SUM('Control Sample Data'!F$3:F$98)&gt;10,IF(AND(ISNUMBER('Control Sample Data'!F436),'Control Sample Data'!F436&lt;$B$1,'Control Sample Data'!F436&gt;0),'Control Sample Data'!F436,$B$1),"")</f>
        <v/>
      </c>
      <c r="S437" s="17" t="str">
        <f>IF(SUM('Control Sample Data'!G$3:G$98)&gt;10,IF(AND(ISNUMBER('Control Sample Data'!G436),'Control Sample Data'!G436&lt;$B$1,'Control Sample Data'!G436&gt;0),'Control Sample Data'!G436,$B$1),"")</f>
        <v/>
      </c>
      <c r="T437" s="17" t="str">
        <f>IF(SUM('Control Sample Data'!H$3:H$98)&gt;10,IF(AND(ISNUMBER('Control Sample Data'!H436),'Control Sample Data'!H436&lt;$B$1,'Control Sample Data'!H436&gt;0),'Control Sample Data'!H436,$B$1),"")</f>
        <v/>
      </c>
      <c r="U437" s="17" t="str">
        <f>IF(SUM('Control Sample Data'!I$3:I$98)&gt;10,IF(AND(ISNUMBER('Control Sample Data'!I436),'Control Sample Data'!I436&lt;$B$1,'Control Sample Data'!I436&gt;0),'Control Sample Data'!I436,$B$1),"")</f>
        <v/>
      </c>
      <c r="V437" s="17" t="str">
        <f>IF(SUM('Control Sample Data'!J$3:J$98)&gt;10,IF(AND(ISNUMBER('Control Sample Data'!J436),'Control Sample Data'!J436&lt;$B$1,'Control Sample Data'!J436&gt;0),'Control Sample Data'!J436,$B$1),"")</f>
        <v/>
      </c>
      <c r="W437" s="17" t="str">
        <f>IF(SUM('Control Sample Data'!K$3:K$98)&gt;10,IF(AND(ISNUMBER('Control Sample Data'!K436),'Control Sample Data'!K436&lt;$B$1,'Control Sample Data'!K436&gt;0),'Control Sample Data'!K436,$B$1),"")</f>
        <v/>
      </c>
      <c r="X437" s="17" t="str">
        <f>IF(SUM('Control Sample Data'!L$3:L$98)&gt;10,IF(AND(ISNUMBER('Control Sample Data'!L436),'Control Sample Data'!L436&lt;$B$1,'Control Sample Data'!L436&gt;0),'Control Sample Data'!L436,$B$1),"")</f>
        <v/>
      </c>
      <c r="Y437" s="17" t="str">
        <f>IF(SUM('Control Sample Data'!M$3:M$98)&gt;10,IF(AND(ISNUMBER('Control Sample Data'!M436),'Control Sample Data'!M436&lt;$B$1,'Control Sample Data'!M436&gt;0),'Control Sample Data'!M436,$B$1),"")</f>
        <v/>
      </c>
      <c r="AT437" s="36" t="str">
        <f t="shared" si="386"/>
        <v/>
      </c>
      <c r="AU437" s="36" t="str">
        <f t="shared" si="387"/>
        <v/>
      </c>
      <c r="AV437" s="36" t="str">
        <f t="shared" si="388"/>
        <v/>
      </c>
      <c r="AW437" s="36" t="str">
        <f t="shared" si="389"/>
        <v/>
      </c>
      <c r="AX437" s="36" t="str">
        <f t="shared" si="390"/>
        <v/>
      </c>
      <c r="AY437" s="36" t="str">
        <f t="shared" si="391"/>
        <v/>
      </c>
      <c r="AZ437" s="36" t="str">
        <f t="shared" si="392"/>
        <v/>
      </c>
      <c r="BA437" s="36" t="str">
        <f t="shared" si="393"/>
        <v/>
      </c>
      <c r="BB437" s="36" t="str">
        <f t="shared" si="394"/>
        <v/>
      </c>
      <c r="BC437" s="36" t="str">
        <f t="shared" si="394"/>
        <v/>
      </c>
      <c r="BD437" s="36" t="str">
        <f t="shared" si="356"/>
        <v/>
      </c>
      <c r="BE437" s="36" t="str">
        <f t="shared" si="357"/>
        <v/>
      </c>
      <c r="BF437" s="36" t="str">
        <f t="shared" si="358"/>
        <v/>
      </c>
      <c r="BG437" s="36" t="str">
        <f t="shared" si="359"/>
        <v/>
      </c>
      <c r="BH437" s="36" t="str">
        <f t="shared" si="360"/>
        <v/>
      </c>
      <c r="BI437" s="36" t="str">
        <f t="shared" si="361"/>
        <v/>
      </c>
      <c r="BJ437" s="36" t="str">
        <f t="shared" si="362"/>
        <v/>
      </c>
      <c r="BK437" s="36" t="str">
        <f t="shared" si="363"/>
        <v/>
      </c>
      <c r="BL437" s="36" t="str">
        <f t="shared" si="364"/>
        <v/>
      </c>
      <c r="BM437" s="36" t="str">
        <f t="shared" si="365"/>
        <v/>
      </c>
      <c r="BN437" s="38" t="e">
        <f t="shared" si="354"/>
        <v>#DIV/0!</v>
      </c>
      <c r="BO437" s="38" t="e">
        <f t="shared" si="355"/>
        <v>#DIV/0!</v>
      </c>
      <c r="BP437" s="39" t="str">
        <f t="shared" si="366"/>
        <v/>
      </c>
      <c r="BQ437" s="39" t="str">
        <f t="shared" si="367"/>
        <v/>
      </c>
      <c r="BR437" s="39" t="str">
        <f t="shared" si="368"/>
        <v/>
      </c>
      <c r="BS437" s="39" t="str">
        <f t="shared" si="369"/>
        <v/>
      </c>
      <c r="BT437" s="39" t="str">
        <f t="shared" si="370"/>
        <v/>
      </c>
      <c r="BU437" s="39" t="str">
        <f t="shared" si="371"/>
        <v/>
      </c>
      <c r="BV437" s="39" t="str">
        <f t="shared" si="372"/>
        <v/>
      </c>
      <c r="BW437" s="39" t="str">
        <f t="shared" si="373"/>
        <v/>
      </c>
      <c r="BX437" s="39" t="str">
        <f t="shared" si="374"/>
        <v/>
      </c>
      <c r="BY437" s="39" t="str">
        <f t="shared" si="375"/>
        <v/>
      </c>
      <c r="BZ437" s="39" t="str">
        <f t="shared" si="376"/>
        <v/>
      </c>
      <c r="CA437" s="39" t="str">
        <f t="shared" si="377"/>
        <v/>
      </c>
      <c r="CB437" s="39" t="str">
        <f t="shared" si="378"/>
        <v/>
      </c>
      <c r="CC437" s="39" t="str">
        <f t="shared" si="379"/>
        <v/>
      </c>
      <c r="CD437" s="39" t="str">
        <f t="shared" si="380"/>
        <v/>
      </c>
      <c r="CE437" s="39" t="str">
        <f t="shared" si="381"/>
        <v/>
      </c>
      <c r="CF437" s="39" t="str">
        <f t="shared" si="382"/>
        <v/>
      </c>
      <c r="CG437" s="39" t="str">
        <f t="shared" si="383"/>
        <v/>
      </c>
      <c r="CH437" s="39" t="str">
        <f t="shared" si="384"/>
        <v/>
      </c>
      <c r="CI437" s="39" t="str">
        <f t="shared" si="385"/>
        <v/>
      </c>
    </row>
    <row r="438" spans="1:87" ht="12.75">
      <c r="A438" s="18"/>
      <c r="B438" s="16" t="str">
        <f>'Gene Table'!D437</f>
        <v>NM_002006</v>
      </c>
      <c r="C438" s="16" t="s">
        <v>209</v>
      </c>
      <c r="D438" s="17" t="str">
        <f>IF(SUM('Test Sample Data'!D$3:D$98)&gt;10,IF(AND(ISNUMBER('Test Sample Data'!D437),'Test Sample Data'!D437&lt;$B$1,'Test Sample Data'!D437&gt;0),'Test Sample Data'!D437,$B$1),"")</f>
        <v/>
      </c>
      <c r="E438" s="17" t="str">
        <f>IF(SUM('Test Sample Data'!E$3:E$98)&gt;10,IF(AND(ISNUMBER('Test Sample Data'!E437),'Test Sample Data'!E437&lt;$B$1,'Test Sample Data'!E437&gt;0),'Test Sample Data'!E437,$B$1),"")</f>
        <v/>
      </c>
      <c r="F438" s="17" t="str">
        <f>IF(SUM('Test Sample Data'!F$3:F$98)&gt;10,IF(AND(ISNUMBER('Test Sample Data'!F437),'Test Sample Data'!F437&lt;$B$1,'Test Sample Data'!F437&gt;0),'Test Sample Data'!F437,$B$1),"")</f>
        <v/>
      </c>
      <c r="G438" s="17" t="str">
        <f>IF(SUM('Test Sample Data'!G$3:G$98)&gt;10,IF(AND(ISNUMBER('Test Sample Data'!G437),'Test Sample Data'!G437&lt;$B$1,'Test Sample Data'!G437&gt;0),'Test Sample Data'!G437,$B$1),"")</f>
        <v/>
      </c>
      <c r="H438" s="17" t="str">
        <f>IF(SUM('Test Sample Data'!H$3:H$98)&gt;10,IF(AND(ISNUMBER('Test Sample Data'!H437),'Test Sample Data'!H437&lt;$B$1,'Test Sample Data'!H437&gt;0),'Test Sample Data'!H437,$B$1),"")</f>
        <v/>
      </c>
      <c r="I438" s="17" t="str">
        <f>IF(SUM('Test Sample Data'!I$3:I$98)&gt;10,IF(AND(ISNUMBER('Test Sample Data'!I437),'Test Sample Data'!I437&lt;$B$1,'Test Sample Data'!I437&gt;0),'Test Sample Data'!I437,$B$1),"")</f>
        <v/>
      </c>
      <c r="J438" s="17" t="str">
        <f>IF(SUM('Test Sample Data'!J$3:J$98)&gt;10,IF(AND(ISNUMBER('Test Sample Data'!J437),'Test Sample Data'!J437&lt;$B$1,'Test Sample Data'!J437&gt;0),'Test Sample Data'!J437,$B$1),"")</f>
        <v/>
      </c>
      <c r="K438" s="17" t="str">
        <f>IF(SUM('Test Sample Data'!K$3:K$98)&gt;10,IF(AND(ISNUMBER('Test Sample Data'!K437),'Test Sample Data'!K437&lt;$B$1,'Test Sample Data'!K437&gt;0),'Test Sample Data'!K437,$B$1),"")</f>
        <v/>
      </c>
      <c r="L438" s="17" t="str">
        <f>IF(SUM('Test Sample Data'!L$3:L$98)&gt;10,IF(AND(ISNUMBER('Test Sample Data'!L437),'Test Sample Data'!L437&lt;$B$1,'Test Sample Data'!L437&gt;0),'Test Sample Data'!L437,$B$1),"")</f>
        <v/>
      </c>
      <c r="M438" s="17" t="str">
        <f>IF(SUM('Test Sample Data'!M$3:M$98)&gt;10,IF(AND(ISNUMBER('Test Sample Data'!M437),'Test Sample Data'!M437&lt;$B$1,'Test Sample Data'!M437&gt;0),'Test Sample Data'!M437,$B$1),"")</f>
        <v/>
      </c>
      <c r="N438" s="17" t="str">
        <f>'Gene Table'!D437</f>
        <v>NM_002006</v>
      </c>
      <c r="O438" s="16" t="s">
        <v>209</v>
      </c>
      <c r="P438" s="17" t="str">
        <f>IF(SUM('Control Sample Data'!D$3:D$98)&gt;10,IF(AND(ISNUMBER('Control Sample Data'!D437),'Control Sample Data'!D437&lt;$B$1,'Control Sample Data'!D437&gt;0),'Control Sample Data'!D437,$B$1),"")</f>
        <v/>
      </c>
      <c r="Q438" s="17" t="str">
        <f>IF(SUM('Control Sample Data'!E$3:E$98)&gt;10,IF(AND(ISNUMBER('Control Sample Data'!E437),'Control Sample Data'!E437&lt;$B$1,'Control Sample Data'!E437&gt;0),'Control Sample Data'!E437,$B$1),"")</f>
        <v/>
      </c>
      <c r="R438" s="17" t="str">
        <f>IF(SUM('Control Sample Data'!F$3:F$98)&gt;10,IF(AND(ISNUMBER('Control Sample Data'!F437),'Control Sample Data'!F437&lt;$B$1,'Control Sample Data'!F437&gt;0),'Control Sample Data'!F437,$B$1),"")</f>
        <v/>
      </c>
      <c r="S438" s="17" t="str">
        <f>IF(SUM('Control Sample Data'!G$3:G$98)&gt;10,IF(AND(ISNUMBER('Control Sample Data'!G437),'Control Sample Data'!G437&lt;$B$1,'Control Sample Data'!G437&gt;0),'Control Sample Data'!G437,$B$1),"")</f>
        <v/>
      </c>
      <c r="T438" s="17" t="str">
        <f>IF(SUM('Control Sample Data'!H$3:H$98)&gt;10,IF(AND(ISNUMBER('Control Sample Data'!H437),'Control Sample Data'!H437&lt;$B$1,'Control Sample Data'!H437&gt;0),'Control Sample Data'!H437,$B$1),"")</f>
        <v/>
      </c>
      <c r="U438" s="17" t="str">
        <f>IF(SUM('Control Sample Data'!I$3:I$98)&gt;10,IF(AND(ISNUMBER('Control Sample Data'!I437),'Control Sample Data'!I437&lt;$B$1,'Control Sample Data'!I437&gt;0),'Control Sample Data'!I437,$B$1),"")</f>
        <v/>
      </c>
      <c r="V438" s="17" t="str">
        <f>IF(SUM('Control Sample Data'!J$3:J$98)&gt;10,IF(AND(ISNUMBER('Control Sample Data'!J437),'Control Sample Data'!J437&lt;$B$1,'Control Sample Data'!J437&gt;0),'Control Sample Data'!J437,$B$1),"")</f>
        <v/>
      </c>
      <c r="W438" s="17" t="str">
        <f>IF(SUM('Control Sample Data'!K$3:K$98)&gt;10,IF(AND(ISNUMBER('Control Sample Data'!K437),'Control Sample Data'!K437&lt;$B$1,'Control Sample Data'!K437&gt;0),'Control Sample Data'!K437,$B$1),"")</f>
        <v/>
      </c>
      <c r="X438" s="17" t="str">
        <f>IF(SUM('Control Sample Data'!L$3:L$98)&gt;10,IF(AND(ISNUMBER('Control Sample Data'!L437),'Control Sample Data'!L437&lt;$B$1,'Control Sample Data'!L437&gt;0),'Control Sample Data'!L437,$B$1),"")</f>
        <v/>
      </c>
      <c r="Y438" s="17" t="str">
        <f>IF(SUM('Control Sample Data'!M$3:M$98)&gt;10,IF(AND(ISNUMBER('Control Sample Data'!M437),'Control Sample Data'!M437&lt;$B$1,'Control Sample Data'!M437&gt;0),'Control Sample Data'!M437,$B$1),"")</f>
        <v/>
      </c>
      <c r="AT438" s="36" t="str">
        <f t="shared" si="386"/>
        <v/>
      </c>
      <c r="AU438" s="36" t="str">
        <f t="shared" si="387"/>
        <v/>
      </c>
      <c r="AV438" s="36" t="str">
        <f t="shared" si="388"/>
        <v/>
      </c>
      <c r="AW438" s="36" t="str">
        <f t="shared" si="389"/>
        <v/>
      </c>
      <c r="AX438" s="36" t="str">
        <f t="shared" si="390"/>
        <v/>
      </c>
      <c r="AY438" s="36" t="str">
        <f t="shared" si="391"/>
        <v/>
      </c>
      <c r="AZ438" s="36" t="str">
        <f t="shared" si="392"/>
        <v/>
      </c>
      <c r="BA438" s="36" t="str">
        <f t="shared" si="393"/>
        <v/>
      </c>
      <c r="BB438" s="36" t="str">
        <f t="shared" si="394"/>
        <v/>
      </c>
      <c r="BC438" s="36" t="str">
        <f t="shared" si="394"/>
        <v/>
      </c>
      <c r="BD438" s="36" t="str">
        <f t="shared" si="356"/>
        <v/>
      </c>
      <c r="BE438" s="36" t="str">
        <f t="shared" si="357"/>
        <v/>
      </c>
      <c r="BF438" s="36" t="str">
        <f t="shared" si="358"/>
        <v/>
      </c>
      <c r="BG438" s="36" t="str">
        <f t="shared" si="359"/>
        <v/>
      </c>
      <c r="BH438" s="36" t="str">
        <f t="shared" si="360"/>
        <v/>
      </c>
      <c r="BI438" s="36" t="str">
        <f t="shared" si="361"/>
        <v/>
      </c>
      <c r="BJ438" s="36" t="str">
        <f t="shared" si="362"/>
        <v/>
      </c>
      <c r="BK438" s="36" t="str">
        <f t="shared" si="363"/>
        <v/>
      </c>
      <c r="BL438" s="36" t="str">
        <f t="shared" si="364"/>
        <v/>
      </c>
      <c r="BM438" s="36" t="str">
        <f t="shared" si="365"/>
        <v/>
      </c>
      <c r="BN438" s="38" t="e">
        <f t="shared" si="354"/>
        <v>#DIV/0!</v>
      </c>
      <c r="BO438" s="38" t="e">
        <f t="shared" si="355"/>
        <v>#DIV/0!</v>
      </c>
      <c r="BP438" s="39" t="str">
        <f t="shared" si="366"/>
        <v/>
      </c>
      <c r="BQ438" s="39" t="str">
        <f t="shared" si="367"/>
        <v/>
      </c>
      <c r="BR438" s="39" t="str">
        <f t="shared" si="368"/>
        <v/>
      </c>
      <c r="BS438" s="39" t="str">
        <f t="shared" si="369"/>
        <v/>
      </c>
      <c r="BT438" s="39" t="str">
        <f t="shared" si="370"/>
        <v/>
      </c>
      <c r="BU438" s="39" t="str">
        <f t="shared" si="371"/>
        <v/>
      </c>
      <c r="BV438" s="39" t="str">
        <f t="shared" si="372"/>
        <v/>
      </c>
      <c r="BW438" s="39" t="str">
        <f t="shared" si="373"/>
        <v/>
      </c>
      <c r="BX438" s="39" t="str">
        <f t="shared" si="374"/>
        <v/>
      </c>
      <c r="BY438" s="39" t="str">
        <f t="shared" si="375"/>
        <v/>
      </c>
      <c r="BZ438" s="39" t="str">
        <f t="shared" si="376"/>
        <v/>
      </c>
      <c r="CA438" s="39" t="str">
        <f t="shared" si="377"/>
        <v/>
      </c>
      <c r="CB438" s="39" t="str">
        <f t="shared" si="378"/>
        <v/>
      </c>
      <c r="CC438" s="39" t="str">
        <f t="shared" si="379"/>
        <v/>
      </c>
      <c r="CD438" s="39" t="str">
        <f t="shared" si="380"/>
        <v/>
      </c>
      <c r="CE438" s="39" t="str">
        <f t="shared" si="381"/>
        <v/>
      </c>
      <c r="CF438" s="39" t="str">
        <f t="shared" si="382"/>
        <v/>
      </c>
      <c r="CG438" s="39" t="str">
        <f t="shared" si="383"/>
        <v/>
      </c>
      <c r="CH438" s="39" t="str">
        <f t="shared" si="384"/>
        <v/>
      </c>
      <c r="CI438" s="39" t="str">
        <f t="shared" si="385"/>
        <v/>
      </c>
    </row>
    <row r="439" spans="1:87" ht="12.75">
      <c r="A439" s="18"/>
      <c r="B439" s="16" t="str">
        <f>'Gene Table'!D438</f>
        <v>NM_001010873</v>
      </c>
      <c r="C439" s="16" t="s">
        <v>213</v>
      </c>
      <c r="D439" s="17" t="str">
        <f>IF(SUM('Test Sample Data'!D$3:D$98)&gt;10,IF(AND(ISNUMBER('Test Sample Data'!D438),'Test Sample Data'!D438&lt;$B$1,'Test Sample Data'!D438&gt;0),'Test Sample Data'!D438,$B$1),"")</f>
        <v/>
      </c>
      <c r="E439" s="17" t="str">
        <f>IF(SUM('Test Sample Data'!E$3:E$98)&gt;10,IF(AND(ISNUMBER('Test Sample Data'!E438),'Test Sample Data'!E438&lt;$B$1,'Test Sample Data'!E438&gt;0),'Test Sample Data'!E438,$B$1),"")</f>
        <v/>
      </c>
      <c r="F439" s="17" t="str">
        <f>IF(SUM('Test Sample Data'!F$3:F$98)&gt;10,IF(AND(ISNUMBER('Test Sample Data'!F438),'Test Sample Data'!F438&lt;$B$1,'Test Sample Data'!F438&gt;0),'Test Sample Data'!F438,$B$1),"")</f>
        <v/>
      </c>
      <c r="G439" s="17" t="str">
        <f>IF(SUM('Test Sample Data'!G$3:G$98)&gt;10,IF(AND(ISNUMBER('Test Sample Data'!G438),'Test Sample Data'!G438&lt;$B$1,'Test Sample Data'!G438&gt;0),'Test Sample Data'!G438,$B$1),"")</f>
        <v/>
      </c>
      <c r="H439" s="17" t="str">
        <f>IF(SUM('Test Sample Data'!H$3:H$98)&gt;10,IF(AND(ISNUMBER('Test Sample Data'!H438),'Test Sample Data'!H438&lt;$B$1,'Test Sample Data'!H438&gt;0),'Test Sample Data'!H438,$B$1),"")</f>
        <v/>
      </c>
      <c r="I439" s="17" t="str">
        <f>IF(SUM('Test Sample Data'!I$3:I$98)&gt;10,IF(AND(ISNUMBER('Test Sample Data'!I438),'Test Sample Data'!I438&lt;$B$1,'Test Sample Data'!I438&gt;0),'Test Sample Data'!I438,$B$1),"")</f>
        <v/>
      </c>
      <c r="J439" s="17" t="str">
        <f>IF(SUM('Test Sample Data'!J$3:J$98)&gt;10,IF(AND(ISNUMBER('Test Sample Data'!J438),'Test Sample Data'!J438&lt;$B$1,'Test Sample Data'!J438&gt;0),'Test Sample Data'!J438,$B$1),"")</f>
        <v/>
      </c>
      <c r="K439" s="17" t="str">
        <f>IF(SUM('Test Sample Data'!K$3:K$98)&gt;10,IF(AND(ISNUMBER('Test Sample Data'!K438),'Test Sample Data'!K438&lt;$B$1,'Test Sample Data'!K438&gt;0),'Test Sample Data'!K438,$B$1),"")</f>
        <v/>
      </c>
      <c r="L439" s="17" t="str">
        <f>IF(SUM('Test Sample Data'!L$3:L$98)&gt;10,IF(AND(ISNUMBER('Test Sample Data'!L438),'Test Sample Data'!L438&lt;$B$1,'Test Sample Data'!L438&gt;0),'Test Sample Data'!L438,$B$1),"")</f>
        <v/>
      </c>
      <c r="M439" s="17" t="str">
        <f>IF(SUM('Test Sample Data'!M$3:M$98)&gt;10,IF(AND(ISNUMBER('Test Sample Data'!M438),'Test Sample Data'!M438&lt;$B$1,'Test Sample Data'!M438&gt;0),'Test Sample Data'!M438,$B$1),"")</f>
        <v/>
      </c>
      <c r="N439" s="17" t="str">
        <f>'Gene Table'!D438</f>
        <v>NM_001010873</v>
      </c>
      <c r="O439" s="16" t="s">
        <v>213</v>
      </c>
      <c r="P439" s="17" t="str">
        <f>IF(SUM('Control Sample Data'!D$3:D$98)&gt;10,IF(AND(ISNUMBER('Control Sample Data'!D438),'Control Sample Data'!D438&lt;$B$1,'Control Sample Data'!D438&gt;0),'Control Sample Data'!D438,$B$1),"")</f>
        <v/>
      </c>
      <c r="Q439" s="17" t="str">
        <f>IF(SUM('Control Sample Data'!E$3:E$98)&gt;10,IF(AND(ISNUMBER('Control Sample Data'!E438),'Control Sample Data'!E438&lt;$B$1,'Control Sample Data'!E438&gt;0),'Control Sample Data'!E438,$B$1),"")</f>
        <v/>
      </c>
      <c r="R439" s="17" t="str">
        <f>IF(SUM('Control Sample Data'!F$3:F$98)&gt;10,IF(AND(ISNUMBER('Control Sample Data'!F438),'Control Sample Data'!F438&lt;$B$1,'Control Sample Data'!F438&gt;0),'Control Sample Data'!F438,$B$1),"")</f>
        <v/>
      </c>
      <c r="S439" s="17" t="str">
        <f>IF(SUM('Control Sample Data'!G$3:G$98)&gt;10,IF(AND(ISNUMBER('Control Sample Data'!G438),'Control Sample Data'!G438&lt;$B$1,'Control Sample Data'!G438&gt;0),'Control Sample Data'!G438,$B$1),"")</f>
        <v/>
      </c>
      <c r="T439" s="17" t="str">
        <f>IF(SUM('Control Sample Data'!H$3:H$98)&gt;10,IF(AND(ISNUMBER('Control Sample Data'!H438),'Control Sample Data'!H438&lt;$B$1,'Control Sample Data'!H438&gt;0),'Control Sample Data'!H438,$B$1),"")</f>
        <v/>
      </c>
      <c r="U439" s="17" t="str">
        <f>IF(SUM('Control Sample Data'!I$3:I$98)&gt;10,IF(AND(ISNUMBER('Control Sample Data'!I438),'Control Sample Data'!I438&lt;$B$1,'Control Sample Data'!I438&gt;0),'Control Sample Data'!I438,$B$1),"")</f>
        <v/>
      </c>
      <c r="V439" s="17" t="str">
        <f>IF(SUM('Control Sample Data'!J$3:J$98)&gt;10,IF(AND(ISNUMBER('Control Sample Data'!J438),'Control Sample Data'!J438&lt;$B$1,'Control Sample Data'!J438&gt;0),'Control Sample Data'!J438,$B$1),"")</f>
        <v/>
      </c>
      <c r="W439" s="17" t="str">
        <f>IF(SUM('Control Sample Data'!K$3:K$98)&gt;10,IF(AND(ISNUMBER('Control Sample Data'!K438),'Control Sample Data'!K438&lt;$B$1,'Control Sample Data'!K438&gt;0),'Control Sample Data'!K438,$B$1),"")</f>
        <v/>
      </c>
      <c r="X439" s="17" t="str">
        <f>IF(SUM('Control Sample Data'!L$3:L$98)&gt;10,IF(AND(ISNUMBER('Control Sample Data'!L438),'Control Sample Data'!L438&lt;$B$1,'Control Sample Data'!L438&gt;0),'Control Sample Data'!L438,$B$1),"")</f>
        <v/>
      </c>
      <c r="Y439" s="17" t="str">
        <f>IF(SUM('Control Sample Data'!M$3:M$98)&gt;10,IF(AND(ISNUMBER('Control Sample Data'!M438),'Control Sample Data'!M438&lt;$B$1,'Control Sample Data'!M438&gt;0),'Control Sample Data'!M438,$B$1),"")</f>
        <v/>
      </c>
      <c r="AT439" s="36" t="str">
        <f t="shared" si="386"/>
        <v/>
      </c>
      <c r="AU439" s="36" t="str">
        <f t="shared" si="387"/>
        <v/>
      </c>
      <c r="AV439" s="36" t="str">
        <f t="shared" si="388"/>
        <v/>
      </c>
      <c r="AW439" s="36" t="str">
        <f t="shared" si="389"/>
        <v/>
      </c>
      <c r="AX439" s="36" t="str">
        <f t="shared" si="390"/>
        <v/>
      </c>
      <c r="AY439" s="36" t="str">
        <f t="shared" si="391"/>
        <v/>
      </c>
      <c r="AZ439" s="36" t="str">
        <f t="shared" si="392"/>
        <v/>
      </c>
      <c r="BA439" s="36" t="str">
        <f t="shared" si="393"/>
        <v/>
      </c>
      <c r="BB439" s="36" t="str">
        <f t="shared" si="394"/>
        <v/>
      </c>
      <c r="BC439" s="36" t="str">
        <f t="shared" si="394"/>
        <v/>
      </c>
      <c r="BD439" s="36" t="str">
        <f t="shared" si="356"/>
        <v/>
      </c>
      <c r="BE439" s="36" t="str">
        <f t="shared" si="357"/>
        <v/>
      </c>
      <c r="BF439" s="36" t="str">
        <f t="shared" si="358"/>
        <v/>
      </c>
      <c r="BG439" s="36" t="str">
        <f t="shared" si="359"/>
        <v/>
      </c>
      <c r="BH439" s="36" t="str">
        <f t="shared" si="360"/>
        <v/>
      </c>
      <c r="BI439" s="36" t="str">
        <f t="shared" si="361"/>
        <v/>
      </c>
      <c r="BJ439" s="36" t="str">
        <f t="shared" si="362"/>
        <v/>
      </c>
      <c r="BK439" s="36" t="str">
        <f t="shared" si="363"/>
        <v/>
      </c>
      <c r="BL439" s="36" t="str">
        <f t="shared" si="364"/>
        <v/>
      </c>
      <c r="BM439" s="36" t="str">
        <f t="shared" si="365"/>
        <v/>
      </c>
      <c r="BN439" s="38" t="e">
        <f t="shared" si="354"/>
        <v>#DIV/0!</v>
      </c>
      <c r="BO439" s="38" t="e">
        <f t="shared" si="355"/>
        <v>#DIV/0!</v>
      </c>
      <c r="BP439" s="39" t="str">
        <f t="shared" si="366"/>
        <v/>
      </c>
      <c r="BQ439" s="39" t="str">
        <f t="shared" si="367"/>
        <v/>
      </c>
      <c r="BR439" s="39" t="str">
        <f t="shared" si="368"/>
        <v/>
      </c>
      <c r="BS439" s="39" t="str">
        <f t="shared" si="369"/>
        <v/>
      </c>
      <c r="BT439" s="39" t="str">
        <f t="shared" si="370"/>
        <v/>
      </c>
      <c r="BU439" s="39" t="str">
        <f t="shared" si="371"/>
        <v/>
      </c>
      <c r="BV439" s="39" t="str">
        <f t="shared" si="372"/>
        <v/>
      </c>
      <c r="BW439" s="39" t="str">
        <f t="shared" si="373"/>
        <v/>
      </c>
      <c r="BX439" s="39" t="str">
        <f t="shared" si="374"/>
        <v/>
      </c>
      <c r="BY439" s="39" t="str">
        <f t="shared" si="375"/>
        <v/>
      </c>
      <c r="BZ439" s="39" t="str">
        <f t="shared" si="376"/>
        <v/>
      </c>
      <c r="CA439" s="39" t="str">
        <f t="shared" si="377"/>
        <v/>
      </c>
      <c r="CB439" s="39" t="str">
        <f t="shared" si="378"/>
        <v/>
      </c>
      <c r="CC439" s="39" t="str">
        <f t="shared" si="379"/>
        <v/>
      </c>
      <c r="CD439" s="39" t="str">
        <f t="shared" si="380"/>
        <v/>
      </c>
      <c r="CE439" s="39" t="str">
        <f t="shared" si="381"/>
        <v/>
      </c>
      <c r="CF439" s="39" t="str">
        <f t="shared" si="382"/>
        <v/>
      </c>
      <c r="CG439" s="39" t="str">
        <f t="shared" si="383"/>
        <v/>
      </c>
      <c r="CH439" s="39" t="str">
        <f t="shared" si="384"/>
        <v/>
      </c>
      <c r="CI439" s="39" t="str">
        <f t="shared" si="385"/>
        <v/>
      </c>
    </row>
    <row r="440" spans="1:87" ht="12.75">
      <c r="A440" s="18"/>
      <c r="B440" s="16" t="str">
        <f>'Gene Table'!D439</f>
        <v>NM_004462</v>
      </c>
      <c r="C440" s="16" t="s">
        <v>217</v>
      </c>
      <c r="D440" s="17" t="str">
        <f>IF(SUM('Test Sample Data'!D$3:D$98)&gt;10,IF(AND(ISNUMBER('Test Sample Data'!D439),'Test Sample Data'!D439&lt;$B$1,'Test Sample Data'!D439&gt;0),'Test Sample Data'!D439,$B$1),"")</f>
        <v/>
      </c>
      <c r="E440" s="17" t="str">
        <f>IF(SUM('Test Sample Data'!E$3:E$98)&gt;10,IF(AND(ISNUMBER('Test Sample Data'!E439),'Test Sample Data'!E439&lt;$B$1,'Test Sample Data'!E439&gt;0),'Test Sample Data'!E439,$B$1),"")</f>
        <v/>
      </c>
      <c r="F440" s="17" t="str">
        <f>IF(SUM('Test Sample Data'!F$3:F$98)&gt;10,IF(AND(ISNUMBER('Test Sample Data'!F439),'Test Sample Data'!F439&lt;$B$1,'Test Sample Data'!F439&gt;0),'Test Sample Data'!F439,$B$1),"")</f>
        <v/>
      </c>
      <c r="G440" s="17" t="str">
        <f>IF(SUM('Test Sample Data'!G$3:G$98)&gt;10,IF(AND(ISNUMBER('Test Sample Data'!G439),'Test Sample Data'!G439&lt;$B$1,'Test Sample Data'!G439&gt;0),'Test Sample Data'!G439,$B$1),"")</f>
        <v/>
      </c>
      <c r="H440" s="17" t="str">
        <f>IF(SUM('Test Sample Data'!H$3:H$98)&gt;10,IF(AND(ISNUMBER('Test Sample Data'!H439),'Test Sample Data'!H439&lt;$B$1,'Test Sample Data'!H439&gt;0),'Test Sample Data'!H439,$B$1),"")</f>
        <v/>
      </c>
      <c r="I440" s="17" t="str">
        <f>IF(SUM('Test Sample Data'!I$3:I$98)&gt;10,IF(AND(ISNUMBER('Test Sample Data'!I439),'Test Sample Data'!I439&lt;$B$1,'Test Sample Data'!I439&gt;0),'Test Sample Data'!I439,$B$1),"")</f>
        <v/>
      </c>
      <c r="J440" s="17" t="str">
        <f>IF(SUM('Test Sample Data'!J$3:J$98)&gt;10,IF(AND(ISNUMBER('Test Sample Data'!J439),'Test Sample Data'!J439&lt;$B$1,'Test Sample Data'!J439&gt;0),'Test Sample Data'!J439,$B$1),"")</f>
        <v/>
      </c>
      <c r="K440" s="17" t="str">
        <f>IF(SUM('Test Sample Data'!K$3:K$98)&gt;10,IF(AND(ISNUMBER('Test Sample Data'!K439),'Test Sample Data'!K439&lt;$B$1,'Test Sample Data'!K439&gt;0),'Test Sample Data'!K439,$B$1),"")</f>
        <v/>
      </c>
      <c r="L440" s="17" t="str">
        <f>IF(SUM('Test Sample Data'!L$3:L$98)&gt;10,IF(AND(ISNUMBER('Test Sample Data'!L439),'Test Sample Data'!L439&lt;$B$1,'Test Sample Data'!L439&gt;0),'Test Sample Data'!L439,$B$1),"")</f>
        <v/>
      </c>
      <c r="M440" s="17" t="str">
        <f>IF(SUM('Test Sample Data'!M$3:M$98)&gt;10,IF(AND(ISNUMBER('Test Sample Data'!M439),'Test Sample Data'!M439&lt;$B$1,'Test Sample Data'!M439&gt;0),'Test Sample Data'!M439,$B$1),"")</f>
        <v/>
      </c>
      <c r="N440" s="17" t="str">
        <f>'Gene Table'!D439</f>
        <v>NM_004462</v>
      </c>
      <c r="O440" s="16" t="s">
        <v>217</v>
      </c>
      <c r="P440" s="17" t="str">
        <f>IF(SUM('Control Sample Data'!D$3:D$98)&gt;10,IF(AND(ISNUMBER('Control Sample Data'!D439),'Control Sample Data'!D439&lt;$B$1,'Control Sample Data'!D439&gt;0),'Control Sample Data'!D439,$B$1),"")</f>
        <v/>
      </c>
      <c r="Q440" s="17" t="str">
        <f>IF(SUM('Control Sample Data'!E$3:E$98)&gt;10,IF(AND(ISNUMBER('Control Sample Data'!E439),'Control Sample Data'!E439&lt;$B$1,'Control Sample Data'!E439&gt;0),'Control Sample Data'!E439,$B$1),"")</f>
        <v/>
      </c>
      <c r="R440" s="17" t="str">
        <f>IF(SUM('Control Sample Data'!F$3:F$98)&gt;10,IF(AND(ISNUMBER('Control Sample Data'!F439),'Control Sample Data'!F439&lt;$B$1,'Control Sample Data'!F439&gt;0),'Control Sample Data'!F439,$B$1),"")</f>
        <v/>
      </c>
      <c r="S440" s="17" t="str">
        <f>IF(SUM('Control Sample Data'!G$3:G$98)&gt;10,IF(AND(ISNUMBER('Control Sample Data'!G439),'Control Sample Data'!G439&lt;$B$1,'Control Sample Data'!G439&gt;0),'Control Sample Data'!G439,$B$1),"")</f>
        <v/>
      </c>
      <c r="T440" s="17" t="str">
        <f>IF(SUM('Control Sample Data'!H$3:H$98)&gt;10,IF(AND(ISNUMBER('Control Sample Data'!H439),'Control Sample Data'!H439&lt;$B$1,'Control Sample Data'!H439&gt;0),'Control Sample Data'!H439,$B$1),"")</f>
        <v/>
      </c>
      <c r="U440" s="17" t="str">
        <f>IF(SUM('Control Sample Data'!I$3:I$98)&gt;10,IF(AND(ISNUMBER('Control Sample Data'!I439),'Control Sample Data'!I439&lt;$B$1,'Control Sample Data'!I439&gt;0),'Control Sample Data'!I439,$B$1),"")</f>
        <v/>
      </c>
      <c r="V440" s="17" t="str">
        <f>IF(SUM('Control Sample Data'!J$3:J$98)&gt;10,IF(AND(ISNUMBER('Control Sample Data'!J439),'Control Sample Data'!J439&lt;$B$1,'Control Sample Data'!J439&gt;0),'Control Sample Data'!J439,$B$1),"")</f>
        <v/>
      </c>
      <c r="W440" s="17" t="str">
        <f>IF(SUM('Control Sample Data'!K$3:K$98)&gt;10,IF(AND(ISNUMBER('Control Sample Data'!K439),'Control Sample Data'!K439&lt;$B$1,'Control Sample Data'!K439&gt;0),'Control Sample Data'!K439,$B$1),"")</f>
        <v/>
      </c>
      <c r="X440" s="17" t="str">
        <f>IF(SUM('Control Sample Data'!L$3:L$98)&gt;10,IF(AND(ISNUMBER('Control Sample Data'!L439),'Control Sample Data'!L439&lt;$B$1,'Control Sample Data'!L439&gt;0),'Control Sample Data'!L439,$B$1),"")</f>
        <v/>
      </c>
      <c r="Y440" s="17" t="str">
        <f>IF(SUM('Control Sample Data'!M$3:M$98)&gt;10,IF(AND(ISNUMBER('Control Sample Data'!M439),'Control Sample Data'!M439&lt;$B$1,'Control Sample Data'!M439&gt;0),'Control Sample Data'!M439,$B$1),"")</f>
        <v/>
      </c>
      <c r="AT440" s="36" t="str">
        <f t="shared" si="386"/>
        <v/>
      </c>
      <c r="AU440" s="36" t="str">
        <f t="shared" si="387"/>
        <v/>
      </c>
      <c r="AV440" s="36" t="str">
        <f t="shared" si="388"/>
        <v/>
      </c>
      <c r="AW440" s="36" t="str">
        <f t="shared" si="389"/>
        <v/>
      </c>
      <c r="AX440" s="36" t="str">
        <f t="shared" si="390"/>
        <v/>
      </c>
      <c r="AY440" s="36" t="str">
        <f t="shared" si="391"/>
        <v/>
      </c>
      <c r="AZ440" s="36" t="str">
        <f t="shared" si="392"/>
        <v/>
      </c>
      <c r="BA440" s="36" t="str">
        <f t="shared" si="393"/>
        <v/>
      </c>
      <c r="BB440" s="36" t="str">
        <f t="shared" si="394"/>
        <v/>
      </c>
      <c r="BC440" s="36" t="str">
        <f t="shared" si="394"/>
        <v/>
      </c>
      <c r="BD440" s="36" t="str">
        <f t="shared" si="356"/>
        <v/>
      </c>
      <c r="BE440" s="36" t="str">
        <f t="shared" si="357"/>
        <v/>
      </c>
      <c r="BF440" s="36" t="str">
        <f t="shared" si="358"/>
        <v/>
      </c>
      <c r="BG440" s="36" t="str">
        <f t="shared" si="359"/>
        <v/>
      </c>
      <c r="BH440" s="36" t="str">
        <f t="shared" si="360"/>
        <v/>
      </c>
      <c r="BI440" s="36" t="str">
        <f t="shared" si="361"/>
        <v/>
      </c>
      <c r="BJ440" s="36" t="str">
        <f t="shared" si="362"/>
        <v/>
      </c>
      <c r="BK440" s="36" t="str">
        <f t="shared" si="363"/>
        <v/>
      </c>
      <c r="BL440" s="36" t="str">
        <f t="shared" si="364"/>
        <v/>
      </c>
      <c r="BM440" s="36" t="str">
        <f t="shared" si="365"/>
        <v/>
      </c>
      <c r="BN440" s="38" t="e">
        <f t="shared" si="354"/>
        <v>#DIV/0!</v>
      </c>
      <c r="BO440" s="38" t="e">
        <f t="shared" si="355"/>
        <v>#DIV/0!</v>
      </c>
      <c r="BP440" s="39" t="str">
        <f t="shared" si="366"/>
        <v/>
      </c>
      <c r="BQ440" s="39" t="str">
        <f t="shared" si="367"/>
        <v/>
      </c>
      <c r="BR440" s="39" t="str">
        <f t="shared" si="368"/>
        <v/>
      </c>
      <c r="BS440" s="39" t="str">
        <f t="shared" si="369"/>
        <v/>
      </c>
      <c r="BT440" s="39" t="str">
        <f t="shared" si="370"/>
        <v/>
      </c>
      <c r="BU440" s="39" t="str">
        <f t="shared" si="371"/>
        <v/>
      </c>
      <c r="BV440" s="39" t="str">
        <f t="shared" si="372"/>
        <v/>
      </c>
      <c r="BW440" s="39" t="str">
        <f t="shared" si="373"/>
        <v/>
      </c>
      <c r="BX440" s="39" t="str">
        <f t="shared" si="374"/>
        <v/>
      </c>
      <c r="BY440" s="39" t="str">
        <f t="shared" si="375"/>
        <v/>
      </c>
      <c r="BZ440" s="39" t="str">
        <f t="shared" si="376"/>
        <v/>
      </c>
      <c r="CA440" s="39" t="str">
        <f t="shared" si="377"/>
        <v/>
      </c>
      <c r="CB440" s="39" t="str">
        <f t="shared" si="378"/>
        <v/>
      </c>
      <c r="CC440" s="39" t="str">
        <f t="shared" si="379"/>
        <v/>
      </c>
      <c r="CD440" s="39" t="str">
        <f t="shared" si="380"/>
        <v/>
      </c>
      <c r="CE440" s="39" t="str">
        <f t="shared" si="381"/>
        <v/>
      </c>
      <c r="CF440" s="39" t="str">
        <f t="shared" si="382"/>
        <v/>
      </c>
      <c r="CG440" s="39" t="str">
        <f t="shared" si="383"/>
        <v/>
      </c>
      <c r="CH440" s="39" t="str">
        <f t="shared" si="384"/>
        <v/>
      </c>
      <c r="CI440" s="39" t="str">
        <f t="shared" si="385"/>
        <v/>
      </c>
    </row>
    <row r="441" spans="1:87" ht="12.75">
      <c r="A441" s="18"/>
      <c r="B441" s="16" t="str">
        <f>'Gene Table'!D440</f>
        <v>NM_001002275</v>
      </c>
      <c r="C441" s="16" t="s">
        <v>221</v>
      </c>
      <c r="D441" s="17" t="str">
        <f>IF(SUM('Test Sample Data'!D$3:D$98)&gt;10,IF(AND(ISNUMBER('Test Sample Data'!D440),'Test Sample Data'!D440&lt;$B$1,'Test Sample Data'!D440&gt;0),'Test Sample Data'!D440,$B$1),"")</f>
        <v/>
      </c>
      <c r="E441" s="17" t="str">
        <f>IF(SUM('Test Sample Data'!E$3:E$98)&gt;10,IF(AND(ISNUMBER('Test Sample Data'!E440),'Test Sample Data'!E440&lt;$B$1,'Test Sample Data'!E440&gt;0),'Test Sample Data'!E440,$B$1),"")</f>
        <v/>
      </c>
      <c r="F441" s="17" t="str">
        <f>IF(SUM('Test Sample Data'!F$3:F$98)&gt;10,IF(AND(ISNUMBER('Test Sample Data'!F440),'Test Sample Data'!F440&lt;$B$1,'Test Sample Data'!F440&gt;0),'Test Sample Data'!F440,$B$1),"")</f>
        <v/>
      </c>
      <c r="G441" s="17" t="str">
        <f>IF(SUM('Test Sample Data'!G$3:G$98)&gt;10,IF(AND(ISNUMBER('Test Sample Data'!G440),'Test Sample Data'!G440&lt;$B$1,'Test Sample Data'!G440&gt;0),'Test Sample Data'!G440,$B$1),"")</f>
        <v/>
      </c>
      <c r="H441" s="17" t="str">
        <f>IF(SUM('Test Sample Data'!H$3:H$98)&gt;10,IF(AND(ISNUMBER('Test Sample Data'!H440),'Test Sample Data'!H440&lt;$B$1,'Test Sample Data'!H440&gt;0),'Test Sample Data'!H440,$B$1),"")</f>
        <v/>
      </c>
      <c r="I441" s="17" t="str">
        <f>IF(SUM('Test Sample Data'!I$3:I$98)&gt;10,IF(AND(ISNUMBER('Test Sample Data'!I440),'Test Sample Data'!I440&lt;$B$1,'Test Sample Data'!I440&gt;0),'Test Sample Data'!I440,$B$1),"")</f>
        <v/>
      </c>
      <c r="J441" s="17" t="str">
        <f>IF(SUM('Test Sample Data'!J$3:J$98)&gt;10,IF(AND(ISNUMBER('Test Sample Data'!J440),'Test Sample Data'!J440&lt;$B$1,'Test Sample Data'!J440&gt;0),'Test Sample Data'!J440,$B$1),"")</f>
        <v/>
      </c>
      <c r="K441" s="17" t="str">
        <f>IF(SUM('Test Sample Data'!K$3:K$98)&gt;10,IF(AND(ISNUMBER('Test Sample Data'!K440),'Test Sample Data'!K440&lt;$B$1,'Test Sample Data'!K440&gt;0),'Test Sample Data'!K440,$B$1),"")</f>
        <v/>
      </c>
      <c r="L441" s="17" t="str">
        <f>IF(SUM('Test Sample Data'!L$3:L$98)&gt;10,IF(AND(ISNUMBER('Test Sample Data'!L440),'Test Sample Data'!L440&lt;$B$1,'Test Sample Data'!L440&gt;0),'Test Sample Data'!L440,$B$1),"")</f>
        <v/>
      </c>
      <c r="M441" s="17" t="str">
        <f>IF(SUM('Test Sample Data'!M$3:M$98)&gt;10,IF(AND(ISNUMBER('Test Sample Data'!M440),'Test Sample Data'!M440&lt;$B$1,'Test Sample Data'!M440&gt;0),'Test Sample Data'!M440,$B$1),"")</f>
        <v/>
      </c>
      <c r="N441" s="17" t="str">
        <f>'Gene Table'!D440</f>
        <v>NM_001002275</v>
      </c>
      <c r="O441" s="16" t="s">
        <v>221</v>
      </c>
      <c r="P441" s="17" t="str">
        <f>IF(SUM('Control Sample Data'!D$3:D$98)&gt;10,IF(AND(ISNUMBER('Control Sample Data'!D440),'Control Sample Data'!D440&lt;$B$1,'Control Sample Data'!D440&gt;0),'Control Sample Data'!D440,$B$1),"")</f>
        <v/>
      </c>
      <c r="Q441" s="17" t="str">
        <f>IF(SUM('Control Sample Data'!E$3:E$98)&gt;10,IF(AND(ISNUMBER('Control Sample Data'!E440),'Control Sample Data'!E440&lt;$B$1,'Control Sample Data'!E440&gt;0),'Control Sample Data'!E440,$B$1),"")</f>
        <v/>
      </c>
      <c r="R441" s="17" t="str">
        <f>IF(SUM('Control Sample Data'!F$3:F$98)&gt;10,IF(AND(ISNUMBER('Control Sample Data'!F440),'Control Sample Data'!F440&lt;$B$1,'Control Sample Data'!F440&gt;0),'Control Sample Data'!F440,$B$1),"")</f>
        <v/>
      </c>
      <c r="S441" s="17" t="str">
        <f>IF(SUM('Control Sample Data'!G$3:G$98)&gt;10,IF(AND(ISNUMBER('Control Sample Data'!G440),'Control Sample Data'!G440&lt;$B$1,'Control Sample Data'!G440&gt;0),'Control Sample Data'!G440,$B$1),"")</f>
        <v/>
      </c>
      <c r="T441" s="17" t="str">
        <f>IF(SUM('Control Sample Data'!H$3:H$98)&gt;10,IF(AND(ISNUMBER('Control Sample Data'!H440),'Control Sample Data'!H440&lt;$B$1,'Control Sample Data'!H440&gt;0),'Control Sample Data'!H440,$B$1),"")</f>
        <v/>
      </c>
      <c r="U441" s="17" t="str">
        <f>IF(SUM('Control Sample Data'!I$3:I$98)&gt;10,IF(AND(ISNUMBER('Control Sample Data'!I440),'Control Sample Data'!I440&lt;$B$1,'Control Sample Data'!I440&gt;0),'Control Sample Data'!I440,$B$1),"")</f>
        <v/>
      </c>
      <c r="V441" s="17" t="str">
        <f>IF(SUM('Control Sample Data'!J$3:J$98)&gt;10,IF(AND(ISNUMBER('Control Sample Data'!J440),'Control Sample Data'!J440&lt;$B$1,'Control Sample Data'!J440&gt;0),'Control Sample Data'!J440,$B$1),"")</f>
        <v/>
      </c>
      <c r="W441" s="17" t="str">
        <f>IF(SUM('Control Sample Data'!K$3:K$98)&gt;10,IF(AND(ISNUMBER('Control Sample Data'!K440),'Control Sample Data'!K440&lt;$B$1,'Control Sample Data'!K440&gt;0),'Control Sample Data'!K440,$B$1),"")</f>
        <v/>
      </c>
      <c r="X441" s="17" t="str">
        <f>IF(SUM('Control Sample Data'!L$3:L$98)&gt;10,IF(AND(ISNUMBER('Control Sample Data'!L440),'Control Sample Data'!L440&lt;$B$1,'Control Sample Data'!L440&gt;0),'Control Sample Data'!L440,$B$1),"")</f>
        <v/>
      </c>
      <c r="Y441" s="17" t="str">
        <f>IF(SUM('Control Sample Data'!M$3:M$98)&gt;10,IF(AND(ISNUMBER('Control Sample Data'!M440),'Control Sample Data'!M440&lt;$B$1,'Control Sample Data'!M440&gt;0),'Control Sample Data'!M440,$B$1),"")</f>
        <v/>
      </c>
      <c r="AT441" s="36" t="str">
        <f t="shared" si="386"/>
        <v/>
      </c>
      <c r="AU441" s="36" t="str">
        <f t="shared" si="387"/>
        <v/>
      </c>
      <c r="AV441" s="36" t="str">
        <f t="shared" si="388"/>
        <v/>
      </c>
      <c r="AW441" s="36" t="str">
        <f t="shared" si="389"/>
        <v/>
      </c>
      <c r="AX441" s="36" t="str">
        <f t="shared" si="390"/>
        <v/>
      </c>
      <c r="AY441" s="36" t="str">
        <f t="shared" si="391"/>
        <v/>
      </c>
      <c r="AZ441" s="36" t="str">
        <f t="shared" si="392"/>
        <v/>
      </c>
      <c r="BA441" s="36" t="str">
        <f t="shared" si="393"/>
        <v/>
      </c>
      <c r="BB441" s="36" t="str">
        <f t="shared" si="394"/>
        <v/>
      </c>
      <c r="BC441" s="36" t="str">
        <f t="shared" si="394"/>
        <v/>
      </c>
      <c r="BD441" s="36" t="str">
        <f t="shared" si="356"/>
        <v/>
      </c>
      <c r="BE441" s="36" t="str">
        <f t="shared" si="357"/>
        <v/>
      </c>
      <c r="BF441" s="36" t="str">
        <f t="shared" si="358"/>
        <v/>
      </c>
      <c r="BG441" s="36" t="str">
        <f t="shared" si="359"/>
        <v/>
      </c>
      <c r="BH441" s="36" t="str">
        <f t="shared" si="360"/>
        <v/>
      </c>
      <c r="BI441" s="36" t="str">
        <f t="shared" si="361"/>
        <v/>
      </c>
      <c r="BJ441" s="36" t="str">
        <f t="shared" si="362"/>
        <v/>
      </c>
      <c r="BK441" s="36" t="str">
        <f t="shared" si="363"/>
        <v/>
      </c>
      <c r="BL441" s="36" t="str">
        <f t="shared" si="364"/>
        <v/>
      </c>
      <c r="BM441" s="36" t="str">
        <f t="shared" si="365"/>
        <v/>
      </c>
      <c r="BN441" s="38" t="e">
        <f t="shared" si="354"/>
        <v>#DIV/0!</v>
      </c>
      <c r="BO441" s="38" t="e">
        <f t="shared" si="355"/>
        <v>#DIV/0!</v>
      </c>
      <c r="BP441" s="39" t="str">
        <f t="shared" si="366"/>
        <v/>
      </c>
      <c r="BQ441" s="39" t="str">
        <f t="shared" si="367"/>
        <v/>
      </c>
      <c r="BR441" s="39" t="str">
        <f t="shared" si="368"/>
        <v/>
      </c>
      <c r="BS441" s="39" t="str">
        <f t="shared" si="369"/>
        <v/>
      </c>
      <c r="BT441" s="39" t="str">
        <f t="shared" si="370"/>
        <v/>
      </c>
      <c r="BU441" s="39" t="str">
        <f t="shared" si="371"/>
        <v/>
      </c>
      <c r="BV441" s="39" t="str">
        <f t="shared" si="372"/>
        <v/>
      </c>
      <c r="BW441" s="39" t="str">
        <f t="shared" si="373"/>
        <v/>
      </c>
      <c r="BX441" s="39" t="str">
        <f t="shared" si="374"/>
        <v/>
      </c>
      <c r="BY441" s="39" t="str">
        <f t="shared" si="375"/>
        <v/>
      </c>
      <c r="BZ441" s="39" t="str">
        <f t="shared" si="376"/>
        <v/>
      </c>
      <c r="CA441" s="39" t="str">
        <f t="shared" si="377"/>
        <v/>
      </c>
      <c r="CB441" s="39" t="str">
        <f t="shared" si="378"/>
        <v/>
      </c>
      <c r="CC441" s="39" t="str">
        <f t="shared" si="379"/>
        <v/>
      </c>
      <c r="CD441" s="39" t="str">
        <f t="shared" si="380"/>
        <v/>
      </c>
      <c r="CE441" s="39" t="str">
        <f t="shared" si="381"/>
        <v/>
      </c>
      <c r="CF441" s="39" t="str">
        <f t="shared" si="382"/>
        <v/>
      </c>
      <c r="CG441" s="39" t="str">
        <f t="shared" si="383"/>
        <v/>
      </c>
      <c r="CH441" s="39" t="str">
        <f t="shared" si="384"/>
        <v/>
      </c>
      <c r="CI441" s="39" t="str">
        <f t="shared" si="385"/>
        <v/>
      </c>
    </row>
    <row r="442" spans="1:87" ht="12.75">
      <c r="A442" s="18"/>
      <c r="B442" s="16" t="str">
        <f>'Gene Table'!D441</f>
        <v>NM_004106</v>
      </c>
      <c r="C442" s="16" t="s">
        <v>225</v>
      </c>
      <c r="D442" s="17" t="str">
        <f>IF(SUM('Test Sample Data'!D$3:D$98)&gt;10,IF(AND(ISNUMBER('Test Sample Data'!D441),'Test Sample Data'!D441&lt;$B$1,'Test Sample Data'!D441&gt;0),'Test Sample Data'!D441,$B$1),"")</f>
        <v/>
      </c>
      <c r="E442" s="17" t="str">
        <f>IF(SUM('Test Sample Data'!E$3:E$98)&gt;10,IF(AND(ISNUMBER('Test Sample Data'!E441),'Test Sample Data'!E441&lt;$B$1,'Test Sample Data'!E441&gt;0),'Test Sample Data'!E441,$B$1),"")</f>
        <v/>
      </c>
      <c r="F442" s="17" t="str">
        <f>IF(SUM('Test Sample Data'!F$3:F$98)&gt;10,IF(AND(ISNUMBER('Test Sample Data'!F441),'Test Sample Data'!F441&lt;$B$1,'Test Sample Data'!F441&gt;0),'Test Sample Data'!F441,$B$1),"")</f>
        <v/>
      </c>
      <c r="G442" s="17" t="str">
        <f>IF(SUM('Test Sample Data'!G$3:G$98)&gt;10,IF(AND(ISNUMBER('Test Sample Data'!G441),'Test Sample Data'!G441&lt;$B$1,'Test Sample Data'!G441&gt;0),'Test Sample Data'!G441,$B$1),"")</f>
        <v/>
      </c>
      <c r="H442" s="17" t="str">
        <f>IF(SUM('Test Sample Data'!H$3:H$98)&gt;10,IF(AND(ISNUMBER('Test Sample Data'!H441),'Test Sample Data'!H441&lt;$B$1,'Test Sample Data'!H441&gt;0),'Test Sample Data'!H441,$B$1),"")</f>
        <v/>
      </c>
      <c r="I442" s="17" t="str">
        <f>IF(SUM('Test Sample Data'!I$3:I$98)&gt;10,IF(AND(ISNUMBER('Test Sample Data'!I441),'Test Sample Data'!I441&lt;$B$1,'Test Sample Data'!I441&gt;0),'Test Sample Data'!I441,$B$1),"")</f>
        <v/>
      </c>
      <c r="J442" s="17" t="str">
        <f>IF(SUM('Test Sample Data'!J$3:J$98)&gt;10,IF(AND(ISNUMBER('Test Sample Data'!J441),'Test Sample Data'!J441&lt;$B$1,'Test Sample Data'!J441&gt;0),'Test Sample Data'!J441,$B$1),"")</f>
        <v/>
      </c>
      <c r="K442" s="17" t="str">
        <f>IF(SUM('Test Sample Data'!K$3:K$98)&gt;10,IF(AND(ISNUMBER('Test Sample Data'!K441),'Test Sample Data'!K441&lt;$B$1,'Test Sample Data'!K441&gt;0),'Test Sample Data'!K441,$B$1),"")</f>
        <v/>
      </c>
      <c r="L442" s="17" t="str">
        <f>IF(SUM('Test Sample Data'!L$3:L$98)&gt;10,IF(AND(ISNUMBER('Test Sample Data'!L441),'Test Sample Data'!L441&lt;$B$1,'Test Sample Data'!L441&gt;0),'Test Sample Data'!L441,$B$1),"")</f>
        <v/>
      </c>
      <c r="M442" s="17" t="str">
        <f>IF(SUM('Test Sample Data'!M$3:M$98)&gt;10,IF(AND(ISNUMBER('Test Sample Data'!M441),'Test Sample Data'!M441&lt;$B$1,'Test Sample Data'!M441&gt;0),'Test Sample Data'!M441,$B$1),"")</f>
        <v/>
      </c>
      <c r="N442" s="17" t="str">
        <f>'Gene Table'!D441</f>
        <v>NM_004106</v>
      </c>
      <c r="O442" s="16" t="s">
        <v>225</v>
      </c>
      <c r="P442" s="17" t="str">
        <f>IF(SUM('Control Sample Data'!D$3:D$98)&gt;10,IF(AND(ISNUMBER('Control Sample Data'!D441),'Control Sample Data'!D441&lt;$B$1,'Control Sample Data'!D441&gt;0),'Control Sample Data'!D441,$B$1),"")</f>
        <v/>
      </c>
      <c r="Q442" s="17" t="str">
        <f>IF(SUM('Control Sample Data'!E$3:E$98)&gt;10,IF(AND(ISNUMBER('Control Sample Data'!E441),'Control Sample Data'!E441&lt;$B$1,'Control Sample Data'!E441&gt;0),'Control Sample Data'!E441,$B$1),"")</f>
        <v/>
      </c>
      <c r="R442" s="17" t="str">
        <f>IF(SUM('Control Sample Data'!F$3:F$98)&gt;10,IF(AND(ISNUMBER('Control Sample Data'!F441),'Control Sample Data'!F441&lt;$B$1,'Control Sample Data'!F441&gt;0),'Control Sample Data'!F441,$B$1),"")</f>
        <v/>
      </c>
      <c r="S442" s="17" t="str">
        <f>IF(SUM('Control Sample Data'!G$3:G$98)&gt;10,IF(AND(ISNUMBER('Control Sample Data'!G441),'Control Sample Data'!G441&lt;$B$1,'Control Sample Data'!G441&gt;0),'Control Sample Data'!G441,$B$1),"")</f>
        <v/>
      </c>
      <c r="T442" s="17" t="str">
        <f>IF(SUM('Control Sample Data'!H$3:H$98)&gt;10,IF(AND(ISNUMBER('Control Sample Data'!H441),'Control Sample Data'!H441&lt;$B$1,'Control Sample Data'!H441&gt;0),'Control Sample Data'!H441,$B$1),"")</f>
        <v/>
      </c>
      <c r="U442" s="17" t="str">
        <f>IF(SUM('Control Sample Data'!I$3:I$98)&gt;10,IF(AND(ISNUMBER('Control Sample Data'!I441),'Control Sample Data'!I441&lt;$B$1,'Control Sample Data'!I441&gt;0),'Control Sample Data'!I441,$B$1),"")</f>
        <v/>
      </c>
      <c r="V442" s="17" t="str">
        <f>IF(SUM('Control Sample Data'!J$3:J$98)&gt;10,IF(AND(ISNUMBER('Control Sample Data'!J441),'Control Sample Data'!J441&lt;$B$1,'Control Sample Data'!J441&gt;0),'Control Sample Data'!J441,$B$1),"")</f>
        <v/>
      </c>
      <c r="W442" s="17" t="str">
        <f>IF(SUM('Control Sample Data'!K$3:K$98)&gt;10,IF(AND(ISNUMBER('Control Sample Data'!K441),'Control Sample Data'!K441&lt;$B$1,'Control Sample Data'!K441&gt;0),'Control Sample Data'!K441,$B$1),"")</f>
        <v/>
      </c>
      <c r="X442" s="17" t="str">
        <f>IF(SUM('Control Sample Data'!L$3:L$98)&gt;10,IF(AND(ISNUMBER('Control Sample Data'!L441),'Control Sample Data'!L441&lt;$B$1,'Control Sample Data'!L441&gt;0),'Control Sample Data'!L441,$B$1),"")</f>
        <v/>
      </c>
      <c r="Y442" s="17" t="str">
        <f>IF(SUM('Control Sample Data'!M$3:M$98)&gt;10,IF(AND(ISNUMBER('Control Sample Data'!M441),'Control Sample Data'!M441&lt;$B$1,'Control Sample Data'!M441&gt;0),'Control Sample Data'!M441,$B$1),"")</f>
        <v/>
      </c>
      <c r="AT442" s="36" t="str">
        <f t="shared" si="386"/>
        <v/>
      </c>
      <c r="AU442" s="36" t="str">
        <f t="shared" si="387"/>
        <v/>
      </c>
      <c r="AV442" s="36" t="str">
        <f t="shared" si="388"/>
        <v/>
      </c>
      <c r="AW442" s="36" t="str">
        <f t="shared" si="389"/>
        <v/>
      </c>
      <c r="AX442" s="36" t="str">
        <f t="shared" si="390"/>
        <v/>
      </c>
      <c r="AY442" s="36" t="str">
        <f t="shared" si="391"/>
        <v/>
      </c>
      <c r="AZ442" s="36" t="str">
        <f t="shared" si="392"/>
        <v/>
      </c>
      <c r="BA442" s="36" t="str">
        <f t="shared" si="393"/>
        <v/>
      </c>
      <c r="BB442" s="36" t="str">
        <f t="shared" si="394"/>
        <v/>
      </c>
      <c r="BC442" s="36" t="str">
        <f t="shared" si="394"/>
        <v/>
      </c>
      <c r="BD442" s="36" t="str">
        <f t="shared" si="356"/>
        <v/>
      </c>
      <c r="BE442" s="36" t="str">
        <f t="shared" si="357"/>
        <v/>
      </c>
      <c r="BF442" s="36" t="str">
        <f t="shared" si="358"/>
        <v/>
      </c>
      <c r="BG442" s="36" t="str">
        <f t="shared" si="359"/>
        <v/>
      </c>
      <c r="BH442" s="36" t="str">
        <f t="shared" si="360"/>
        <v/>
      </c>
      <c r="BI442" s="36" t="str">
        <f t="shared" si="361"/>
        <v/>
      </c>
      <c r="BJ442" s="36" t="str">
        <f t="shared" si="362"/>
        <v/>
      </c>
      <c r="BK442" s="36" t="str">
        <f t="shared" si="363"/>
        <v/>
      </c>
      <c r="BL442" s="36" t="str">
        <f t="shared" si="364"/>
        <v/>
      </c>
      <c r="BM442" s="36" t="str">
        <f t="shared" si="365"/>
        <v/>
      </c>
      <c r="BN442" s="38" t="e">
        <f t="shared" si="354"/>
        <v>#DIV/0!</v>
      </c>
      <c r="BO442" s="38" t="e">
        <f t="shared" si="355"/>
        <v>#DIV/0!</v>
      </c>
      <c r="BP442" s="39" t="str">
        <f t="shared" si="366"/>
        <v/>
      </c>
      <c r="BQ442" s="39" t="str">
        <f t="shared" si="367"/>
        <v/>
      </c>
      <c r="BR442" s="39" t="str">
        <f t="shared" si="368"/>
        <v/>
      </c>
      <c r="BS442" s="39" t="str">
        <f t="shared" si="369"/>
        <v/>
      </c>
      <c r="BT442" s="39" t="str">
        <f t="shared" si="370"/>
        <v/>
      </c>
      <c r="BU442" s="39" t="str">
        <f t="shared" si="371"/>
        <v/>
      </c>
      <c r="BV442" s="39" t="str">
        <f t="shared" si="372"/>
        <v/>
      </c>
      <c r="BW442" s="39" t="str">
        <f t="shared" si="373"/>
        <v/>
      </c>
      <c r="BX442" s="39" t="str">
        <f t="shared" si="374"/>
        <v/>
      </c>
      <c r="BY442" s="39" t="str">
        <f t="shared" si="375"/>
        <v/>
      </c>
      <c r="BZ442" s="39" t="str">
        <f t="shared" si="376"/>
        <v/>
      </c>
      <c r="CA442" s="39" t="str">
        <f t="shared" si="377"/>
        <v/>
      </c>
      <c r="CB442" s="39" t="str">
        <f t="shared" si="378"/>
        <v/>
      </c>
      <c r="CC442" s="39" t="str">
        <f t="shared" si="379"/>
        <v/>
      </c>
      <c r="CD442" s="39" t="str">
        <f t="shared" si="380"/>
        <v/>
      </c>
      <c r="CE442" s="39" t="str">
        <f t="shared" si="381"/>
        <v/>
      </c>
      <c r="CF442" s="39" t="str">
        <f t="shared" si="382"/>
        <v/>
      </c>
      <c r="CG442" s="39" t="str">
        <f t="shared" si="383"/>
        <v/>
      </c>
      <c r="CH442" s="39" t="str">
        <f t="shared" si="384"/>
        <v/>
      </c>
      <c r="CI442" s="39" t="str">
        <f t="shared" si="385"/>
        <v/>
      </c>
    </row>
    <row r="443" spans="1:87" ht="12.75">
      <c r="A443" s="18"/>
      <c r="B443" s="16" t="str">
        <f>'Gene Table'!D442</f>
        <v>NM_000139</v>
      </c>
      <c r="C443" s="16" t="s">
        <v>229</v>
      </c>
      <c r="D443" s="17" t="str">
        <f>IF(SUM('Test Sample Data'!D$3:D$98)&gt;10,IF(AND(ISNUMBER('Test Sample Data'!D442),'Test Sample Data'!D442&lt;$B$1,'Test Sample Data'!D442&gt;0),'Test Sample Data'!D442,$B$1),"")</f>
        <v/>
      </c>
      <c r="E443" s="17" t="str">
        <f>IF(SUM('Test Sample Data'!E$3:E$98)&gt;10,IF(AND(ISNUMBER('Test Sample Data'!E442),'Test Sample Data'!E442&lt;$B$1,'Test Sample Data'!E442&gt;0),'Test Sample Data'!E442,$B$1),"")</f>
        <v/>
      </c>
      <c r="F443" s="17" t="str">
        <f>IF(SUM('Test Sample Data'!F$3:F$98)&gt;10,IF(AND(ISNUMBER('Test Sample Data'!F442),'Test Sample Data'!F442&lt;$B$1,'Test Sample Data'!F442&gt;0),'Test Sample Data'!F442,$B$1),"")</f>
        <v/>
      </c>
      <c r="G443" s="17" t="str">
        <f>IF(SUM('Test Sample Data'!G$3:G$98)&gt;10,IF(AND(ISNUMBER('Test Sample Data'!G442),'Test Sample Data'!G442&lt;$B$1,'Test Sample Data'!G442&gt;0),'Test Sample Data'!G442,$B$1),"")</f>
        <v/>
      </c>
      <c r="H443" s="17" t="str">
        <f>IF(SUM('Test Sample Data'!H$3:H$98)&gt;10,IF(AND(ISNUMBER('Test Sample Data'!H442),'Test Sample Data'!H442&lt;$B$1,'Test Sample Data'!H442&gt;0),'Test Sample Data'!H442,$B$1),"")</f>
        <v/>
      </c>
      <c r="I443" s="17" t="str">
        <f>IF(SUM('Test Sample Data'!I$3:I$98)&gt;10,IF(AND(ISNUMBER('Test Sample Data'!I442),'Test Sample Data'!I442&lt;$B$1,'Test Sample Data'!I442&gt;0),'Test Sample Data'!I442,$B$1),"")</f>
        <v/>
      </c>
      <c r="J443" s="17" t="str">
        <f>IF(SUM('Test Sample Data'!J$3:J$98)&gt;10,IF(AND(ISNUMBER('Test Sample Data'!J442),'Test Sample Data'!J442&lt;$B$1,'Test Sample Data'!J442&gt;0),'Test Sample Data'!J442,$B$1),"")</f>
        <v/>
      </c>
      <c r="K443" s="17" t="str">
        <f>IF(SUM('Test Sample Data'!K$3:K$98)&gt;10,IF(AND(ISNUMBER('Test Sample Data'!K442),'Test Sample Data'!K442&lt;$B$1,'Test Sample Data'!K442&gt;0),'Test Sample Data'!K442,$B$1),"")</f>
        <v/>
      </c>
      <c r="L443" s="17" t="str">
        <f>IF(SUM('Test Sample Data'!L$3:L$98)&gt;10,IF(AND(ISNUMBER('Test Sample Data'!L442),'Test Sample Data'!L442&lt;$B$1,'Test Sample Data'!L442&gt;0),'Test Sample Data'!L442,$B$1),"")</f>
        <v/>
      </c>
      <c r="M443" s="17" t="str">
        <f>IF(SUM('Test Sample Data'!M$3:M$98)&gt;10,IF(AND(ISNUMBER('Test Sample Data'!M442),'Test Sample Data'!M442&lt;$B$1,'Test Sample Data'!M442&gt;0),'Test Sample Data'!M442,$B$1),"")</f>
        <v/>
      </c>
      <c r="N443" s="17" t="str">
        <f>'Gene Table'!D442</f>
        <v>NM_000139</v>
      </c>
      <c r="O443" s="16" t="s">
        <v>229</v>
      </c>
      <c r="P443" s="17" t="str">
        <f>IF(SUM('Control Sample Data'!D$3:D$98)&gt;10,IF(AND(ISNUMBER('Control Sample Data'!D442),'Control Sample Data'!D442&lt;$B$1,'Control Sample Data'!D442&gt;0),'Control Sample Data'!D442,$B$1),"")</f>
        <v/>
      </c>
      <c r="Q443" s="17" t="str">
        <f>IF(SUM('Control Sample Data'!E$3:E$98)&gt;10,IF(AND(ISNUMBER('Control Sample Data'!E442),'Control Sample Data'!E442&lt;$B$1,'Control Sample Data'!E442&gt;0),'Control Sample Data'!E442,$B$1),"")</f>
        <v/>
      </c>
      <c r="R443" s="17" t="str">
        <f>IF(SUM('Control Sample Data'!F$3:F$98)&gt;10,IF(AND(ISNUMBER('Control Sample Data'!F442),'Control Sample Data'!F442&lt;$B$1,'Control Sample Data'!F442&gt;0),'Control Sample Data'!F442,$B$1),"")</f>
        <v/>
      </c>
      <c r="S443" s="17" t="str">
        <f>IF(SUM('Control Sample Data'!G$3:G$98)&gt;10,IF(AND(ISNUMBER('Control Sample Data'!G442),'Control Sample Data'!G442&lt;$B$1,'Control Sample Data'!G442&gt;0),'Control Sample Data'!G442,$B$1),"")</f>
        <v/>
      </c>
      <c r="T443" s="17" t="str">
        <f>IF(SUM('Control Sample Data'!H$3:H$98)&gt;10,IF(AND(ISNUMBER('Control Sample Data'!H442),'Control Sample Data'!H442&lt;$B$1,'Control Sample Data'!H442&gt;0),'Control Sample Data'!H442,$B$1),"")</f>
        <v/>
      </c>
      <c r="U443" s="17" t="str">
        <f>IF(SUM('Control Sample Data'!I$3:I$98)&gt;10,IF(AND(ISNUMBER('Control Sample Data'!I442),'Control Sample Data'!I442&lt;$B$1,'Control Sample Data'!I442&gt;0),'Control Sample Data'!I442,$B$1),"")</f>
        <v/>
      </c>
      <c r="V443" s="17" t="str">
        <f>IF(SUM('Control Sample Data'!J$3:J$98)&gt;10,IF(AND(ISNUMBER('Control Sample Data'!J442),'Control Sample Data'!J442&lt;$B$1,'Control Sample Data'!J442&gt;0),'Control Sample Data'!J442,$B$1),"")</f>
        <v/>
      </c>
      <c r="W443" s="17" t="str">
        <f>IF(SUM('Control Sample Data'!K$3:K$98)&gt;10,IF(AND(ISNUMBER('Control Sample Data'!K442),'Control Sample Data'!K442&lt;$B$1,'Control Sample Data'!K442&gt;0),'Control Sample Data'!K442,$B$1),"")</f>
        <v/>
      </c>
      <c r="X443" s="17" t="str">
        <f>IF(SUM('Control Sample Data'!L$3:L$98)&gt;10,IF(AND(ISNUMBER('Control Sample Data'!L442),'Control Sample Data'!L442&lt;$B$1,'Control Sample Data'!L442&gt;0),'Control Sample Data'!L442,$B$1),"")</f>
        <v/>
      </c>
      <c r="Y443" s="17" t="str">
        <f>IF(SUM('Control Sample Data'!M$3:M$98)&gt;10,IF(AND(ISNUMBER('Control Sample Data'!M442),'Control Sample Data'!M442&lt;$B$1,'Control Sample Data'!M442&gt;0),'Control Sample Data'!M442,$B$1),"")</f>
        <v/>
      </c>
      <c r="AT443" s="36" t="str">
        <f t="shared" si="386"/>
        <v/>
      </c>
      <c r="AU443" s="36" t="str">
        <f t="shared" si="387"/>
        <v/>
      </c>
      <c r="AV443" s="36" t="str">
        <f t="shared" si="388"/>
        <v/>
      </c>
      <c r="AW443" s="36" t="str">
        <f t="shared" si="389"/>
        <v/>
      </c>
      <c r="AX443" s="36" t="str">
        <f t="shared" si="390"/>
        <v/>
      </c>
      <c r="AY443" s="36" t="str">
        <f t="shared" si="391"/>
        <v/>
      </c>
      <c r="AZ443" s="36" t="str">
        <f t="shared" si="392"/>
        <v/>
      </c>
      <c r="BA443" s="36" t="str">
        <f t="shared" si="393"/>
        <v/>
      </c>
      <c r="BB443" s="36" t="str">
        <f t="shared" si="394"/>
        <v/>
      </c>
      <c r="BC443" s="36" t="str">
        <f t="shared" si="394"/>
        <v/>
      </c>
      <c r="BD443" s="36" t="str">
        <f t="shared" si="356"/>
        <v/>
      </c>
      <c r="BE443" s="36" t="str">
        <f t="shared" si="357"/>
        <v/>
      </c>
      <c r="BF443" s="36" t="str">
        <f t="shared" si="358"/>
        <v/>
      </c>
      <c r="BG443" s="36" t="str">
        <f t="shared" si="359"/>
        <v/>
      </c>
      <c r="BH443" s="36" t="str">
        <f t="shared" si="360"/>
        <v/>
      </c>
      <c r="BI443" s="36" t="str">
        <f t="shared" si="361"/>
        <v/>
      </c>
      <c r="BJ443" s="36" t="str">
        <f t="shared" si="362"/>
        <v/>
      </c>
      <c r="BK443" s="36" t="str">
        <f t="shared" si="363"/>
        <v/>
      </c>
      <c r="BL443" s="36" t="str">
        <f t="shared" si="364"/>
        <v/>
      </c>
      <c r="BM443" s="36" t="str">
        <f t="shared" si="365"/>
        <v/>
      </c>
      <c r="BN443" s="38" t="e">
        <f t="shared" si="354"/>
        <v>#DIV/0!</v>
      </c>
      <c r="BO443" s="38" t="e">
        <f t="shared" si="355"/>
        <v>#DIV/0!</v>
      </c>
      <c r="BP443" s="39" t="str">
        <f t="shared" si="366"/>
        <v/>
      </c>
      <c r="BQ443" s="39" t="str">
        <f t="shared" si="367"/>
        <v/>
      </c>
      <c r="BR443" s="39" t="str">
        <f t="shared" si="368"/>
        <v/>
      </c>
      <c r="BS443" s="39" t="str">
        <f t="shared" si="369"/>
        <v/>
      </c>
      <c r="BT443" s="39" t="str">
        <f t="shared" si="370"/>
        <v/>
      </c>
      <c r="BU443" s="39" t="str">
        <f t="shared" si="371"/>
        <v/>
      </c>
      <c r="BV443" s="39" t="str">
        <f t="shared" si="372"/>
        <v/>
      </c>
      <c r="BW443" s="39" t="str">
        <f t="shared" si="373"/>
        <v/>
      </c>
      <c r="BX443" s="39" t="str">
        <f t="shared" si="374"/>
        <v/>
      </c>
      <c r="BY443" s="39" t="str">
        <f t="shared" si="375"/>
        <v/>
      </c>
      <c r="BZ443" s="39" t="str">
        <f t="shared" si="376"/>
        <v/>
      </c>
      <c r="CA443" s="39" t="str">
        <f t="shared" si="377"/>
        <v/>
      </c>
      <c r="CB443" s="39" t="str">
        <f t="shared" si="378"/>
        <v/>
      </c>
      <c r="CC443" s="39" t="str">
        <f t="shared" si="379"/>
        <v/>
      </c>
      <c r="CD443" s="39" t="str">
        <f t="shared" si="380"/>
        <v/>
      </c>
      <c r="CE443" s="39" t="str">
        <f t="shared" si="381"/>
        <v/>
      </c>
      <c r="CF443" s="39" t="str">
        <f t="shared" si="382"/>
        <v/>
      </c>
      <c r="CG443" s="39" t="str">
        <f t="shared" si="383"/>
        <v/>
      </c>
      <c r="CH443" s="39" t="str">
        <f t="shared" si="384"/>
        <v/>
      </c>
      <c r="CI443" s="39" t="str">
        <f t="shared" si="385"/>
        <v/>
      </c>
    </row>
    <row r="444" spans="1:87" ht="12.75">
      <c r="A444" s="18"/>
      <c r="B444" s="16" t="str">
        <f>'Gene Table'!D443</f>
        <v>NM_002001</v>
      </c>
      <c r="C444" s="16" t="s">
        <v>233</v>
      </c>
      <c r="D444" s="17" t="str">
        <f>IF(SUM('Test Sample Data'!D$3:D$98)&gt;10,IF(AND(ISNUMBER('Test Sample Data'!D443),'Test Sample Data'!D443&lt;$B$1,'Test Sample Data'!D443&gt;0),'Test Sample Data'!D443,$B$1),"")</f>
        <v/>
      </c>
      <c r="E444" s="17" t="str">
        <f>IF(SUM('Test Sample Data'!E$3:E$98)&gt;10,IF(AND(ISNUMBER('Test Sample Data'!E443),'Test Sample Data'!E443&lt;$B$1,'Test Sample Data'!E443&gt;0),'Test Sample Data'!E443,$B$1),"")</f>
        <v/>
      </c>
      <c r="F444" s="17" t="str">
        <f>IF(SUM('Test Sample Data'!F$3:F$98)&gt;10,IF(AND(ISNUMBER('Test Sample Data'!F443),'Test Sample Data'!F443&lt;$B$1,'Test Sample Data'!F443&gt;0),'Test Sample Data'!F443,$B$1),"")</f>
        <v/>
      </c>
      <c r="G444" s="17" t="str">
        <f>IF(SUM('Test Sample Data'!G$3:G$98)&gt;10,IF(AND(ISNUMBER('Test Sample Data'!G443),'Test Sample Data'!G443&lt;$B$1,'Test Sample Data'!G443&gt;0),'Test Sample Data'!G443,$B$1),"")</f>
        <v/>
      </c>
      <c r="H444" s="17" t="str">
        <f>IF(SUM('Test Sample Data'!H$3:H$98)&gt;10,IF(AND(ISNUMBER('Test Sample Data'!H443),'Test Sample Data'!H443&lt;$B$1,'Test Sample Data'!H443&gt;0),'Test Sample Data'!H443,$B$1),"")</f>
        <v/>
      </c>
      <c r="I444" s="17" t="str">
        <f>IF(SUM('Test Sample Data'!I$3:I$98)&gt;10,IF(AND(ISNUMBER('Test Sample Data'!I443),'Test Sample Data'!I443&lt;$B$1,'Test Sample Data'!I443&gt;0),'Test Sample Data'!I443,$B$1),"")</f>
        <v/>
      </c>
      <c r="J444" s="17" t="str">
        <f>IF(SUM('Test Sample Data'!J$3:J$98)&gt;10,IF(AND(ISNUMBER('Test Sample Data'!J443),'Test Sample Data'!J443&lt;$B$1,'Test Sample Data'!J443&gt;0),'Test Sample Data'!J443,$B$1),"")</f>
        <v/>
      </c>
      <c r="K444" s="17" t="str">
        <f>IF(SUM('Test Sample Data'!K$3:K$98)&gt;10,IF(AND(ISNUMBER('Test Sample Data'!K443),'Test Sample Data'!K443&lt;$B$1,'Test Sample Data'!K443&gt;0),'Test Sample Data'!K443,$B$1),"")</f>
        <v/>
      </c>
      <c r="L444" s="17" t="str">
        <f>IF(SUM('Test Sample Data'!L$3:L$98)&gt;10,IF(AND(ISNUMBER('Test Sample Data'!L443),'Test Sample Data'!L443&lt;$B$1,'Test Sample Data'!L443&gt;0),'Test Sample Data'!L443,$B$1),"")</f>
        <v/>
      </c>
      <c r="M444" s="17" t="str">
        <f>IF(SUM('Test Sample Data'!M$3:M$98)&gt;10,IF(AND(ISNUMBER('Test Sample Data'!M443),'Test Sample Data'!M443&lt;$B$1,'Test Sample Data'!M443&gt;0),'Test Sample Data'!M443,$B$1),"")</f>
        <v/>
      </c>
      <c r="N444" s="17" t="str">
        <f>'Gene Table'!D443</f>
        <v>NM_002001</v>
      </c>
      <c r="O444" s="16" t="s">
        <v>233</v>
      </c>
      <c r="P444" s="17" t="str">
        <f>IF(SUM('Control Sample Data'!D$3:D$98)&gt;10,IF(AND(ISNUMBER('Control Sample Data'!D443),'Control Sample Data'!D443&lt;$B$1,'Control Sample Data'!D443&gt;0),'Control Sample Data'!D443,$B$1),"")</f>
        <v/>
      </c>
      <c r="Q444" s="17" t="str">
        <f>IF(SUM('Control Sample Data'!E$3:E$98)&gt;10,IF(AND(ISNUMBER('Control Sample Data'!E443),'Control Sample Data'!E443&lt;$B$1,'Control Sample Data'!E443&gt;0),'Control Sample Data'!E443,$B$1),"")</f>
        <v/>
      </c>
      <c r="R444" s="17" t="str">
        <f>IF(SUM('Control Sample Data'!F$3:F$98)&gt;10,IF(AND(ISNUMBER('Control Sample Data'!F443),'Control Sample Data'!F443&lt;$B$1,'Control Sample Data'!F443&gt;0),'Control Sample Data'!F443,$B$1),"")</f>
        <v/>
      </c>
      <c r="S444" s="17" t="str">
        <f>IF(SUM('Control Sample Data'!G$3:G$98)&gt;10,IF(AND(ISNUMBER('Control Sample Data'!G443),'Control Sample Data'!G443&lt;$B$1,'Control Sample Data'!G443&gt;0),'Control Sample Data'!G443,$B$1),"")</f>
        <v/>
      </c>
      <c r="T444" s="17" t="str">
        <f>IF(SUM('Control Sample Data'!H$3:H$98)&gt;10,IF(AND(ISNUMBER('Control Sample Data'!H443),'Control Sample Data'!H443&lt;$B$1,'Control Sample Data'!H443&gt;0),'Control Sample Data'!H443,$B$1),"")</f>
        <v/>
      </c>
      <c r="U444" s="17" t="str">
        <f>IF(SUM('Control Sample Data'!I$3:I$98)&gt;10,IF(AND(ISNUMBER('Control Sample Data'!I443),'Control Sample Data'!I443&lt;$B$1,'Control Sample Data'!I443&gt;0),'Control Sample Data'!I443,$B$1),"")</f>
        <v/>
      </c>
      <c r="V444" s="17" t="str">
        <f>IF(SUM('Control Sample Data'!J$3:J$98)&gt;10,IF(AND(ISNUMBER('Control Sample Data'!J443),'Control Sample Data'!J443&lt;$B$1,'Control Sample Data'!J443&gt;0),'Control Sample Data'!J443,$B$1),"")</f>
        <v/>
      </c>
      <c r="W444" s="17" t="str">
        <f>IF(SUM('Control Sample Data'!K$3:K$98)&gt;10,IF(AND(ISNUMBER('Control Sample Data'!K443),'Control Sample Data'!K443&lt;$B$1,'Control Sample Data'!K443&gt;0),'Control Sample Data'!K443,$B$1),"")</f>
        <v/>
      </c>
      <c r="X444" s="17" t="str">
        <f>IF(SUM('Control Sample Data'!L$3:L$98)&gt;10,IF(AND(ISNUMBER('Control Sample Data'!L443),'Control Sample Data'!L443&lt;$B$1,'Control Sample Data'!L443&gt;0),'Control Sample Data'!L443,$B$1),"")</f>
        <v/>
      </c>
      <c r="Y444" s="17" t="str">
        <f>IF(SUM('Control Sample Data'!M$3:M$98)&gt;10,IF(AND(ISNUMBER('Control Sample Data'!M443),'Control Sample Data'!M443&lt;$B$1,'Control Sample Data'!M443&gt;0),'Control Sample Data'!M443,$B$1),"")</f>
        <v/>
      </c>
      <c r="AT444" s="36" t="str">
        <f t="shared" si="386"/>
        <v/>
      </c>
      <c r="AU444" s="36" t="str">
        <f t="shared" si="387"/>
        <v/>
      </c>
      <c r="AV444" s="36" t="str">
        <f t="shared" si="388"/>
        <v/>
      </c>
      <c r="AW444" s="36" t="str">
        <f t="shared" si="389"/>
        <v/>
      </c>
      <c r="AX444" s="36" t="str">
        <f t="shared" si="390"/>
        <v/>
      </c>
      <c r="AY444" s="36" t="str">
        <f t="shared" si="391"/>
        <v/>
      </c>
      <c r="AZ444" s="36" t="str">
        <f t="shared" si="392"/>
        <v/>
      </c>
      <c r="BA444" s="36" t="str">
        <f t="shared" si="393"/>
        <v/>
      </c>
      <c r="BB444" s="36" t="str">
        <f t="shared" si="394"/>
        <v/>
      </c>
      <c r="BC444" s="36" t="str">
        <f t="shared" si="394"/>
        <v/>
      </c>
      <c r="BD444" s="36" t="str">
        <f t="shared" si="356"/>
        <v/>
      </c>
      <c r="BE444" s="36" t="str">
        <f t="shared" si="357"/>
        <v/>
      </c>
      <c r="BF444" s="36" t="str">
        <f t="shared" si="358"/>
        <v/>
      </c>
      <c r="BG444" s="36" t="str">
        <f t="shared" si="359"/>
        <v/>
      </c>
      <c r="BH444" s="36" t="str">
        <f t="shared" si="360"/>
        <v/>
      </c>
      <c r="BI444" s="36" t="str">
        <f t="shared" si="361"/>
        <v/>
      </c>
      <c r="BJ444" s="36" t="str">
        <f t="shared" si="362"/>
        <v/>
      </c>
      <c r="BK444" s="36" t="str">
        <f t="shared" si="363"/>
        <v/>
      </c>
      <c r="BL444" s="36" t="str">
        <f t="shared" si="364"/>
        <v/>
      </c>
      <c r="BM444" s="36" t="str">
        <f t="shared" si="365"/>
        <v/>
      </c>
      <c r="BN444" s="38" t="e">
        <f t="shared" si="354"/>
        <v>#DIV/0!</v>
      </c>
      <c r="BO444" s="38" t="e">
        <f t="shared" si="355"/>
        <v>#DIV/0!</v>
      </c>
      <c r="BP444" s="39" t="str">
        <f t="shared" si="366"/>
        <v/>
      </c>
      <c r="BQ444" s="39" t="str">
        <f t="shared" si="367"/>
        <v/>
      </c>
      <c r="BR444" s="39" t="str">
        <f t="shared" si="368"/>
        <v/>
      </c>
      <c r="BS444" s="39" t="str">
        <f t="shared" si="369"/>
        <v/>
      </c>
      <c r="BT444" s="39" t="str">
        <f t="shared" si="370"/>
        <v/>
      </c>
      <c r="BU444" s="39" t="str">
        <f t="shared" si="371"/>
        <v/>
      </c>
      <c r="BV444" s="39" t="str">
        <f t="shared" si="372"/>
        <v/>
      </c>
      <c r="BW444" s="39" t="str">
        <f t="shared" si="373"/>
        <v/>
      </c>
      <c r="BX444" s="39" t="str">
        <f t="shared" si="374"/>
        <v/>
      </c>
      <c r="BY444" s="39" t="str">
        <f t="shared" si="375"/>
        <v/>
      </c>
      <c r="BZ444" s="39" t="str">
        <f t="shared" si="376"/>
        <v/>
      </c>
      <c r="CA444" s="39" t="str">
        <f t="shared" si="377"/>
        <v/>
      </c>
      <c r="CB444" s="39" t="str">
        <f t="shared" si="378"/>
        <v/>
      </c>
      <c r="CC444" s="39" t="str">
        <f t="shared" si="379"/>
        <v/>
      </c>
      <c r="CD444" s="39" t="str">
        <f t="shared" si="380"/>
        <v/>
      </c>
      <c r="CE444" s="39" t="str">
        <f t="shared" si="381"/>
        <v/>
      </c>
      <c r="CF444" s="39" t="str">
        <f t="shared" si="382"/>
        <v/>
      </c>
      <c r="CG444" s="39" t="str">
        <f t="shared" si="383"/>
        <v/>
      </c>
      <c r="CH444" s="39" t="str">
        <f t="shared" si="384"/>
        <v/>
      </c>
      <c r="CI444" s="39" t="str">
        <f t="shared" si="385"/>
        <v/>
      </c>
    </row>
    <row r="445" spans="1:87" ht="12.75">
      <c r="A445" s="18"/>
      <c r="B445" s="16" t="str">
        <f>'Gene Table'!D444</f>
        <v>NM_001987</v>
      </c>
      <c r="C445" s="16" t="s">
        <v>237</v>
      </c>
      <c r="D445" s="17" t="str">
        <f>IF(SUM('Test Sample Data'!D$3:D$98)&gt;10,IF(AND(ISNUMBER('Test Sample Data'!D444),'Test Sample Data'!D444&lt;$B$1,'Test Sample Data'!D444&gt;0),'Test Sample Data'!D444,$B$1),"")</f>
        <v/>
      </c>
      <c r="E445" s="17" t="str">
        <f>IF(SUM('Test Sample Data'!E$3:E$98)&gt;10,IF(AND(ISNUMBER('Test Sample Data'!E444),'Test Sample Data'!E444&lt;$B$1,'Test Sample Data'!E444&gt;0),'Test Sample Data'!E444,$B$1),"")</f>
        <v/>
      </c>
      <c r="F445" s="17" t="str">
        <f>IF(SUM('Test Sample Data'!F$3:F$98)&gt;10,IF(AND(ISNUMBER('Test Sample Data'!F444),'Test Sample Data'!F444&lt;$B$1,'Test Sample Data'!F444&gt;0),'Test Sample Data'!F444,$B$1),"")</f>
        <v/>
      </c>
      <c r="G445" s="17" t="str">
        <f>IF(SUM('Test Sample Data'!G$3:G$98)&gt;10,IF(AND(ISNUMBER('Test Sample Data'!G444),'Test Sample Data'!G444&lt;$B$1,'Test Sample Data'!G444&gt;0),'Test Sample Data'!G444,$B$1),"")</f>
        <v/>
      </c>
      <c r="H445" s="17" t="str">
        <f>IF(SUM('Test Sample Data'!H$3:H$98)&gt;10,IF(AND(ISNUMBER('Test Sample Data'!H444),'Test Sample Data'!H444&lt;$B$1,'Test Sample Data'!H444&gt;0),'Test Sample Data'!H444,$B$1),"")</f>
        <v/>
      </c>
      <c r="I445" s="17" t="str">
        <f>IF(SUM('Test Sample Data'!I$3:I$98)&gt;10,IF(AND(ISNUMBER('Test Sample Data'!I444),'Test Sample Data'!I444&lt;$B$1,'Test Sample Data'!I444&gt;0),'Test Sample Data'!I444,$B$1),"")</f>
        <v/>
      </c>
      <c r="J445" s="17" t="str">
        <f>IF(SUM('Test Sample Data'!J$3:J$98)&gt;10,IF(AND(ISNUMBER('Test Sample Data'!J444),'Test Sample Data'!J444&lt;$B$1,'Test Sample Data'!J444&gt;0),'Test Sample Data'!J444,$B$1),"")</f>
        <v/>
      </c>
      <c r="K445" s="17" t="str">
        <f>IF(SUM('Test Sample Data'!K$3:K$98)&gt;10,IF(AND(ISNUMBER('Test Sample Data'!K444),'Test Sample Data'!K444&lt;$B$1,'Test Sample Data'!K444&gt;0),'Test Sample Data'!K444,$B$1),"")</f>
        <v/>
      </c>
      <c r="L445" s="17" t="str">
        <f>IF(SUM('Test Sample Data'!L$3:L$98)&gt;10,IF(AND(ISNUMBER('Test Sample Data'!L444),'Test Sample Data'!L444&lt;$B$1,'Test Sample Data'!L444&gt;0),'Test Sample Data'!L444,$B$1),"")</f>
        <v/>
      </c>
      <c r="M445" s="17" t="str">
        <f>IF(SUM('Test Sample Data'!M$3:M$98)&gt;10,IF(AND(ISNUMBER('Test Sample Data'!M444),'Test Sample Data'!M444&lt;$B$1,'Test Sample Data'!M444&gt;0),'Test Sample Data'!M444,$B$1),"")</f>
        <v/>
      </c>
      <c r="N445" s="17" t="str">
        <f>'Gene Table'!D444</f>
        <v>NM_001987</v>
      </c>
      <c r="O445" s="16" t="s">
        <v>237</v>
      </c>
      <c r="P445" s="17" t="str">
        <f>IF(SUM('Control Sample Data'!D$3:D$98)&gt;10,IF(AND(ISNUMBER('Control Sample Data'!D444),'Control Sample Data'!D444&lt;$B$1,'Control Sample Data'!D444&gt;0),'Control Sample Data'!D444,$B$1),"")</f>
        <v/>
      </c>
      <c r="Q445" s="17" t="str">
        <f>IF(SUM('Control Sample Data'!E$3:E$98)&gt;10,IF(AND(ISNUMBER('Control Sample Data'!E444),'Control Sample Data'!E444&lt;$B$1,'Control Sample Data'!E444&gt;0),'Control Sample Data'!E444,$B$1),"")</f>
        <v/>
      </c>
      <c r="R445" s="17" t="str">
        <f>IF(SUM('Control Sample Data'!F$3:F$98)&gt;10,IF(AND(ISNUMBER('Control Sample Data'!F444),'Control Sample Data'!F444&lt;$B$1,'Control Sample Data'!F444&gt;0),'Control Sample Data'!F444,$B$1),"")</f>
        <v/>
      </c>
      <c r="S445" s="17" t="str">
        <f>IF(SUM('Control Sample Data'!G$3:G$98)&gt;10,IF(AND(ISNUMBER('Control Sample Data'!G444),'Control Sample Data'!G444&lt;$B$1,'Control Sample Data'!G444&gt;0),'Control Sample Data'!G444,$B$1),"")</f>
        <v/>
      </c>
      <c r="T445" s="17" t="str">
        <f>IF(SUM('Control Sample Data'!H$3:H$98)&gt;10,IF(AND(ISNUMBER('Control Sample Data'!H444),'Control Sample Data'!H444&lt;$B$1,'Control Sample Data'!H444&gt;0),'Control Sample Data'!H444,$B$1),"")</f>
        <v/>
      </c>
      <c r="U445" s="17" t="str">
        <f>IF(SUM('Control Sample Data'!I$3:I$98)&gt;10,IF(AND(ISNUMBER('Control Sample Data'!I444),'Control Sample Data'!I444&lt;$B$1,'Control Sample Data'!I444&gt;0),'Control Sample Data'!I444,$B$1),"")</f>
        <v/>
      </c>
      <c r="V445" s="17" t="str">
        <f>IF(SUM('Control Sample Data'!J$3:J$98)&gt;10,IF(AND(ISNUMBER('Control Sample Data'!J444),'Control Sample Data'!J444&lt;$B$1,'Control Sample Data'!J444&gt;0),'Control Sample Data'!J444,$B$1),"")</f>
        <v/>
      </c>
      <c r="W445" s="17" t="str">
        <f>IF(SUM('Control Sample Data'!K$3:K$98)&gt;10,IF(AND(ISNUMBER('Control Sample Data'!K444),'Control Sample Data'!K444&lt;$B$1,'Control Sample Data'!K444&gt;0),'Control Sample Data'!K444,$B$1),"")</f>
        <v/>
      </c>
      <c r="X445" s="17" t="str">
        <f>IF(SUM('Control Sample Data'!L$3:L$98)&gt;10,IF(AND(ISNUMBER('Control Sample Data'!L444),'Control Sample Data'!L444&lt;$B$1,'Control Sample Data'!L444&gt;0),'Control Sample Data'!L444,$B$1),"")</f>
        <v/>
      </c>
      <c r="Y445" s="17" t="str">
        <f>IF(SUM('Control Sample Data'!M$3:M$98)&gt;10,IF(AND(ISNUMBER('Control Sample Data'!M444),'Control Sample Data'!M444&lt;$B$1,'Control Sample Data'!M444&gt;0),'Control Sample Data'!M444,$B$1),"")</f>
        <v/>
      </c>
      <c r="AT445" s="36" t="str">
        <f t="shared" si="386"/>
        <v/>
      </c>
      <c r="AU445" s="36" t="str">
        <f t="shared" si="387"/>
        <v/>
      </c>
      <c r="AV445" s="36" t="str">
        <f t="shared" si="388"/>
        <v/>
      </c>
      <c r="AW445" s="36" t="str">
        <f t="shared" si="389"/>
        <v/>
      </c>
      <c r="AX445" s="36" t="str">
        <f t="shared" si="390"/>
        <v/>
      </c>
      <c r="AY445" s="36" t="str">
        <f t="shared" si="391"/>
        <v/>
      </c>
      <c r="AZ445" s="36" t="str">
        <f t="shared" si="392"/>
        <v/>
      </c>
      <c r="BA445" s="36" t="str">
        <f t="shared" si="393"/>
        <v/>
      </c>
      <c r="BB445" s="36" t="str">
        <f t="shared" si="394"/>
        <v/>
      </c>
      <c r="BC445" s="36" t="str">
        <f t="shared" si="394"/>
        <v/>
      </c>
      <c r="BD445" s="36" t="str">
        <f t="shared" si="356"/>
        <v/>
      </c>
      <c r="BE445" s="36" t="str">
        <f t="shared" si="357"/>
        <v/>
      </c>
      <c r="BF445" s="36" t="str">
        <f t="shared" si="358"/>
        <v/>
      </c>
      <c r="BG445" s="36" t="str">
        <f t="shared" si="359"/>
        <v/>
      </c>
      <c r="BH445" s="36" t="str">
        <f t="shared" si="360"/>
        <v/>
      </c>
      <c r="BI445" s="36" t="str">
        <f t="shared" si="361"/>
        <v/>
      </c>
      <c r="BJ445" s="36" t="str">
        <f t="shared" si="362"/>
        <v/>
      </c>
      <c r="BK445" s="36" t="str">
        <f t="shared" si="363"/>
        <v/>
      </c>
      <c r="BL445" s="36" t="str">
        <f t="shared" si="364"/>
        <v/>
      </c>
      <c r="BM445" s="36" t="str">
        <f t="shared" si="365"/>
        <v/>
      </c>
      <c r="BN445" s="38" t="e">
        <f t="shared" si="354"/>
        <v>#DIV/0!</v>
      </c>
      <c r="BO445" s="38" t="e">
        <f t="shared" si="355"/>
        <v>#DIV/0!</v>
      </c>
      <c r="BP445" s="39" t="str">
        <f t="shared" si="366"/>
        <v/>
      </c>
      <c r="BQ445" s="39" t="str">
        <f t="shared" si="367"/>
        <v/>
      </c>
      <c r="BR445" s="39" t="str">
        <f t="shared" si="368"/>
        <v/>
      </c>
      <c r="BS445" s="39" t="str">
        <f t="shared" si="369"/>
        <v/>
      </c>
      <c r="BT445" s="39" t="str">
        <f t="shared" si="370"/>
        <v/>
      </c>
      <c r="BU445" s="39" t="str">
        <f t="shared" si="371"/>
        <v/>
      </c>
      <c r="BV445" s="39" t="str">
        <f t="shared" si="372"/>
        <v/>
      </c>
      <c r="BW445" s="39" t="str">
        <f t="shared" si="373"/>
        <v/>
      </c>
      <c r="BX445" s="39" t="str">
        <f t="shared" si="374"/>
        <v/>
      </c>
      <c r="BY445" s="39" t="str">
        <f t="shared" si="375"/>
        <v/>
      </c>
      <c r="BZ445" s="39" t="str">
        <f t="shared" si="376"/>
        <v/>
      </c>
      <c r="CA445" s="39" t="str">
        <f t="shared" si="377"/>
        <v/>
      </c>
      <c r="CB445" s="39" t="str">
        <f t="shared" si="378"/>
        <v/>
      </c>
      <c r="CC445" s="39" t="str">
        <f t="shared" si="379"/>
        <v/>
      </c>
      <c r="CD445" s="39" t="str">
        <f t="shared" si="380"/>
        <v/>
      </c>
      <c r="CE445" s="39" t="str">
        <f t="shared" si="381"/>
        <v/>
      </c>
      <c r="CF445" s="39" t="str">
        <f t="shared" si="382"/>
        <v/>
      </c>
      <c r="CG445" s="39" t="str">
        <f t="shared" si="383"/>
        <v/>
      </c>
      <c r="CH445" s="39" t="str">
        <f t="shared" si="384"/>
        <v/>
      </c>
      <c r="CI445" s="39" t="str">
        <f t="shared" si="385"/>
        <v/>
      </c>
    </row>
    <row r="446" spans="1:87" ht="12.75">
      <c r="A446" s="18"/>
      <c r="B446" s="16" t="str">
        <f>'Gene Table'!D445</f>
        <v>NM_001437</v>
      </c>
      <c r="C446" s="16" t="s">
        <v>241</v>
      </c>
      <c r="D446" s="17" t="str">
        <f>IF(SUM('Test Sample Data'!D$3:D$98)&gt;10,IF(AND(ISNUMBER('Test Sample Data'!D445),'Test Sample Data'!D445&lt;$B$1,'Test Sample Data'!D445&gt;0),'Test Sample Data'!D445,$B$1),"")</f>
        <v/>
      </c>
      <c r="E446" s="17" t="str">
        <f>IF(SUM('Test Sample Data'!E$3:E$98)&gt;10,IF(AND(ISNUMBER('Test Sample Data'!E445),'Test Sample Data'!E445&lt;$B$1,'Test Sample Data'!E445&gt;0),'Test Sample Data'!E445,$B$1),"")</f>
        <v/>
      </c>
      <c r="F446" s="17" t="str">
        <f>IF(SUM('Test Sample Data'!F$3:F$98)&gt;10,IF(AND(ISNUMBER('Test Sample Data'!F445),'Test Sample Data'!F445&lt;$B$1,'Test Sample Data'!F445&gt;0),'Test Sample Data'!F445,$B$1),"")</f>
        <v/>
      </c>
      <c r="G446" s="17" t="str">
        <f>IF(SUM('Test Sample Data'!G$3:G$98)&gt;10,IF(AND(ISNUMBER('Test Sample Data'!G445),'Test Sample Data'!G445&lt;$B$1,'Test Sample Data'!G445&gt;0),'Test Sample Data'!G445,$B$1),"")</f>
        <v/>
      </c>
      <c r="H446" s="17" t="str">
        <f>IF(SUM('Test Sample Data'!H$3:H$98)&gt;10,IF(AND(ISNUMBER('Test Sample Data'!H445),'Test Sample Data'!H445&lt;$B$1,'Test Sample Data'!H445&gt;0),'Test Sample Data'!H445,$B$1),"")</f>
        <v/>
      </c>
      <c r="I446" s="17" t="str">
        <f>IF(SUM('Test Sample Data'!I$3:I$98)&gt;10,IF(AND(ISNUMBER('Test Sample Data'!I445),'Test Sample Data'!I445&lt;$B$1,'Test Sample Data'!I445&gt;0),'Test Sample Data'!I445,$B$1),"")</f>
        <v/>
      </c>
      <c r="J446" s="17" t="str">
        <f>IF(SUM('Test Sample Data'!J$3:J$98)&gt;10,IF(AND(ISNUMBER('Test Sample Data'!J445),'Test Sample Data'!J445&lt;$B$1,'Test Sample Data'!J445&gt;0),'Test Sample Data'!J445,$B$1),"")</f>
        <v/>
      </c>
      <c r="K446" s="17" t="str">
        <f>IF(SUM('Test Sample Data'!K$3:K$98)&gt;10,IF(AND(ISNUMBER('Test Sample Data'!K445),'Test Sample Data'!K445&lt;$B$1,'Test Sample Data'!K445&gt;0),'Test Sample Data'!K445,$B$1),"")</f>
        <v/>
      </c>
      <c r="L446" s="17" t="str">
        <f>IF(SUM('Test Sample Data'!L$3:L$98)&gt;10,IF(AND(ISNUMBER('Test Sample Data'!L445),'Test Sample Data'!L445&lt;$B$1,'Test Sample Data'!L445&gt;0),'Test Sample Data'!L445,$B$1),"")</f>
        <v/>
      </c>
      <c r="M446" s="17" t="str">
        <f>IF(SUM('Test Sample Data'!M$3:M$98)&gt;10,IF(AND(ISNUMBER('Test Sample Data'!M445),'Test Sample Data'!M445&lt;$B$1,'Test Sample Data'!M445&gt;0),'Test Sample Data'!M445,$B$1),"")</f>
        <v/>
      </c>
      <c r="N446" s="17" t="str">
        <f>'Gene Table'!D445</f>
        <v>NM_001437</v>
      </c>
      <c r="O446" s="16" t="s">
        <v>241</v>
      </c>
      <c r="P446" s="17" t="str">
        <f>IF(SUM('Control Sample Data'!D$3:D$98)&gt;10,IF(AND(ISNUMBER('Control Sample Data'!D445),'Control Sample Data'!D445&lt;$B$1,'Control Sample Data'!D445&gt;0),'Control Sample Data'!D445,$B$1),"")</f>
        <v/>
      </c>
      <c r="Q446" s="17" t="str">
        <f>IF(SUM('Control Sample Data'!E$3:E$98)&gt;10,IF(AND(ISNUMBER('Control Sample Data'!E445),'Control Sample Data'!E445&lt;$B$1,'Control Sample Data'!E445&gt;0),'Control Sample Data'!E445,$B$1),"")</f>
        <v/>
      </c>
      <c r="R446" s="17" t="str">
        <f>IF(SUM('Control Sample Data'!F$3:F$98)&gt;10,IF(AND(ISNUMBER('Control Sample Data'!F445),'Control Sample Data'!F445&lt;$B$1,'Control Sample Data'!F445&gt;0),'Control Sample Data'!F445,$B$1),"")</f>
        <v/>
      </c>
      <c r="S446" s="17" t="str">
        <f>IF(SUM('Control Sample Data'!G$3:G$98)&gt;10,IF(AND(ISNUMBER('Control Sample Data'!G445),'Control Sample Data'!G445&lt;$B$1,'Control Sample Data'!G445&gt;0),'Control Sample Data'!G445,$B$1),"")</f>
        <v/>
      </c>
      <c r="T446" s="17" t="str">
        <f>IF(SUM('Control Sample Data'!H$3:H$98)&gt;10,IF(AND(ISNUMBER('Control Sample Data'!H445),'Control Sample Data'!H445&lt;$B$1,'Control Sample Data'!H445&gt;0),'Control Sample Data'!H445,$B$1),"")</f>
        <v/>
      </c>
      <c r="U446" s="17" t="str">
        <f>IF(SUM('Control Sample Data'!I$3:I$98)&gt;10,IF(AND(ISNUMBER('Control Sample Data'!I445),'Control Sample Data'!I445&lt;$B$1,'Control Sample Data'!I445&gt;0),'Control Sample Data'!I445,$B$1),"")</f>
        <v/>
      </c>
      <c r="V446" s="17" t="str">
        <f>IF(SUM('Control Sample Data'!J$3:J$98)&gt;10,IF(AND(ISNUMBER('Control Sample Data'!J445),'Control Sample Data'!J445&lt;$B$1,'Control Sample Data'!J445&gt;0),'Control Sample Data'!J445,$B$1),"")</f>
        <v/>
      </c>
      <c r="W446" s="17" t="str">
        <f>IF(SUM('Control Sample Data'!K$3:K$98)&gt;10,IF(AND(ISNUMBER('Control Sample Data'!K445),'Control Sample Data'!K445&lt;$B$1,'Control Sample Data'!K445&gt;0),'Control Sample Data'!K445,$B$1),"")</f>
        <v/>
      </c>
      <c r="X446" s="17" t="str">
        <f>IF(SUM('Control Sample Data'!L$3:L$98)&gt;10,IF(AND(ISNUMBER('Control Sample Data'!L445),'Control Sample Data'!L445&lt;$B$1,'Control Sample Data'!L445&gt;0),'Control Sample Data'!L445,$B$1),"")</f>
        <v/>
      </c>
      <c r="Y446" s="17" t="str">
        <f>IF(SUM('Control Sample Data'!M$3:M$98)&gt;10,IF(AND(ISNUMBER('Control Sample Data'!M445),'Control Sample Data'!M445&lt;$B$1,'Control Sample Data'!M445&gt;0),'Control Sample Data'!M445,$B$1),"")</f>
        <v/>
      </c>
      <c r="AT446" s="36" t="str">
        <f t="shared" si="386"/>
        <v/>
      </c>
      <c r="AU446" s="36" t="str">
        <f t="shared" si="387"/>
        <v/>
      </c>
      <c r="AV446" s="36" t="str">
        <f t="shared" si="388"/>
        <v/>
      </c>
      <c r="AW446" s="36" t="str">
        <f t="shared" si="389"/>
        <v/>
      </c>
      <c r="AX446" s="36" t="str">
        <f t="shared" si="390"/>
        <v/>
      </c>
      <c r="AY446" s="36" t="str">
        <f t="shared" si="391"/>
        <v/>
      </c>
      <c r="AZ446" s="36" t="str">
        <f t="shared" si="392"/>
        <v/>
      </c>
      <c r="BA446" s="36" t="str">
        <f t="shared" si="393"/>
        <v/>
      </c>
      <c r="BB446" s="36" t="str">
        <f t="shared" si="394"/>
        <v/>
      </c>
      <c r="BC446" s="36" t="str">
        <f t="shared" si="394"/>
        <v/>
      </c>
      <c r="BD446" s="36" t="str">
        <f t="shared" si="356"/>
        <v/>
      </c>
      <c r="BE446" s="36" t="str">
        <f t="shared" si="357"/>
        <v/>
      </c>
      <c r="BF446" s="36" t="str">
        <f t="shared" si="358"/>
        <v/>
      </c>
      <c r="BG446" s="36" t="str">
        <f t="shared" si="359"/>
        <v/>
      </c>
      <c r="BH446" s="36" t="str">
        <f t="shared" si="360"/>
        <v/>
      </c>
      <c r="BI446" s="36" t="str">
        <f t="shared" si="361"/>
        <v/>
      </c>
      <c r="BJ446" s="36" t="str">
        <f t="shared" si="362"/>
        <v/>
      </c>
      <c r="BK446" s="36" t="str">
        <f t="shared" si="363"/>
        <v/>
      </c>
      <c r="BL446" s="36" t="str">
        <f t="shared" si="364"/>
        <v/>
      </c>
      <c r="BM446" s="36" t="str">
        <f t="shared" si="365"/>
        <v/>
      </c>
      <c r="BN446" s="38" t="e">
        <f t="shared" si="354"/>
        <v>#DIV/0!</v>
      </c>
      <c r="BO446" s="38" t="e">
        <f t="shared" si="355"/>
        <v>#DIV/0!</v>
      </c>
      <c r="BP446" s="39" t="str">
        <f t="shared" si="366"/>
        <v/>
      </c>
      <c r="BQ446" s="39" t="str">
        <f t="shared" si="367"/>
        <v/>
      </c>
      <c r="BR446" s="39" t="str">
        <f t="shared" si="368"/>
        <v/>
      </c>
      <c r="BS446" s="39" t="str">
        <f t="shared" si="369"/>
        <v/>
      </c>
      <c r="BT446" s="39" t="str">
        <f t="shared" si="370"/>
        <v/>
      </c>
      <c r="BU446" s="39" t="str">
        <f t="shared" si="371"/>
        <v/>
      </c>
      <c r="BV446" s="39" t="str">
        <f t="shared" si="372"/>
        <v/>
      </c>
      <c r="BW446" s="39" t="str">
        <f t="shared" si="373"/>
        <v/>
      </c>
      <c r="BX446" s="39" t="str">
        <f t="shared" si="374"/>
        <v/>
      </c>
      <c r="BY446" s="39" t="str">
        <f t="shared" si="375"/>
        <v/>
      </c>
      <c r="BZ446" s="39" t="str">
        <f t="shared" si="376"/>
        <v/>
      </c>
      <c r="CA446" s="39" t="str">
        <f t="shared" si="377"/>
        <v/>
      </c>
      <c r="CB446" s="39" t="str">
        <f t="shared" si="378"/>
        <v/>
      </c>
      <c r="CC446" s="39" t="str">
        <f t="shared" si="379"/>
        <v/>
      </c>
      <c r="CD446" s="39" t="str">
        <f t="shared" si="380"/>
        <v/>
      </c>
      <c r="CE446" s="39" t="str">
        <f t="shared" si="381"/>
        <v/>
      </c>
      <c r="CF446" s="39" t="str">
        <f t="shared" si="382"/>
        <v/>
      </c>
      <c r="CG446" s="39" t="str">
        <f t="shared" si="383"/>
        <v/>
      </c>
      <c r="CH446" s="39" t="str">
        <f t="shared" si="384"/>
        <v/>
      </c>
      <c r="CI446" s="39" t="str">
        <f t="shared" si="385"/>
        <v/>
      </c>
    </row>
    <row r="447" spans="1:87" ht="12.75">
      <c r="A447" s="18"/>
      <c r="B447" s="16" t="str">
        <f>'Gene Table'!D446</f>
        <v>NM_001014431</v>
      </c>
      <c r="C447" s="16" t="s">
        <v>245</v>
      </c>
      <c r="D447" s="17" t="str">
        <f>IF(SUM('Test Sample Data'!D$3:D$98)&gt;10,IF(AND(ISNUMBER('Test Sample Data'!D446),'Test Sample Data'!D446&lt;$B$1,'Test Sample Data'!D446&gt;0),'Test Sample Data'!D446,$B$1),"")</f>
        <v/>
      </c>
      <c r="E447" s="17" t="str">
        <f>IF(SUM('Test Sample Data'!E$3:E$98)&gt;10,IF(AND(ISNUMBER('Test Sample Data'!E446),'Test Sample Data'!E446&lt;$B$1,'Test Sample Data'!E446&gt;0),'Test Sample Data'!E446,$B$1),"")</f>
        <v/>
      </c>
      <c r="F447" s="17" t="str">
        <f>IF(SUM('Test Sample Data'!F$3:F$98)&gt;10,IF(AND(ISNUMBER('Test Sample Data'!F446),'Test Sample Data'!F446&lt;$B$1,'Test Sample Data'!F446&gt;0),'Test Sample Data'!F446,$B$1),"")</f>
        <v/>
      </c>
      <c r="G447" s="17" t="str">
        <f>IF(SUM('Test Sample Data'!G$3:G$98)&gt;10,IF(AND(ISNUMBER('Test Sample Data'!G446),'Test Sample Data'!G446&lt;$B$1,'Test Sample Data'!G446&gt;0),'Test Sample Data'!G446,$B$1),"")</f>
        <v/>
      </c>
      <c r="H447" s="17" t="str">
        <f>IF(SUM('Test Sample Data'!H$3:H$98)&gt;10,IF(AND(ISNUMBER('Test Sample Data'!H446),'Test Sample Data'!H446&lt;$B$1,'Test Sample Data'!H446&gt;0),'Test Sample Data'!H446,$B$1),"")</f>
        <v/>
      </c>
      <c r="I447" s="17" t="str">
        <f>IF(SUM('Test Sample Data'!I$3:I$98)&gt;10,IF(AND(ISNUMBER('Test Sample Data'!I446),'Test Sample Data'!I446&lt;$B$1,'Test Sample Data'!I446&gt;0),'Test Sample Data'!I446,$B$1),"")</f>
        <v/>
      </c>
      <c r="J447" s="17" t="str">
        <f>IF(SUM('Test Sample Data'!J$3:J$98)&gt;10,IF(AND(ISNUMBER('Test Sample Data'!J446),'Test Sample Data'!J446&lt;$B$1,'Test Sample Data'!J446&gt;0),'Test Sample Data'!J446,$B$1),"")</f>
        <v/>
      </c>
      <c r="K447" s="17" t="str">
        <f>IF(SUM('Test Sample Data'!K$3:K$98)&gt;10,IF(AND(ISNUMBER('Test Sample Data'!K446),'Test Sample Data'!K446&lt;$B$1,'Test Sample Data'!K446&gt;0),'Test Sample Data'!K446,$B$1),"")</f>
        <v/>
      </c>
      <c r="L447" s="17" t="str">
        <f>IF(SUM('Test Sample Data'!L$3:L$98)&gt;10,IF(AND(ISNUMBER('Test Sample Data'!L446),'Test Sample Data'!L446&lt;$B$1,'Test Sample Data'!L446&gt;0),'Test Sample Data'!L446,$B$1),"")</f>
        <v/>
      </c>
      <c r="M447" s="17" t="str">
        <f>IF(SUM('Test Sample Data'!M$3:M$98)&gt;10,IF(AND(ISNUMBER('Test Sample Data'!M446),'Test Sample Data'!M446&lt;$B$1,'Test Sample Data'!M446&gt;0),'Test Sample Data'!M446,$B$1),"")</f>
        <v/>
      </c>
      <c r="N447" s="17" t="str">
        <f>'Gene Table'!D446</f>
        <v>NM_001014431</v>
      </c>
      <c r="O447" s="16" t="s">
        <v>245</v>
      </c>
      <c r="P447" s="17" t="str">
        <f>IF(SUM('Control Sample Data'!D$3:D$98)&gt;10,IF(AND(ISNUMBER('Control Sample Data'!D446),'Control Sample Data'!D446&lt;$B$1,'Control Sample Data'!D446&gt;0),'Control Sample Data'!D446,$B$1),"")</f>
        <v/>
      </c>
      <c r="Q447" s="17" t="str">
        <f>IF(SUM('Control Sample Data'!E$3:E$98)&gt;10,IF(AND(ISNUMBER('Control Sample Data'!E446),'Control Sample Data'!E446&lt;$B$1,'Control Sample Data'!E446&gt;0),'Control Sample Data'!E446,$B$1),"")</f>
        <v/>
      </c>
      <c r="R447" s="17" t="str">
        <f>IF(SUM('Control Sample Data'!F$3:F$98)&gt;10,IF(AND(ISNUMBER('Control Sample Data'!F446),'Control Sample Data'!F446&lt;$B$1,'Control Sample Data'!F446&gt;0),'Control Sample Data'!F446,$B$1),"")</f>
        <v/>
      </c>
      <c r="S447" s="17" t="str">
        <f>IF(SUM('Control Sample Data'!G$3:G$98)&gt;10,IF(AND(ISNUMBER('Control Sample Data'!G446),'Control Sample Data'!G446&lt;$B$1,'Control Sample Data'!G446&gt;0),'Control Sample Data'!G446,$B$1),"")</f>
        <v/>
      </c>
      <c r="T447" s="17" t="str">
        <f>IF(SUM('Control Sample Data'!H$3:H$98)&gt;10,IF(AND(ISNUMBER('Control Sample Data'!H446),'Control Sample Data'!H446&lt;$B$1,'Control Sample Data'!H446&gt;0),'Control Sample Data'!H446,$B$1),"")</f>
        <v/>
      </c>
      <c r="U447" s="17" t="str">
        <f>IF(SUM('Control Sample Data'!I$3:I$98)&gt;10,IF(AND(ISNUMBER('Control Sample Data'!I446),'Control Sample Data'!I446&lt;$B$1,'Control Sample Data'!I446&gt;0),'Control Sample Data'!I446,$B$1),"")</f>
        <v/>
      </c>
      <c r="V447" s="17" t="str">
        <f>IF(SUM('Control Sample Data'!J$3:J$98)&gt;10,IF(AND(ISNUMBER('Control Sample Data'!J446),'Control Sample Data'!J446&lt;$B$1,'Control Sample Data'!J446&gt;0),'Control Sample Data'!J446,$B$1),"")</f>
        <v/>
      </c>
      <c r="W447" s="17" t="str">
        <f>IF(SUM('Control Sample Data'!K$3:K$98)&gt;10,IF(AND(ISNUMBER('Control Sample Data'!K446),'Control Sample Data'!K446&lt;$B$1,'Control Sample Data'!K446&gt;0),'Control Sample Data'!K446,$B$1),"")</f>
        <v/>
      </c>
      <c r="X447" s="17" t="str">
        <f>IF(SUM('Control Sample Data'!L$3:L$98)&gt;10,IF(AND(ISNUMBER('Control Sample Data'!L446),'Control Sample Data'!L446&lt;$B$1,'Control Sample Data'!L446&gt;0),'Control Sample Data'!L446,$B$1),"")</f>
        <v/>
      </c>
      <c r="Y447" s="17" t="str">
        <f>IF(SUM('Control Sample Data'!M$3:M$98)&gt;10,IF(AND(ISNUMBER('Control Sample Data'!M446),'Control Sample Data'!M446&lt;$B$1,'Control Sample Data'!M446&gt;0),'Control Sample Data'!M446,$B$1),"")</f>
        <v/>
      </c>
      <c r="AT447" s="36" t="str">
        <f t="shared" si="386"/>
        <v/>
      </c>
      <c r="AU447" s="36" t="str">
        <f t="shared" si="387"/>
        <v/>
      </c>
      <c r="AV447" s="36" t="str">
        <f t="shared" si="388"/>
        <v/>
      </c>
      <c r="AW447" s="36" t="str">
        <f t="shared" si="389"/>
        <v/>
      </c>
      <c r="AX447" s="36" t="str">
        <f t="shared" si="390"/>
        <v/>
      </c>
      <c r="AY447" s="36" t="str">
        <f t="shared" si="391"/>
        <v/>
      </c>
      <c r="AZ447" s="36" t="str">
        <f t="shared" si="392"/>
        <v/>
      </c>
      <c r="BA447" s="36" t="str">
        <f t="shared" si="393"/>
        <v/>
      </c>
      <c r="BB447" s="36" t="str">
        <f t="shared" si="394"/>
        <v/>
      </c>
      <c r="BC447" s="36" t="str">
        <f t="shared" si="394"/>
        <v/>
      </c>
      <c r="BD447" s="36" t="str">
        <f t="shared" si="356"/>
        <v/>
      </c>
      <c r="BE447" s="36" t="str">
        <f t="shared" si="357"/>
        <v/>
      </c>
      <c r="BF447" s="36" t="str">
        <f t="shared" si="358"/>
        <v/>
      </c>
      <c r="BG447" s="36" t="str">
        <f t="shared" si="359"/>
        <v/>
      </c>
      <c r="BH447" s="36" t="str">
        <f t="shared" si="360"/>
        <v/>
      </c>
      <c r="BI447" s="36" t="str">
        <f t="shared" si="361"/>
        <v/>
      </c>
      <c r="BJ447" s="36" t="str">
        <f t="shared" si="362"/>
        <v/>
      </c>
      <c r="BK447" s="36" t="str">
        <f t="shared" si="363"/>
        <v/>
      </c>
      <c r="BL447" s="36" t="str">
        <f t="shared" si="364"/>
        <v/>
      </c>
      <c r="BM447" s="36" t="str">
        <f t="shared" si="365"/>
        <v/>
      </c>
      <c r="BN447" s="38" t="e">
        <f t="shared" si="354"/>
        <v>#DIV/0!</v>
      </c>
      <c r="BO447" s="38" t="e">
        <f t="shared" si="355"/>
        <v>#DIV/0!</v>
      </c>
      <c r="BP447" s="39" t="str">
        <f t="shared" si="366"/>
        <v/>
      </c>
      <c r="BQ447" s="39" t="str">
        <f t="shared" si="367"/>
        <v/>
      </c>
      <c r="BR447" s="39" t="str">
        <f t="shared" si="368"/>
        <v/>
      </c>
      <c r="BS447" s="39" t="str">
        <f t="shared" si="369"/>
        <v/>
      </c>
      <c r="BT447" s="39" t="str">
        <f t="shared" si="370"/>
        <v/>
      </c>
      <c r="BU447" s="39" t="str">
        <f t="shared" si="371"/>
        <v/>
      </c>
      <c r="BV447" s="39" t="str">
        <f t="shared" si="372"/>
        <v/>
      </c>
      <c r="BW447" s="39" t="str">
        <f t="shared" si="373"/>
        <v/>
      </c>
      <c r="BX447" s="39" t="str">
        <f t="shared" si="374"/>
        <v/>
      </c>
      <c r="BY447" s="39" t="str">
        <f t="shared" si="375"/>
        <v/>
      </c>
      <c r="BZ447" s="39" t="str">
        <f t="shared" si="376"/>
        <v/>
      </c>
      <c r="CA447" s="39" t="str">
        <f t="shared" si="377"/>
        <v/>
      </c>
      <c r="CB447" s="39" t="str">
        <f t="shared" si="378"/>
        <v/>
      </c>
      <c r="CC447" s="39" t="str">
        <f t="shared" si="379"/>
        <v/>
      </c>
      <c r="CD447" s="39" t="str">
        <f t="shared" si="380"/>
        <v/>
      </c>
      <c r="CE447" s="39" t="str">
        <f t="shared" si="381"/>
        <v/>
      </c>
      <c r="CF447" s="39" t="str">
        <f t="shared" si="382"/>
        <v/>
      </c>
      <c r="CG447" s="39" t="str">
        <f t="shared" si="383"/>
        <v/>
      </c>
      <c r="CH447" s="39" t="str">
        <f t="shared" si="384"/>
        <v/>
      </c>
      <c r="CI447" s="39" t="str">
        <f t="shared" si="385"/>
        <v/>
      </c>
    </row>
    <row r="448" spans="1:87" ht="12.75">
      <c r="A448" s="18"/>
      <c r="B448" s="16" t="str">
        <f>'Gene Table'!D447</f>
        <v>NM_005236</v>
      </c>
      <c r="C448" s="16" t="s">
        <v>249</v>
      </c>
      <c r="D448" s="17" t="str">
        <f>IF(SUM('Test Sample Data'!D$3:D$98)&gt;10,IF(AND(ISNUMBER('Test Sample Data'!D447),'Test Sample Data'!D447&lt;$B$1,'Test Sample Data'!D447&gt;0),'Test Sample Data'!D447,$B$1),"")</f>
        <v/>
      </c>
      <c r="E448" s="17" t="str">
        <f>IF(SUM('Test Sample Data'!E$3:E$98)&gt;10,IF(AND(ISNUMBER('Test Sample Data'!E447),'Test Sample Data'!E447&lt;$B$1,'Test Sample Data'!E447&gt;0),'Test Sample Data'!E447,$B$1),"")</f>
        <v/>
      </c>
      <c r="F448" s="17" t="str">
        <f>IF(SUM('Test Sample Data'!F$3:F$98)&gt;10,IF(AND(ISNUMBER('Test Sample Data'!F447),'Test Sample Data'!F447&lt;$B$1,'Test Sample Data'!F447&gt;0),'Test Sample Data'!F447,$B$1),"")</f>
        <v/>
      </c>
      <c r="G448" s="17" t="str">
        <f>IF(SUM('Test Sample Data'!G$3:G$98)&gt;10,IF(AND(ISNUMBER('Test Sample Data'!G447),'Test Sample Data'!G447&lt;$B$1,'Test Sample Data'!G447&gt;0),'Test Sample Data'!G447,$B$1),"")</f>
        <v/>
      </c>
      <c r="H448" s="17" t="str">
        <f>IF(SUM('Test Sample Data'!H$3:H$98)&gt;10,IF(AND(ISNUMBER('Test Sample Data'!H447),'Test Sample Data'!H447&lt;$B$1,'Test Sample Data'!H447&gt;0),'Test Sample Data'!H447,$B$1),"")</f>
        <v/>
      </c>
      <c r="I448" s="17" t="str">
        <f>IF(SUM('Test Sample Data'!I$3:I$98)&gt;10,IF(AND(ISNUMBER('Test Sample Data'!I447),'Test Sample Data'!I447&lt;$B$1,'Test Sample Data'!I447&gt;0),'Test Sample Data'!I447,$B$1),"")</f>
        <v/>
      </c>
      <c r="J448" s="17" t="str">
        <f>IF(SUM('Test Sample Data'!J$3:J$98)&gt;10,IF(AND(ISNUMBER('Test Sample Data'!J447),'Test Sample Data'!J447&lt;$B$1,'Test Sample Data'!J447&gt;0),'Test Sample Data'!J447,$B$1),"")</f>
        <v/>
      </c>
      <c r="K448" s="17" t="str">
        <f>IF(SUM('Test Sample Data'!K$3:K$98)&gt;10,IF(AND(ISNUMBER('Test Sample Data'!K447),'Test Sample Data'!K447&lt;$B$1,'Test Sample Data'!K447&gt;0),'Test Sample Data'!K447,$B$1),"")</f>
        <v/>
      </c>
      <c r="L448" s="17" t="str">
        <f>IF(SUM('Test Sample Data'!L$3:L$98)&gt;10,IF(AND(ISNUMBER('Test Sample Data'!L447),'Test Sample Data'!L447&lt;$B$1,'Test Sample Data'!L447&gt;0),'Test Sample Data'!L447,$B$1),"")</f>
        <v/>
      </c>
      <c r="M448" s="17" t="str">
        <f>IF(SUM('Test Sample Data'!M$3:M$98)&gt;10,IF(AND(ISNUMBER('Test Sample Data'!M447),'Test Sample Data'!M447&lt;$B$1,'Test Sample Data'!M447&gt;0),'Test Sample Data'!M447,$B$1),"")</f>
        <v/>
      </c>
      <c r="N448" s="17" t="str">
        <f>'Gene Table'!D447</f>
        <v>NM_005236</v>
      </c>
      <c r="O448" s="16" t="s">
        <v>249</v>
      </c>
      <c r="P448" s="17" t="str">
        <f>IF(SUM('Control Sample Data'!D$3:D$98)&gt;10,IF(AND(ISNUMBER('Control Sample Data'!D447),'Control Sample Data'!D447&lt;$B$1,'Control Sample Data'!D447&gt;0),'Control Sample Data'!D447,$B$1),"")</f>
        <v/>
      </c>
      <c r="Q448" s="17" t="str">
        <f>IF(SUM('Control Sample Data'!E$3:E$98)&gt;10,IF(AND(ISNUMBER('Control Sample Data'!E447),'Control Sample Data'!E447&lt;$B$1,'Control Sample Data'!E447&gt;0),'Control Sample Data'!E447,$B$1),"")</f>
        <v/>
      </c>
      <c r="R448" s="17" t="str">
        <f>IF(SUM('Control Sample Data'!F$3:F$98)&gt;10,IF(AND(ISNUMBER('Control Sample Data'!F447),'Control Sample Data'!F447&lt;$B$1,'Control Sample Data'!F447&gt;0),'Control Sample Data'!F447,$B$1),"")</f>
        <v/>
      </c>
      <c r="S448" s="17" t="str">
        <f>IF(SUM('Control Sample Data'!G$3:G$98)&gt;10,IF(AND(ISNUMBER('Control Sample Data'!G447),'Control Sample Data'!G447&lt;$B$1,'Control Sample Data'!G447&gt;0),'Control Sample Data'!G447,$B$1),"")</f>
        <v/>
      </c>
      <c r="T448" s="17" t="str">
        <f>IF(SUM('Control Sample Data'!H$3:H$98)&gt;10,IF(AND(ISNUMBER('Control Sample Data'!H447),'Control Sample Data'!H447&lt;$B$1,'Control Sample Data'!H447&gt;0),'Control Sample Data'!H447,$B$1),"")</f>
        <v/>
      </c>
      <c r="U448" s="17" t="str">
        <f>IF(SUM('Control Sample Data'!I$3:I$98)&gt;10,IF(AND(ISNUMBER('Control Sample Data'!I447),'Control Sample Data'!I447&lt;$B$1,'Control Sample Data'!I447&gt;0),'Control Sample Data'!I447,$B$1),"")</f>
        <v/>
      </c>
      <c r="V448" s="17" t="str">
        <f>IF(SUM('Control Sample Data'!J$3:J$98)&gt;10,IF(AND(ISNUMBER('Control Sample Data'!J447),'Control Sample Data'!J447&lt;$B$1,'Control Sample Data'!J447&gt;0),'Control Sample Data'!J447,$B$1),"")</f>
        <v/>
      </c>
      <c r="W448" s="17" t="str">
        <f>IF(SUM('Control Sample Data'!K$3:K$98)&gt;10,IF(AND(ISNUMBER('Control Sample Data'!K447),'Control Sample Data'!K447&lt;$B$1,'Control Sample Data'!K447&gt;0),'Control Sample Data'!K447,$B$1),"")</f>
        <v/>
      </c>
      <c r="X448" s="17" t="str">
        <f>IF(SUM('Control Sample Data'!L$3:L$98)&gt;10,IF(AND(ISNUMBER('Control Sample Data'!L447),'Control Sample Data'!L447&lt;$B$1,'Control Sample Data'!L447&gt;0),'Control Sample Data'!L447,$B$1),"")</f>
        <v/>
      </c>
      <c r="Y448" s="17" t="str">
        <f>IF(SUM('Control Sample Data'!M$3:M$98)&gt;10,IF(AND(ISNUMBER('Control Sample Data'!M447),'Control Sample Data'!M447&lt;$B$1,'Control Sample Data'!M447&gt;0),'Control Sample Data'!M447,$B$1),"")</f>
        <v/>
      </c>
      <c r="AT448" s="36" t="str">
        <f t="shared" si="386"/>
        <v/>
      </c>
      <c r="AU448" s="36" t="str">
        <f t="shared" si="387"/>
        <v/>
      </c>
      <c r="AV448" s="36" t="str">
        <f t="shared" si="388"/>
        <v/>
      </c>
      <c r="AW448" s="36" t="str">
        <f t="shared" si="389"/>
        <v/>
      </c>
      <c r="AX448" s="36" t="str">
        <f t="shared" si="390"/>
        <v/>
      </c>
      <c r="AY448" s="36" t="str">
        <f t="shared" si="391"/>
        <v/>
      </c>
      <c r="AZ448" s="36" t="str">
        <f t="shared" si="392"/>
        <v/>
      </c>
      <c r="BA448" s="36" t="str">
        <f t="shared" si="393"/>
        <v/>
      </c>
      <c r="BB448" s="36" t="str">
        <f t="shared" si="394"/>
        <v/>
      </c>
      <c r="BC448" s="36" t="str">
        <f t="shared" si="394"/>
        <v/>
      </c>
      <c r="BD448" s="36" t="str">
        <f t="shared" si="356"/>
        <v/>
      </c>
      <c r="BE448" s="36" t="str">
        <f t="shared" si="357"/>
        <v/>
      </c>
      <c r="BF448" s="36" t="str">
        <f t="shared" si="358"/>
        <v/>
      </c>
      <c r="BG448" s="36" t="str">
        <f t="shared" si="359"/>
        <v/>
      </c>
      <c r="BH448" s="36" t="str">
        <f t="shared" si="360"/>
        <v/>
      </c>
      <c r="BI448" s="36" t="str">
        <f t="shared" si="361"/>
        <v/>
      </c>
      <c r="BJ448" s="36" t="str">
        <f t="shared" si="362"/>
        <v/>
      </c>
      <c r="BK448" s="36" t="str">
        <f t="shared" si="363"/>
        <v/>
      </c>
      <c r="BL448" s="36" t="str">
        <f t="shared" si="364"/>
        <v/>
      </c>
      <c r="BM448" s="36" t="str">
        <f t="shared" si="365"/>
        <v/>
      </c>
      <c r="BN448" s="38" t="e">
        <f t="shared" si="354"/>
        <v>#DIV/0!</v>
      </c>
      <c r="BO448" s="38" t="e">
        <f t="shared" si="355"/>
        <v>#DIV/0!</v>
      </c>
      <c r="BP448" s="39" t="str">
        <f t="shared" si="366"/>
        <v/>
      </c>
      <c r="BQ448" s="39" t="str">
        <f t="shared" si="367"/>
        <v/>
      </c>
      <c r="BR448" s="39" t="str">
        <f t="shared" si="368"/>
        <v/>
      </c>
      <c r="BS448" s="39" t="str">
        <f t="shared" si="369"/>
        <v/>
      </c>
      <c r="BT448" s="39" t="str">
        <f t="shared" si="370"/>
        <v/>
      </c>
      <c r="BU448" s="39" t="str">
        <f t="shared" si="371"/>
        <v/>
      </c>
      <c r="BV448" s="39" t="str">
        <f t="shared" si="372"/>
        <v/>
      </c>
      <c r="BW448" s="39" t="str">
        <f t="shared" si="373"/>
        <v/>
      </c>
      <c r="BX448" s="39" t="str">
        <f t="shared" si="374"/>
        <v/>
      </c>
      <c r="BY448" s="39" t="str">
        <f t="shared" si="375"/>
        <v/>
      </c>
      <c r="BZ448" s="39" t="str">
        <f t="shared" si="376"/>
        <v/>
      </c>
      <c r="CA448" s="39" t="str">
        <f t="shared" si="377"/>
        <v/>
      </c>
      <c r="CB448" s="39" t="str">
        <f t="shared" si="378"/>
        <v/>
      </c>
      <c r="CC448" s="39" t="str">
        <f t="shared" si="379"/>
        <v/>
      </c>
      <c r="CD448" s="39" t="str">
        <f t="shared" si="380"/>
        <v/>
      </c>
      <c r="CE448" s="39" t="str">
        <f t="shared" si="381"/>
        <v/>
      </c>
      <c r="CF448" s="39" t="str">
        <f t="shared" si="382"/>
        <v/>
      </c>
      <c r="CG448" s="39" t="str">
        <f t="shared" si="383"/>
        <v/>
      </c>
      <c r="CH448" s="39" t="str">
        <f t="shared" si="384"/>
        <v/>
      </c>
      <c r="CI448" s="39" t="str">
        <f t="shared" si="385"/>
        <v/>
      </c>
    </row>
    <row r="449" spans="1:87" ht="12.75">
      <c r="A449" s="18"/>
      <c r="B449" s="16" t="str">
        <f>'Gene Table'!D448</f>
        <v>NM_000122</v>
      </c>
      <c r="C449" s="16" t="s">
        <v>253</v>
      </c>
      <c r="D449" s="17" t="str">
        <f>IF(SUM('Test Sample Data'!D$3:D$98)&gt;10,IF(AND(ISNUMBER('Test Sample Data'!D448),'Test Sample Data'!D448&lt;$B$1,'Test Sample Data'!D448&gt;0),'Test Sample Data'!D448,$B$1),"")</f>
        <v/>
      </c>
      <c r="E449" s="17" t="str">
        <f>IF(SUM('Test Sample Data'!E$3:E$98)&gt;10,IF(AND(ISNUMBER('Test Sample Data'!E448),'Test Sample Data'!E448&lt;$B$1,'Test Sample Data'!E448&gt;0),'Test Sample Data'!E448,$B$1),"")</f>
        <v/>
      </c>
      <c r="F449" s="17" t="str">
        <f>IF(SUM('Test Sample Data'!F$3:F$98)&gt;10,IF(AND(ISNUMBER('Test Sample Data'!F448),'Test Sample Data'!F448&lt;$B$1,'Test Sample Data'!F448&gt;0),'Test Sample Data'!F448,$B$1),"")</f>
        <v/>
      </c>
      <c r="G449" s="17" t="str">
        <f>IF(SUM('Test Sample Data'!G$3:G$98)&gt;10,IF(AND(ISNUMBER('Test Sample Data'!G448),'Test Sample Data'!G448&lt;$B$1,'Test Sample Data'!G448&gt;0),'Test Sample Data'!G448,$B$1),"")</f>
        <v/>
      </c>
      <c r="H449" s="17" t="str">
        <f>IF(SUM('Test Sample Data'!H$3:H$98)&gt;10,IF(AND(ISNUMBER('Test Sample Data'!H448),'Test Sample Data'!H448&lt;$B$1,'Test Sample Data'!H448&gt;0),'Test Sample Data'!H448,$B$1),"")</f>
        <v/>
      </c>
      <c r="I449" s="17" t="str">
        <f>IF(SUM('Test Sample Data'!I$3:I$98)&gt;10,IF(AND(ISNUMBER('Test Sample Data'!I448),'Test Sample Data'!I448&lt;$B$1,'Test Sample Data'!I448&gt;0),'Test Sample Data'!I448,$B$1),"")</f>
        <v/>
      </c>
      <c r="J449" s="17" t="str">
        <f>IF(SUM('Test Sample Data'!J$3:J$98)&gt;10,IF(AND(ISNUMBER('Test Sample Data'!J448),'Test Sample Data'!J448&lt;$B$1,'Test Sample Data'!J448&gt;0),'Test Sample Data'!J448,$B$1),"")</f>
        <v/>
      </c>
      <c r="K449" s="17" t="str">
        <f>IF(SUM('Test Sample Data'!K$3:K$98)&gt;10,IF(AND(ISNUMBER('Test Sample Data'!K448),'Test Sample Data'!K448&lt;$B$1,'Test Sample Data'!K448&gt;0),'Test Sample Data'!K448,$B$1),"")</f>
        <v/>
      </c>
      <c r="L449" s="17" t="str">
        <f>IF(SUM('Test Sample Data'!L$3:L$98)&gt;10,IF(AND(ISNUMBER('Test Sample Data'!L448),'Test Sample Data'!L448&lt;$B$1,'Test Sample Data'!L448&gt;0),'Test Sample Data'!L448,$B$1),"")</f>
        <v/>
      </c>
      <c r="M449" s="17" t="str">
        <f>IF(SUM('Test Sample Data'!M$3:M$98)&gt;10,IF(AND(ISNUMBER('Test Sample Data'!M448),'Test Sample Data'!M448&lt;$B$1,'Test Sample Data'!M448&gt;0),'Test Sample Data'!M448,$B$1),"")</f>
        <v/>
      </c>
      <c r="N449" s="17" t="str">
        <f>'Gene Table'!D448</f>
        <v>NM_000122</v>
      </c>
      <c r="O449" s="16" t="s">
        <v>253</v>
      </c>
      <c r="P449" s="17" t="str">
        <f>IF(SUM('Control Sample Data'!D$3:D$98)&gt;10,IF(AND(ISNUMBER('Control Sample Data'!D448),'Control Sample Data'!D448&lt;$B$1,'Control Sample Data'!D448&gt;0),'Control Sample Data'!D448,$B$1),"")</f>
        <v/>
      </c>
      <c r="Q449" s="17" t="str">
        <f>IF(SUM('Control Sample Data'!E$3:E$98)&gt;10,IF(AND(ISNUMBER('Control Sample Data'!E448),'Control Sample Data'!E448&lt;$B$1,'Control Sample Data'!E448&gt;0),'Control Sample Data'!E448,$B$1),"")</f>
        <v/>
      </c>
      <c r="R449" s="17" t="str">
        <f>IF(SUM('Control Sample Data'!F$3:F$98)&gt;10,IF(AND(ISNUMBER('Control Sample Data'!F448),'Control Sample Data'!F448&lt;$B$1,'Control Sample Data'!F448&gt;0),'Control Sample Data'!F448,$B$1),"")</f>
        <v/>
      </c>
      <c r="S449" s="17" t="str">
        <f>IF(SUM('Control Sample Data'!G$3:G$98)&gt;10,IF(AND(ISNUMBER('Control Sample Data'!G448),'Control Sample Data'!G448&lt;$B$1,'Control Sample Data'!G448&gt;0),'Control Sample Data'!G448,$B$1),"")</f>
        <v/>
      </c>
      <c r="T449" s="17" t="str">
        <f>IF(SUM('Control Sample Data'!H$3:H$98)&gt;10,IF(AND(ISNUMBER('Control Sample Data'!H448),'Control Sample Data'!H448&lt;$B$1,'Control Sample Data'!H448&gt;0),'Control Sample Data'!H448,$B$1),"")</f>
        <v/>
      </c>
      <c r="U449" s="17" t="str">
        <f>IF(SUM('Control Sample Data'!I$3:I$98)&gt;10,IF(AND(ISNUMBER('Control Sample Data'!I448),'Control Sample Data'!I448&lt;$B$1,'Control Sample Data'!I448&gt;0),'Control Sample Data'!I448,$B$1),"")</f>
        <v/>
      </c>
      <c r="V449" s="17" t="str">
        <f>IF(SUM('Control Sample Data'!J$3:J$98)&gt;10,IF(AND(ISNUMBER('Control Sample Data'!J448),'Control Sample Data'!J448&lt;$B$1,'Control Sample Data'!J448&gt;0),'Control Sample Data'!J448,$B$1),"")</f>
        <v/>
      </c>
      <c r="W449" s="17" t="str">
        <f>IF(SUM('Control Sample Data'!K$3:K$98)&gt;10,IF(AND(ISNUMBER('Control Sample Data'!K448),'Control Sample Data'!K448&lt;$B$1,'Control Sample Data'!K448&gt;0),'Control Sample Data'!K448,$B$1),"")</f>
        <v/>
      </c>
      <c r="X449" s="17" t="str">
        <f>IF(SUM('Control Sample Data'!L$3:L$98)&gt;10,IF(AND(ISNUMBER('Control Sample Data'!L448),'Control Sample Data'!L448&lt;$B$1,'Control Sample Data'!L448&gt;0),'Control Sample Data'!L448,$B$1),"")</f>
        <v/>
      </c>
      <c r="Y449" s="17" t="str">
        <f>IF(SUM('Control Sample Data'!M$3:M$98)&gt;10,IF(AND(ISNUMBER('Control Sample Data'!M448),'Control Sample Data'!M448&lt;$B$1,'Control Sample Data'!M448&gt;0),'Control Sample Data'!M448,$B$1),"")</f>
        <v/>
      </c>
      <c r="AT449" s="36" t="str">
        <f t="shared" si="386"/>
        <v/>
      </c>
      <c r="AU449" s="36" t="str">
        <f t="shared" si="387"/>
        <v/>
      </c>
      <c r="AV449" s="36" t="str">
        <f t="shared" si="388"/>
        <v/>
      </c>
      <c r="AW449" s="36" t="str">
        <f t="shared" si="389"/>
        <v/>
      </c>
      <c r="AX449" s="36" t="str">
        <f t="shared" si="390"/>
        <v/>
      </c>
      <c r="AY449" s="36" t="str">
        <f t="shared" si="391"/>
        <v/>
      </c>
      <c r="AZ449" s="36" t="str">
        <f t="shared" si="392"/>
        <v/>
      </c>
      <c r="BA449" s="36" t="str">
        <f t="shared" si="393"/>
        <v/>
      </c>
      <c r="BB449" s="36" t="str">
        <f t="shared" si="394"/>
        <v/>
      </c>
      <c r="BC449" s="36" t="str">
        <f t="shared" si="394"/>
        <v/>
      </c>
      <c r="BD449" s="36" t="str">
        <f t="shared" si="356"/>
        <v/>
      </c>
      <c r="BE449" s="36" t="str">
        <f t="shared" si="357"/>
        <v/>
      </c>
      <c r="BF449" s="36" t="str">
        <f t="shared" si="358"/>
        <v/>
      </c>
      <c r="BG449" s="36" t="str">
        <f t="shared" si="359"/>
        <v/>
      </c>
      <c r="BH449" s="36" t="str">
        <f t="shared" si="360"/>
        <v/>
      </c>
      <c r="BI449" s="36" t="str">
        <f t="shared" si="361"/>
        <v/>
      </c>
      <c r="BJ449" s="36" t="str">
        <f t="shared" si="362"/>
        <v/>
      </c>
      <c r="BK449" s="36" t="str">
        <f t="shared" si="363"/>
        <v/>
      </c>
      <c r="BL449" s="36" t="str">
        <f t="shared" si="364"/>
        <v/>
      </c>
      <c r="BM449" s="36" t="str">
        <f t="shared" si="365"/>
        <v/>
      </c>
      <c r="BN449" s="38" t="e">
        <f t="shared" si="354"/>
        <v>#DIV/0!</v>
      </c>
      <c r="BO449" s="38" t="e">
        <f t="shared" si="355"/>
        <v>#DIV/0!</v>
      </c>
      <c r="BP449" s="39" t="str">
        <f t="shared" si="366"/>
        <v/>
      </c>
      <c r="BQ449" s="39" t="str">
        <f t="shared" si="367"/>
        <v/>
      </c>
      <c r="BR449" s="39" t="str">
        <f t="shared" si="368"/>
        <v/>
      </c>
      <c r="BS449" s="39" t="str">
        <f t="shared" si="369"/>
        <v/>
      </c>
      <c r="BT449" s="39" t="str">
        <f t="shared" si="370"/>
        <v/>
      </c>
      <c r="BU449" s="39" t="str">
        <f t="shared" si="371"/>
        <v/>
      </c>
      <c r="BV449" s="39" t="str">
        <f t="shared" si="372"/>
        <v/>
      </c>
      <c r="BW449" s="39" t="str">
        <f t="shared" si="373"/>
        <v/>
      </c>
      <c r="BX449" s="39" t="str">
        <f t="shared" si="374"/>
        <v/>
      </c>
      <c r="BY449" s="39" t="str">
        <f t="shared" si="375"/>
        <v/>
      </c>
      <c r="BZ449" s="39" t="str">
        <f t="shared" si="376"/>
        <v/>
      </c>
      <c r="CA449" s="39" t="str">
        <f t="shared" si="377"/>
        <v/>
      </c>
      <c r="CB449" s="39" t="str">
        <f t="shared" si="378"/>
        <v/>
      </c>
      <c r="CC449" s="39" t="str">
        <f t="shared" si="379"/>
        <v/>
      </c>
      <c r="CD449" s="39" t="str">
        <f t="shared" si="380"/>
        <v/>
      </c>
      <c r="CE449" s="39" t="str">
        <f t="shared" si="381"/>
        <v/>
      </c>
      <c r="CF449" s="39" t="str">
        <f t="shared" si="382"/>
        <v/>
      </c>
      <c r="CG449" s="39" t="str">
        <f t="shared" si="383"/>
        <v/>
      </c>
      <c r="CH449" s="39" t="str">
        <f t="shared" si="384"/>
        <v/>
      </c>
      <c r="CI449" s="39" t="str">
        <f t="shared" si="385"/>
        <v/>
      </c>
    </row>
    <row r="450" spans="1:87" ht="12.75">
      <c r="A450" s="18"/>
      <c r="B450" s="16" t="str">
        <f>'Gene Table'!D449</f>
        <v>NM_001979</v>
      </c>
      <c r="C450" s="16" t="s">
        <v>257</v>
      </c>
      <c r="D450" s="17" t="str">
        <f>IF(SUM('Test Sample Data'!D$3:D$98)&gt;10,IF(AND(ISNUMBER('Test Sample Data'!D449),'Test Sample Data'!D449&lt;$B$1,'Test Sample Data'!D449&gt;0),'Test Sample Data'!D449,$B$1),"")</f>
        <v/>
      </c>
      <c r="E450" s="17" t="str">
        <f>IF(SUM('Test Sample Data'!E$3:E$98)&gt;10,IF(AND(ISNUMBER('Test Sample Data'!E449),'Test Sample Data'!E449&lt;$B$1,'Test Sample Data'!E449&gt;0),'Test Sample Data'!E449,$B$1),"")</f>
        <v/>
      </c>
      <c r="F450" s="17" t="str">
        <f>IF(SUM('Test Sample Data'!F$3:F$98)&gt;10,IF(AND(ISNUMBER('Test Sample Data'!F449),'Test Sample Data'!F449&lt;$B$1,'Test Sample Data'!F449&gt;0),'Test Sample Data'!F449,$B$1),"")</f>
        <v/>
      </c>
      <c r="G450" s="17" t="str">
        <f>IF(SUM('Test Sample Data'!G$3:G$98)&gt;10,IF(AND(ISNUMBER('Test Sample Data'!G449),'Test Sample Data'!G449&lt;$B$1,'Test Sample Data'!G449&gt;0),'Test Sample Data'!G449,$B$1),"")</f>
        <v/>
      </c>
      <c r="H450" s="17" t="str">
        <f>IF(SUM('Test Sample Data'!H$3:H$98)&gt;10,IF(AND(ISNUMBER('Test Sample Data'!H449),'Test Sample Data'!H449&lt;$B$1,'Test Sample Data'!H449&gt;0),'Test Sample Data'!H449,$B$1),"")</f>
        <v/>
      </c>
      <c r="I450" s="17" t="str">
        <f>IF(SUM('Test Sample Data'!I$3:I$98)&gt;10,IF(AND(ISNUMBER('Test Sample Data'!I449),'Test Sample Data'!I449&lt;$B$1,'Test Sample Data'!I449&gt;0),'Test Sample Data'!I449,$B$1),"")</f>
        <v/>
      </c>
      <c r="J450" s="17" t="str">
        <f>IF(SUM('Test Sample Data'!J$3:J$98)&gt;10,IF(AND(ISNUMBER('Test Sample Data'!J449),'Test Sample Data'!J449&lt;$B$1,'Test Sample Data'!J449&gt;0),'Test Sample Data'!J449,$B$1),"")</f>
        <v/>
      </c>
      <c r="K450" s="17" t="str">
        <f>IF(SUM('Test Sample Data'!K$3:K$98)&gt;10,IF(AND(ISNUMBER('Test Sample Data'!K449),'Test Sample Data'!K449&lt;$B$1,'Test Sample Data'!K449&gt;0),'Test Sample Data'!K449,$B$1),"")</f>
        <v/>
      </c>
      <c r="L450" s="17" t="str">
        <f>IF(SUM('Test Sample Data'!L$3:L$98)&gt;10,IF(AND(ISNUMBER('Test Sample Data'!L449),'Test Sample Data'!L449&lt;$B$1,'Test Sample Data'!L449&gt;0),'Test Sample Data'!L449,$B$1),"")</f>
        <v/>
      </c>
      <c r="M450" s="17" t="str">
        <f>IF(SUM('Test Sample Data'!M$3:M$98)&gt;10,IF(AND(ISNUMBER('Test Sample Data'!M449),'Test Sample Data'!M449&lt;$B$1,'Test Sample Data'!M449&gt;0),'Test Sample Data'!M449,$B$1),"")</f>
        <v/>
      </c>
      <c r="N450" s="17" t="str">
        <f>'Gene Table'!D449</f>
        <v>NM_001979</v>
      </c>
      <c r="O450" s="16" t="s">
        <v>257</v>
      </c>
      <c r="P450" s="17" t="str">
        <f>IF(SUM('Control Sample Data'!D$3:D$98)&gt;10,IF(AND(ISNUMBER('Control Sample Data'!D449),'Control Sample Data'!D449&lt;$B$1,'Control Sample Data'!D449&gt;0),'Control Sample Data'!D449,$B$1),"")</f>
        <v/>
      </c>
      <c r="Q450" s="17" t="str">
        <f>IF(SUM('Control Sample Data'!E$3:E$98)&gt;10,IF(AND(ISNUMBER('Control Sample Data'!E449),'Control Sample Data'!E449&lt;$B$1,'Control Sample Data'!E449&gt;0),'Control Sample Data'!E449,$B$1),"")</f>
        <v/>
      </c>
      <c r="R450" s="17" t="str">
        <f>IF(SUM('Control Sample Data'!F$3:F$98)&gt;10,IF(AND(ISNUMBER('Control Sample Data'!F449),'Control Sample Data'!F449&lt;$B$1,'Control Sample Data'!F449&gt;0),'Control Sample Data'!F449,$B$1),"")</f>
        <v/>
      </c>
      <c r="S450" s="17" t="str">
        <f>IF(SUM('Control Sample Data'!G$3:G$98)&gt;10,IF(AND(ISNUMBER('Control Sample Data'!G449),'Control Sample Data'!G449&lt;$B$1,'Control Sample Data'!G449&gt;0),'Control Sample Data'!G449,$B$1),"")</f>
        <v/>
      </c>
      <c r="T450" s="17" t="str">
        <f>IF(SUM('Control Sample Data'!H$3:H$98)&gt;10,IF(AND(ISNUMBER('Control Sample Data'!H449),'Control Sample Data'!H449&lt;$B$1,'Control Sample Data'!H449&gt;0),'Control Sample Data'!H449,$B$1),"")</f>
        <v/>
      </c>
      <c r="U450" s="17" t="str">
        <f>IF(SUM('Control Sample Data'!I$3:I$98)&gt;10,IF(AND(ISNUMBER('Control Sample Data'!I449),'Control Sample Data'!I449&lt;$B$1,'Control Sample Data'!I449&gt;0),'Control Sample Data'!I449,$B$1),"")</f>
        <v/>
      </c>
      <c r="V450" s="17" t="str">
        <f>IF(SUM('Control Sample Data'!J$3:J$98)&gt;10,IF(AND(ISNUMBER('Control Sample Data'!J449),'Control Sample Data'!J449&lt;$B$1,'Control Sample Data'!J449&gt;0),'Control Sample Data'!J449,$B$1),"")</f>
        <v/>
      </c>
      <c r="W450" s="17" t="str">
        <f>IF(SUM('Control Sample Data'!K$3:K$98)&gt;10,IF(AND(ISNUMBER('Control Sample Data'!K449),'Control Sample Data'!K449&lt;$B$1,'Control Sample Data'!K449&gt;0),'Control Sample Data'!K449,$B$1),"")</f>
        <v/>
      </c>
      <c r="X450" s="17" t="str">
        <f>IF(SUM('Control Sample Data'!L$3:L$98)&gt;10,IF(AND(ISNUMBER('Control Sample Data'!L449),'Control Sample Data'!L449&lt;$B$1,'Control Sample Data'!L449&gt;0),'Control Sample Data'!L449,$B$1),"")</f>
        <v/>
      </c>
      <c r="Y450" s="17" t="str">
        <f>IF(SUM('Control Sample Data'!M$3:M$98)&gt;10,IF(AND(ISNUMBER('Control Sample Data'!M449),'Control Sample Data'!M449&lt;$B$1,'Control Sample Data'!M449&gt;0),'Control Sample Data'!M449,$B$1),"")</f>
        <v/>
      </c>
      <c r="AT450" s="36" t="str">
        <f t="shared" si="386"/>
        <v/>
      </c>
      <c r="AU450" s="36" t="str">
        <f t="shared" si="387"/>
        <v/>
      </c>
      <c r="AV450" s="36" t="str">
        <f t="shared" si="388"/>
        <v/>
      </c>
      <c r="AW450" s="36" t="str">
        <f t="shared" si="389"/>
        <v/>
      </c>
      <c r="AX450" s="36" t="str">
        <f t="shared" si="390"/>
        <v/>
      </c>
      <c r="AY450" s="36" t="str">
        <f t="shared" si="391"/>
        <v/>
      </c>
      <c r="AZ450" s="36" t="str">
        <f t="shared" si="392"/>
        <v/>
      </c>
      <c r="BA450" s="36" t="str">
        <f t="shared" si="393"/>
        <v/>
      </c>
      <c r="BB450" s="36" t="str">
        <f t="shared" si="394"/>
        <v/>
      </c>
      <c r="BC450" s="36" t="str">
        <f t="shared" si="394"/>
        <v/>
      </c>
      <c r="BD450" s="36" t="str">
        <f t="shared" si="356"/>
        <v/>
      </c>
      <c r="BE450" s="36" t="str">
        <f t="shared" si="357"/>
        <v/>
      </c>
      <c r="BF450" s="36" t="str">
        <f t="shared" si="358"/>
        <v/>
      </c>
      <c r="BG450" s="36" t="str">
        <f t="shared" si="359"/>
        <v/>
      </c>
      <c r="BH450" s="36" t="str">
        <f t="shared" si="360"/>
        <v/>
      </c>
      <c r="BI450" s="36" t="str">
        <f t="shared" si="361"/>
        <v/>
      </c>
      <c r="BJ450" s="36" t="str">
        <f t="shared" si="362"/>
        <v/>
      </c>
      <c r="BK450" s="36" t="str">
        <f t="shared" si="363"/>
        <v/>
      </c>
      <c r="BL450" s="36" t="str">
        <f t="shared" si="364"/>
        <v/>
      </c>
      <c r="BM450" s="36" t="str">
        <f t="shared" si="365"/>
        <v/>
      </c>
      <c r="BN450" s="38" t="e">
        <f t="shared" si="354"/>
        <v>#DIV/0!</v>
      </c>
      <c r="BO450" s="38" t="e">
        <f t="shared" si="355"/>
        <v>#DIV/0!</v>
      </c>
      <c r="BP450" s="39" t="str">
        <f t="shared" si="366"/>
        <v/>
      </c>
      <c r="BQ450" s="39" t="str">
        <f t="shared" si="367"/>
        <v/>
      </c>
      <c r="BR450" s="39" t="str">
        <f t="shared" si="368"/>
        <v/>
      </c>
      <c r="BS450" s="39" t="str">
        <f t="shared" si="369"/>
        <v/>
      </c>
      <c r="BT450" s="39" t="str">
        <f t="shared" si="370"/>
        <v/>
      </c>
      <c r="BU450" s="39" t="str">
        <f t="shared" si="371"/>
        <v/>
      </c>
      <c r="BV450" s="39" t="str">
        <f t="shared" si="372"/>
        <v/>
      </c>
      <c r="BW450" s="39" t="str">
        <f t="shared" si="373"/>
        <v/>
      </c>
      <c r="BX450" s="39" t="str">
        <f t="shared" si="374"/>
        <v/>
      </c>
      <c r="BY450" s="39" t="str">
        <f t="shared" si="375"/>
        <v/>
      </c>
      <c r="BZ450" s="39" t="str">
        <f t="shared" si="376"/>
        <v/>
      </c>
      <c r="CA450" s="39" t="str">
        <f t="shared" si="377"/>
        <v/>
      </c>
      <c r="CB450" s="39" t="str">
        <f t="shared" si="378"/>
        <v/>
      </c>
      <c r="CC450" s="39" t="str">
        <f t="shared" si="379"/>
        <v/>
      </c>
      <c r="CD450" s="39" t="str">
        <f t="shared" si="380"/>
        <v/>
      </c>
      <c r="CE450" s="39" t="str">
        <f t="shared" si="381"/>
        <v/>
      </c>
      <c r="CF450" s="39" t="str">
        <f t="shared" si="382"/>
        <v/>
      </c>
      <c r="CG450" s="39" t="str">
        <f t="shared" si="383"/>
        <v/>
      </c>
      <c r="CH450" s="39" t="str">
        <f t="shared" si="384"/>
        <v/>
      </c>
      <c r="CI450" s="39" t="str">
        <f t="shared" si="385"/>
        <v/>
      </c>
    </row>
    <row r="451" spans="1:87" ht="12.75">
      <c r="A451" s="18"/>
      <c r="B451" s="16" t="str">
        <f>'Gene Table'!D450</f>
        <v>NM_001623</v>
      </c>
      <c r="C451" s="16" t="s">
        <v>261</v>
      </c>
      <c r="D451" s="17" t="str">
        <f>IF(SUM('Test Sample Data'!D$3:D$98)&gt;10,IF(AND(ISNUMBER('Test Sample Data'!D450),'Test Sample Data'!D450&lt;$B$1,'Test Sample Data'!D450&gt;0),'Test Sample Data'!D450,$B$1),"")</f>
        <v/>
      </c>
      <c r="E451" s="17" t="str">
        <f>IF(SUM('Test Sample Data'!E$3:E$98)&gt;10,IF(AND(ISNUMBER('Test Sample Data'!E450),'Test Sample Data'!E450&lt;$B$1,'Test Sample Data'!E450&gt;0),'Test Sample Data'!E450,$B$1),"")</f>
        <v/>
      </c>
      <c r="F451" s="17" t="str">
        <f>IF(SUM('Test Sample Data'!F$3:F$98)&gt;10,IF(AND(ISNUMBER('Test Sample Data'!F450),'Test Sample Data'!F450&lt;$B$1,'Test Sample Data'!F450&gt;0),'Test Sample Data'!F450,$B$1),"")</f>
        <v/>
      </c>
      <c r="G451" s="17" t="str">
        <f>IF(SUM('Test Sample Data'!G$3:G$98)&gt;10,IF(AND(ISNUMBER('Test Sample Data'!G450),'Test Sample Data'!G450&lt;$B$1,'Test Sample Data'!G450&gt;0),'Test Sample Data'!G450,$B$1),"")</f>
        <v/>
      </c>
      <c r="H451" s="17" t="str">
        <f>IF(SUM('Test Sample Data'!H$3:H$98)&gt;10,IF(AND(ISNUMBER('Test Sample Data'!H450),'Test Sample Data'!H450&lt;$B$1,'Test Sample Data'!H450&gt;0),'Test Sample Data'!H450,$B$1),"")</f>
        <v/>
      </c>
      <c r="I451" s="17" t="str">
        <f>IF(SUM('Test Sample Data'!I$3:I$98)&gt;10,IF(AND(ISNUMBER('Test Sample Data'!I450),'Test Sample Data'!I450&lt;$B$1,'Test Sample Data'!I450&gt;0),'Test Sample Data'!I450,$B$1),"")</f>
        <v/>
      </c>
      <c r="J451" s="17" t="str">
        <f>IF(SUM('Test Sample Data'!J$3:J$98)&gt;10,IF(AND(ISNUMBER('Test Sample Data'!J450),'Test Sample Data'!J450&lt;$B$1,'Test Sample Data'!J450&gt;0),'Test Sample Data'!J450,$B$1),"")</f>
        <v/>
      </c>
      <c r="K451" s="17" t="str">
        <f>IF(SUM('Test Sample Data'!K$3:K$98)&gt;10,IF(AND(ISNUMBER('Test Sample Data'!K450),'Test Sample Data'!K450&lt;$B$1,'Test Sample Data'!K450&gt;0),'Test Sample Data'!K450,$B$1),"")</f>
        <v/>
      </c>
      <c r="L451" s="17" t="str">
        <f>IF(SUM('Test Sample Data'!L$3:L$98)&gt;10,IF(AND(ISNUMBER('Test Sample Data'!L450),'Test Sample Data'!L450&lt;$B$1,'Test Sample Data'!L450&gt;0),'Test Sample Data'!L450,$B$1),"")</f>
        <v/>
      </c>
      <c r="M451" s="17" t="str">
        <f>IF(SUM('Test Sample Data'!M$3:M$98)&gt;10,IF(AND(ISNUMBER('Test Sample Data'!M450),'Test Sample Data'!M450&lt;$B$1,'Test Sample Data'!M450&gt;0),'Test Sample Data'!M450,$B$1),"")</f>
        <v/>
      </c>
      <c r="N451" s="17" t="str">
        <f>'Gene Table'!D450</f>
        <v>NM_001623</v>
      </c>
      <c r="O451" s="16" t="s">
        <v>261</v>
      </c>
      <c r="P451" s="17" t="str">
        <f>IF(SUM('Control Sample Data'!D$3:D$98)&gt;10,IF(AND(ISNUMBER('Control Sample Data'!D450),'Control Sample Data'!D450&lt;$B$1,'Control Sample Data'!D450&gt;0),'Control Sample Data'!D450,$B$1),"")</f>
        <v/>
      </c>
      <c r="Q451" s="17" t="str">
        <f>IF(SUM('Control Sample Data'!E$3:E$98)&gt;10,IF(AND(ISNUMBER('Control Sample Data'!E450),'Control Sample Data'!E450&lt;$B$1,'Control Sample Data'!E450&gt;0),'Control Sample Data'!E450,$B$1),"")</f>
        <v/>
      </c>
      <c r="R451" s="17" t="str">
        <f>IF(SUM('Control Sample Data'!F$3:F$98)&gt;10,IF(AND(ISNUMBER('Control Sample Data'!F450),'Control Sample Data'!F450&lt;$B$1,'Control Sample Data'!F450&gt;0),'Control Sample Data'!F450,$B$1),"")</f>
        <v/>
      </c>
      <c r="S451" s="17" t="str">
        <f>IF(SUM('Control Sample Data'!G$3:G$98)&gt;10,IF(AND(ISNUMBER('Control Sample Data'!G450),'Control Sample Data'!G450&lt;$B$1,'Control Sample Data'!G450&gt;0),'Control Sample Data'!G450,$B$1),"")</f>
        <v/>
      </c>
      <c r="T451" s="17" t="str">
        <f>IF(SUM('Control Sample Data'!H$3:H$98)&gt;10,IF(AND(ISNUMBER('Control Sample Data'!H450),'Control Sample Data'!H450&lt;$B$1,'Control Sample Data'!H450&gt;0),'Control Sample Data'!H450,$B$1),"")</f>
        <v/>
      </c>
      <c r="U451" s="17" t="str">
        <f>IF(SUM('Control Sample Data'!I$3:I$98)&gt;10,IF(AND(ISNUMBER('Control Sample Data'!I450),'Control Sample Data'!I450&lt;$B$1,'Control Sample Data'!I450&gt;0),'Control Sample Data'!I450,$B$1),"")</f>
        <v/>
      </c>
      <c r="V451" s="17" t="str">
        <f>IF(SUM('Control Sample Data'!J$3:J$98)&gt;10,IF(AND(ISNUMBER('Control Sample Data'!J450),'Control Sample Data'!J450&lt;$B$1,'Control Sample Data'!J450&gt;0),'Control Sample Data'!J450,$B$1),"")</f>
        <v/>
      </c>
      <c r="W451" s="17" t="str">
        <f>IF(SUM('Control Sample Data'!K$3:K$98)&gt;10,IF(AND(ISNUMBER('Control Sample Data'!K450),'Control Sample Data'!K450&lt;$B$1,'Control Sample Data'!K450&gt;0),'Control Sample Data'!K450,$B$1),"")</f>
        <v/>
      </c>
      <c r="X451" s="17" t="str">
        <f>IF(SUM('Control Sample Data'!L$3:L$98)&gt;10,IF(AND(ISNUMBER('Control Sample Data'!L450),'Control Sample Data'!L450&lt;$B$1,'Control Sample Data'!L450&gt;0),'Control Sample Data'!L450,$B$1),"")</f>
        <v/>
      </c>
      <c r="Y451" s="17" t="str">
        <f>IF(SUM('Control Sample Data'!M$3:M$98)&gt;10,IF(AND(ISNUMBER('Control Sample Data'!M450),'Control Sample Data'!M450&lt;$B$1,'Control Sample Data'!M450&gt;0),'Control Sample Data'!M450,$B$1),"")</f>
        <v/>
      </c>
      <c r="AT451" s="36" t="str">
        <f t="shared" si="386"/>
        <v/>
      </c>
      <c r="AU451" s="36" t="str">
        <f t="shared" si="387"/>
        <v/>
      </c>
      <c r="AV451" s="36" t="str">
        <f t="shared" si="388"/>
        <v/>
      </c>
      <c r="AW451" s="36" t="str">
        <f t="shared" si="389"/>
        <v/>
      </c>
      <c r="AX451" s="36" t="str">
        <f t="shared" si="390"/>
        <v/>
      </c>
      <c r="AY451" s="36" t="str">
        <f t="shared" si="391"/>
        <v/>
      </c>
      <c r="AZ451" s="36" t="str">
        <f t="shared" si="392"/>
        <v/>
      </c>
      <c r="BA451" s="36" t="str">
        <f t="shared" si="393"/>
        <v/>
      </c>
      <c r="BB451" s="36" t="str">
        <f t="shared" si="394"/>
        <v/>
      </c>
      <c r="BC451" s="36" t="str">
        <f t="shared" si="394"/>
        <v/>
      </c>
      <c r="BD451" s="36" t="str">
        <f t="shared" si="356"/>
        <v/>
      </c>
      <c r="BE451" s="36" t="str">
        <f t="shared" si="357"/>
        <v/>
      </c>
      <c r="BF451" s="36" t="str">
        <f t="shared" si="358"/>
        <v/>
      </c>
      <c r="BG451" s="36" t="str">
        <f t="shared" si="359"/>
        <v/>
      </c>
      <c r="BH451" s="36" t="str">
        <f t="shared" si="360"/>
        <v/>
      </c>
      <c r="BI451" s="36" t="str">
        <f t="shared" si="361"/>
        <v/>
      </c>
      <c r="BJ451" s="36" t="str">
        <f t="shared" si="362"/>
        <v/>
      </c>
      <c r="BK451" s="36" t="str">
        <f t="shared" si="363"/>
        <v/>
      </c>
      <c r="BL451" s="36" t="str">
        <f t="shared" si="364"/>
        <v/>
      </c>
      <c r="BM451" s="36" t="str">
        <f t="shared" si="365"/>
        <v/>
      </c>
      <c r="BN451" s="38" t="e">
        <f t="shared" si="354"/>
        <v>#DIV/0!</v>
      </c>
      <c r="BO451" s="38" t="e">
        <f t="shared" si="355"/>
        <v>#DIV/0!</v>
      </c>
      <c r="BP451" s="39" t="str">
        <f t="shared" si="366"/>
        <v/>
      </c>
      <c r="BQ451" s="39" t="str">
        <f t="shared" si="367"/>
        <v/>
      </c>
      <c r="BR451" s="39" t="str">
        <f t="shared" si="368"/>
        <v/>
      </c>
      <c r="BS451" s="39" t="str">
        <f t="shared" si="369"/>
        <v/>
      </c>
      <c r="BT451" s="39" t="str">
        <f t="shared" si="370"/>
        <v/>
      </c>
      <c r="BU451" s="39" t="str">
        <f t="shared" si="371"/>
        <v/>
      </c>
      <c r="BV451" s="39" t="str">
        <f t="shared" si="372"/>
        <v/>
      </c>
      <c r="BW451" s="39" t="str">
        <f t="shared" si="373"/>
        <v/>
      </c>
      <c r="BX451" s="39" t="str">
        <f t="shared" si="374"/>
        <v/>
      </c>
      <c r="BY451" s="39" t="str">
        <f t="shared" si="375"/>
        <v/>
      </c>
      <c r="BZ451" s="39" t="str">
        <f t="shared" si="376"/>
        <v/>
      </c>
      <c r="CA451" s="39" t="str">
        <f t="shared" si="377"/>
        <v/>
      </c>
      <c r="CB451" s="39" t="str">
        <f t="shared" si="378"/>
        <v/>
      </c>
      <c r="CC451" s="39" t="str">
        <f t="shared" si="379"/>
        <v/>
      </c>
      <c r="CD451" s="39" t="str">
        <f t="shared" si="380"/>
        <v/>
      </c>
      <c r="CE451" s="39" t="str">
        <f t="shared" si="381"/>
        <v/>
      </c>
      <c r="CF451" s="39" t="str">
        <f t="shared" si="382"/>
        <v/>
      </c>
      <c r="CG451" s="39" t="str">
        <f t="shared" si="383"/>
        <v/>
      </c>
      <c r="CH451" s="39" t="str">
        <f t="shared" si="384"/>
        <v/>
      </c>
      <c r="CI451" s="39" t="str">
        <f t="shared" si="385"/>
        <v/>
      </c>
    </row>
    <row r="452" spans="1:87" ht="12.75">
      <c r="A452" s="18"/>
      <c r="B452" s="16" t="str">
        <f>'Gene Table'!D451</f>
        <v>NM_000798</v>
      </c>
      <c r="C452" s="16" t="s">
        <v>265</v>
      </c>
      <c r="D452" s="17" t="str">
        <f>IF(SUM('Test Sample Data'!D$3:D$98)&gt;10,IF(AND(ISNUMBER('Test Sample Data'!D451),'Test Sample Data'!D451&lt;$B$1,'Test Sample Data'!D451&gt;0),'Test Sample Data'!D451,$B$1),"")</f>
        <v/>
      </c>
      <c r="E452" s="17" t="str">
        <f>IF(SUM('Test Sample Data'!E$3:E$98)&gt;10,IF(AND(ISNUMBER('Test Sample Data'!E451),'Test Sample Data'!E451&lt;$B$1,'Test Sample Data'!E451&gt;0),'Test Sample Data'!E451,$B$1),"")</f>
        <v/>
      </c>
      <c r="F452" s="17" t="str">
        <f>IF(SUM('Test Sample Data'!F$3:F$98)&gt;10,IF(AND(ISNUMBER('Test Sample Data'!F451),'Test Sample Data'!F451&lt;$B$1,'Test Sample Data'!F451&gt;0),'Test Sample Data'!F451,$B$1),"")</f>
        <v/>
      </c>
      <c r="G452" s="17" t="str">
        <f>IF(SUM('Test Sample Data'!G$3:G$98)&gt;10,IF(AND(ISNUMBER('Test Sample Data'!G451),'Test Sample Data'!G451&lt;$B$1,'Test Sample Data'!G451&gt;0),'Test Sample Data'!G451,$B$1),"")</f>
        <v/>
      </c>
      <c r="H452" s="17" t="str">
        <f>IF(SUM('Test Sample Data'!H$3:H$98)&gt;10,IF(AND(ISNUMBER('Test Sample Data'!H451),'Test Sample Data'!H451&lt;$B$1,'Test Sample Data'!H451&gt;0),'Test Sample Data'!H451,$B$1),"")</f>
        <v/>
      </c>
      <c r="I452" s="17" t="str">
        <f>IF(SUM('Test Sample Data'!I$3:I$98)&gt;10,IF(AND(ISNUMBER('Test Sample Data'!I451),'Test Sample Data'!I451&lt;$B$1,'Test Sample Data'!I451&gt;0),'Test Sample Data'!I451,$B$1),"")</f>
        <v/>
      </c>
      <c r="J452" s="17" t="str">
        <f>IF(SUM('Test Sample Data'!J$3:J$98)&gt;10,IF(AND(ISNUMBER('Test Sample Data'!J451),'Test Sample Data'!J451&lt;$B$1,'Test Sample Data'!J451&gt;0),'Test Sample Data'!J451,$B$1),"")</f>
        <v/>
      </c>
      <c r="K452" s="17" t="str">
        <f>IF(SUM('Test Sample Data'!K$3:K$98)&gt;10,IF(AND(ISNUMBER('Test Sample Data'!K451),'Test Sample Data'!K451&lt;$B$1,'Test Sample Data'!K451&gt;0),'Test Sample Data'!K451,$B$1),"")</f>
        <v/>
      </c>
      <c r="L452" s="17" t="str">
        <f>IF(SUM('Test Sample Data'!L$3:L$98)&gt;10,IF(AND(ISNUMBER('Test Sample Data'!L451),'Test Sample Data'!L451&lt;$B$1,'Test Sample Data'!L451&gt;0),'Test Sample Data'!L451,$B$1),"")</f>
        <v/>
      </c>
      <c r="M452" s="17" t="str">
        <f>IF(SUM('Test Sample Data'!M$3:M$98)&gt;10,IF(AND(ISNUMBER('Test Sample Data'!M451),'Test Sample Data'!M451&lt;$B$1,'Test Sample Data'!M451&gt;0),'Test Sample Data'!M451,$B$1),"")</f>
        <v/>
      </c>
      <c r="N452" s="17" t="str">
        <f>'Gene Table'!D451</f>
        <v>NM_000798</v>
      </c>
      <c r="O452" s="16" t="s">
        <v>265</v>
      </c>
      <c r="P452" s="17" t="str">
        <f>IF(SUM('Control Sample Data'!D$3:D$98)&gt;10,IF(AND(ISNUMBER('Control Sample Data'!D451),'Control Sample Data'!D451&lt;$B$1,'Control Sample Data'!D451&gt;0),'Control Sample Data'!D451,$B$1),"")</f>
        <v/>
      </c>
      <c r="Q452" s="17" t="str">
        <f>IF(SUM('Control Sample Data'!E$3:E$98)&gt;10,IF(AND(ISNUMBER('Control Sample Data'!E451),'Control Sample Data'!E451&lt;$B$1,'Control Sample Data'!E451&gt;0),'Control Sample Data'!E451,$B$1),"")</f>
        <v/>
      </c>
      <c r="R452" s="17" t="str">
        <f>IF(SUM('Control Sample Data'!F$3:F$98)&gt;10,IF(AND(ISNUMBER('Control Sample Data'!F451),'Control Sample Data'!F451&lt;$B$1,'Control Sample Data'!F451&gt;0),'Control Sample Data'!F451,$B$1),"")</f>
        <v/>
      </c>
      <c r="S452" s="17" t="str">
        <f>IF(SUM('Control Sample Data'!G$3:G$98)&gt;10,IF(AND(ISNUMBER('Control Sample Data'!G451),'Control Sample Data'!G451&lt;$B$1,'Control Sample Data'!G451&gt;0),'Control Sample Data'!G451,$B$1),"")</f>
        <v/>
      </c>
      <c r="T452" s="17" t="str">
        <f>IF(SUM('Control Sample Data'!H$3:H$98)&gt;10,IF(AND(ISNUMBER('Control Sample Data'!H451),'Control Sample Data'!H451&lt;$B$1,'Control Sample Data'!H451&gt;0),'Control Sample Data'!H451,$B$1),"")</f>
        <v/>
      </c>
      <c r="U452" s="17" t="str">
        <f>IF(SUM('Control Sample Data'!I$3:I$98)&gt;10,IF(AND(ISNUMBER('Control Sample Data'!I451),'Control Sample Data'!I451&lt;$B$1,'Control Sample Data'!I451&gt;0),'Control Sample Data'!I451,$B$1),"")</f>
        <v/>
      </c>
      <c r="V452" s="17" t="str">
        <f>IF(SUM('Control Sample Data'!J$3:J$98)&gt;10,IF(AND(ISNUMBER('Control Sample Data'!J451),'Control Sample Data'!J451&lt;$B$1,'Control Sample Data'!J451&gt;0),'Control Sample Data'!J451,$B$1),"")</f>
        <v/>
      </c>
      <c r="W452" s="17" t="str">
        <f>IF(SUM('Control Sample Data'!K$3:K$98)&gt;10,IF(AND(ISNUMBER('Control Sample Data'!K451),'Control Sample Data'!K451&lt;$B$1,'Control Sample Data'!K451&gt;0),'Control Sample Data'!K451,$B$1),"")</f>
        <v/>
      </c>
      <c r="X452" s="17" t="str">
        <f>IF(SUM('Control Sample Data'!L$3:L$98)&gt;10,IF(AND(ISNUMBER('Control Sample Data'!L451),'Control Sample Data'!L451&lt;$B$1,'Control Sample Data'!L451&gt;0),'Control Sample Data'!L451,$B$1),"")</f>
        <v/>
      </c>
      <c r="Y452" s="17" t="str">
        <f>IF(SUM('Control Sample Data'!M$3:M$98)&gt;10,IF(AND(ISNUMBER('Control Sample Data'!M451),'Control Sample Data'!M451&lt;$B$1,'Control Sample Data'!M451&gt;0),'Control Sample Data'!M451,$B$1),"")</f>
        <v/>
      </c>
      <c r="AT452" s="36" t="str">
        <f t="shared" si="386"/>
        <v/>
      </c>
      <c r="AU452" s="36" t="str">
        <f t="shared" si="387"/>
        <v/>
      </c>
      <c r="AV452" s="36" t="str">
        <f t="shared" si="388"/>
        <v/>
      </c>
      <c r="AW452" s="36" t="str">
        <f t="shared" si="389"/>
        <v/>
      </c>
      <c r="AX452" s="36" t="str">
        <f t="shared" si="390"/>
        <v/>
      </c>
      <c r="AY452" s="36" t="str">
        <f t="shared" si="391"/>
        <v/>
      </c>
      <c r="AZ452" s="36" t="str">
        <f t="shared" si="392"/>
        <v/>
      </c>
      <c r="BA452" s="36" t="str">
        <f t="shared" si="393"/>
        <v/>
      </c>
      <c r="BB452" s="36" t="str">
        <f t="shared" si="394"/>
        <v/>
      </c>
      <c r="BC452" s="36" t="str">
        <f t="shared" si="394"/>
        <v/>
      </c>
      <c r="BD452" s="36" t="str">
        <f t="shared" si="356"/>
        <v/>
      </c>
      <c r="BE452" s="36" t="str">
        <f t="shared" si="357"/>
        <v/>
      </c>
      <c r="BF452" s="36" t="str">
        <f t="shared" si="358"/>
        <v/>
      </c>
      <c r="BG452" s="36" t="str">
        <f t="shared" si="359"/>
        <v/>
      </c>
      <c r="BH452" s="36" t="str">
        <f t="shared" si="360"/>
        <v/>
      </c>
      <c r="BI452" s="36" t="str">
        <f t="shared" si="361"/>
        <v/>
      </c>
      <c r="BJ452" s="36" t="str">
        <f t="shared" si="362"/>
        <v/>
      </c>
      <c r="BK452" s="36" t="str">
        <f t="shared" si="363"/>
        <v/>
      </c>
      <c r="BL452" s="36" t="str">
        <f t="shared" si="364"/>
        <v/>
      </c>
      <c r="BM452" s="36" t="str">
        <f t="shared" si="365"/>
        <v/>
      </c>
      <c r="BN452" s="38" t="e">
        <f aca="true" t="shared" si="397" ref="BN452:BN483">AVERAGE(AT452:BC452)</f>
        <v>#DIV/0!</v>
      </c>
      <c r="BO452" s="38" t="e">
        <f aca="true" t="shared" si="398" ref="BO452:BO483">AVERAGE(BD452:BM452)</f>
        <v>#DIV/0!</v>
      </c>
      <c r="BP452" s="39" t="str">
        <f t="shared" si="366"/>
        <v/>
      </c>
      <c r="BQ452" s="39" t="str">
        <f t="shared" si="367"/>
        <v/>
      </c>
      <c r="BR452" s="39" t="str">
        <f t="shared" si="368"/>
        <v/>
      </c>
      <c r="BS452" s="39" t="str">
        <f t="shared" si="369"/>
        <v/>
      </c>
      <c r="BT452" s="39" t="str">
        <f t="shared" si="370"/>
        <v/>
      </c>
      <c r="BU452" s="39" t="str">
        <f t="shared" si="371"/>
        <v/>
      </c>
      <c r="BV452" s="39" t="str">
        <f t="shared" si="372"/>
        <v/>
      </c>
      <c r="BW452" s="39" t="str">
        <f t="shared" si="373"/>
        <v/>
      </c>
      <c r="BX452" s="39" t="str">
        <f t="shared" si="374"/>
        <v/>
      </c>
      <c r="BY452" s="39" t="str">
        <f t="shared" si="375"/>
        <v/>
      </c>
      <c r="BZ452" s="39" t="str">
        <f t="shared" si="376"/>
        <v/>
      </c>
      <c r="CA452" s="39" t="str">
        <f t="shared" si="377"/>
        <v/>
      </c>
      <c r="CB452" s="39" t="str">
        <f t="shared" si="378"/>
        <v/>
      </c>
      <c r="CC452" s="39" t="str">
        <f t="shared" si="379"/>
        <v/>
      </c>
      <c r="CD452" s="39" t="str">
        <f t="shared" si="380"/>
        <v/>
      </c>
      <c r="CE452" s="39" t="str">
        <f t="shared" si="381"/>
        <v/>
      </c>
      <c r="CF452" s="39" t="str">
        <f t="shared" si="382"/>
        <v/>
      </c>
      <c r="CG452" s="39" t="str">
        <f t="shared" si="383"/>
        <v/>
      </c>
      <c r="CH452" s="39" t="str">
        <f t="shared" si="384"/>
        <v/>
      </c>
      <c r="CI452" s="39" t="str">
        <f t="shared" si="385"/>
        <v/>
      </c>
    </row>
    <row r="453" spans="1:87" ht="12.75">
      <c r="A453" s="18"/>
      <c r="B453" s="16" t="str">
        <f>'Gene Table'!D452</f>
        <v>NM_000795</v>
      </c>
      <c r="C453" s="16" t="s">
        <v>269</v>
      </c>
      <c r="D453" s="17" t="str">
        <f>IF(SUM('Test Sample Data'!D$3:D$98)&gt;10,IF(AND(ISNUMBER('Test Sample Data'!D452),'Test Sample Data'!D452&lt;$B$1,'Test Sample Data'!D452&gt;0),'Test Sample Data'!D452,$B$1),"")</f>
        <v/>
      </c>
      <c r="E453" s="17" t="str">
        <f>IF(SUM('Test Sample Data'!E$3:E$98)&gt;10,IF(AND(ISNUMBER('Test Sample Data'!E452),'Test Sample Data'!E452&lt;$B$1,'Test Sample Data'!E452&gt;0),'Test Sample Data'!E452,$B$1),"")</f>
        <v/>
      </c>
      <c r="F453" s="17" t="str">
        <f>IF(SUM('Test Sample Data'!F$3:F$98)&gt;10,IF(AND(ISNUMBER('Test Sample Data'!F452),'Test Sample Data'!F452&lt;$B$1,'Test Sample Data'!F452&gt;0),'Test Sample Data'!F452,$B$1),"")</f>
        <v/>
      </c>
      <c r="G453" s="17" t="str">
        <f>IF(SUM('Test Sample Data'!G$3:G$98)&gt;10,IF(AND(ISNUMBER('Test Sample Data'!G452),'Test Sample Data'!G452&lt;$B$1,'Test Sample Data'!G452&gt;0),'Test Sample Data'!G452,$B$1),"")</f>
        <v/>
      </c>
      <c r="H453" s="17" t="str">
        <f>IF(SUM('Test Sample Data'!H$3:H$98)&gt;10,IF(AND(ISNUMBER('Test Sample Data'!H452),'Test Sample Data'!H452&lt;$B$1,'Test Sample Data'!H452&gt;0),'Test Sample Data'!H452,$B$1),"")</f>
        <v/>
      </c>
      <c r="I453" s="17" t="str">
        <f>IF(SUM('Test Sample Data'!I$3:I$98)&gt;10,IF(AND(ISNUMBER('Test Sample Data'!I452),'Test Sample Data'!I452&lt;$B$1,'Test Sample Data'!I452&gt;0),'Test Sample Data'!I452,$B$1),"")</f>
        <v/>
      </c>
      <c r="J453" s="17" t="str">
        <f>IF(SUM('Test Sample Data'!J$3:J$98)&gt;10,IF(AND(ISNUMBER('Test Sample Data'!J452),'Test Sample Data'!J452&lt;$B$1,'Test Sample Data'!J452&gt;0),'Test Sample Data'!J452,$B$1),"")</f>
        <v/>
      </c>
      <c r="K453" s="17" t="str">
        <f>IF(SUM('Test Sample Data'!K$3:K$98)&gt;10,IF(AND(ISNUMBER('Test Sample Data'!K452),'Test Sample Data'!K452&lt;$B$1,'Test Sample Data'!K452&gt;0),'Test Sample Data'!K452,$B$1),"")</f>
        <v/>
      </c>
      <c r="L453" s="17" t="str">
        <f>IF(SUM('Test Sample Data'!L$3:L$98)&gt;10,IF(AND(ISNUMBER('Test Sample Data'!L452),'Test Sample Data'!L452&lt;$B$1,'Test Sample Data'!L452&gt;0),'Test Sample Data'!L452,$B$1),"")</f>
        <v/>
      </c>
      <c r="M453" s="17" t="str">
        <f>IF(SUM('Test Sample Data'!M$3:M$98)&gt;10,IF(AND(ISNUMBER('Test Sample Data'!M452),'Test Sample Data'!M452&lt;$B$1,'Test Sample Data'!M452&gt;0),'Test Sample Data'!M452,$B$1),"")</f>
        <v/>
      </c>
      <c r="N453" s="17" t="str">
        <f>'Gene Table'!D452</f>
        <v>NM_000795</v>
      </c>
      <c r="O453" s="16" t="s">
        <v>269</v>
      </c>
      <c r="P453" s="17" t="str">
        <f>IF(SUM('Control Sample Data'!D$3:D$98)&gt;10,IF(AND(ISNUMBER('Control Sample Data'!D452),'Control Sample Data'!D452&lt;$B$1,'Control Sample Data'!D452&gt;0),'Control Sample Data'!D452,$B$1),"")</f>
        <v/>
      </c>
      <c r="Q453" s="17" t="str">
        <f>IF(SUM('Control Sample Data'!E$3:E$98)&gt;10,IF(AND(ISNUMBER('Control Sample Data'!E452),'Control Sample Data'!E452&lt;$B$1,'Control Sample Data'!E452&gt;0),'Control Sample Data'!E452,$B$1),"")</f>
        <v/>
      </c>
      <c r="R453" s="17" t="str">
        <f>IF(SUM('Control Sample Data'!F$3:F$98)&gt;10,IF(AND(ISNUMBER('Control Sample Data'!F452),'Control Sample Data'!F452&lt;$B$1,'Control Sample Data'!F452&gt;0),'Control Sample Data'!F452,$B$1),"")</f>
        <v/>
      </c>
      <c r="S453" s="17" t="str">
        <f>IF(SUM('Control Sample Data'!G$3:G$98)&gt;10,IF(AND(ISNUMBER('Control Sample Data'!G452),'Control Sample Data'!G452&lt;$B$1,'Control Sample Data'!G452&gt;0),'Control Sample Data'!G452,$B$1),"")</f>
        <v/>
      </c>
      <c r="T453" s="17" t="str">
        <f>IF(SUM('Control Sample Data'!H$3:H$98)&gt;10,IF(AND(ISNUMBER('Control Sample Data'!H452),'Control Sample Data'!H452&lt;$B$1,'Control Sample Data'!H452&gt;0),'Control Sample Data'!H452,$B$1),"")</f>
        <v/>
      </c>
      <c r="U453" s="17" t="str">
        <f>IF(SUM('Control Sample Data'!I$3:I$98)&gt;10,IF(AND(ISNUMBER('Control Sample Data'!I452),'Control Sample Data'!I452&lt;$B$1,'Control Sample Data'!I452&gt;0),'Control Sample Data'!I452,$B$1),"")</f>
        <v/>
      </c>
      <c r="V453" s="17" t="str">
        <f>IF(SUM('Control Sample Data'!J$3:J$98)&gt;10,IF(AND(ISNUMBER('Control Sample Data'!J452),'Control Sample Data'!J452&lt;$B$1,'Control Sample Data'!J452&gt;0),'Control Sample Data'!J452,$B$1),"")</f>
        <v/>
      </c>
      <c r="W453" s="17" t="str">
        <f>IF(SUM('Control Sample Data'!K$3:K$98)&gt;10,IF(AND(ISNUMBER('Control Sample Data'!K452),'Control Sample Data'!K452&lt;$B$1,'Control Sample Data'!K452&gt;0),'Control Sample Data'!K452,$B$1),"")</f>
        <v/>
      </c>
      <c r="X453" s="17" t="str">
        <f>IF(SUM('Control Sample Data'!L$3:L$98)&gt;10,IF(AND(ISNUMBER('Control Sample Data'!L452),'Control Sample Data'!L452&lt;$B$1,'Control Sample Data'!L452&gt;0),'Control Sample Data'!L452,$B$1),"")</f>
        <v/>
      </c>
      <c r="Y453" s="17" t="str">
        <f>IF(SUM('Control Sample Data'!M$3:M$98)&gt;10,IF(AND(ISNUMBER('Control Sample Data'!M452),'Control Sample Data'!M452&lt;$B$1,'Control Sample Data'!M452&gt;0),'Control Sample Data'!M452,$B$1),"")</f>
        <v/>
      </c>
      <c r="AT453" s="36" t="str">
        <f t="shared" si="386"/>
        <v/>
      </c>
      <c r="AU453" s="36" t="str">
        <f t="shared" si="387"/>
        <v/>
      </c>
      <c r="AV453" s="36" t="str">
        <f t="shared" si="388"/>
        <v/>
      </c>
      <c r="AW453" s="36" t="str">
        <f t="shared" si="389"/>
        <v/>
      </c>
      <c r="AX453" s="36" t="str">
        <f t="shared" si="390"/>
        <v/>
      </c>
      <c r="AY453" s="36" t="str">
        <f t="shared" si="391"/>
        <v/>
      </c>
      <c r="AZ453" s="36" t="str">
        <f t="shared" si="392"/>
        <v/>
      </c>
      <c r="BA453" s="36" t="str">
        <f t="shared" si="393"/>
        <v/>
      </c>
      <c r="BB453" s="36" t="str">
        <f t="shared" si="394"/>
        <v/>
      </c>
      <c r="BC453" s="36" t="str">
        <f t="shared" si="394"/>
        <v/>
      </c>
      <c r="BD453" s="36" t="str">
        <f aca="true" t="shared" si="399" ref="BD453:BD483">IF(ISERROR(P453-AJ$410),"",P453-AJ$410)</f>
        <v/>
      </c>
      <c r="BE453" s="36" t="str">
        <f aca="true" t="shared" si="400" ref="BE453:BE483">IF(ISERROR(Q453-AK$410),"",Q453-AK$410)</f>
        <v/>
      </c>
      <c r="BF453" s="36" t="str">
        <f aca="true" t="shared" si="401" ref="BF453:BF483">IF(ISERROR(R453-AL$410),"",R453-AL$410)</f>
        <v/>
      </c>
      <c r="BG453" s="36" t="str">
        <f aca="true" t="shared" si="402" ref="BG453:BG483">IF(ISERROR(S453-AM$410),"",S453-AM$410)</f>
        <v/>
      </c>
      <c r="BH453" s="36" t="str">
        <f aca="true" t="shared" si="403" ref="BH453:BH483">IF(ISERROR(T453-AN$410),"",T453-AN$410)</f>
        <v/>
      </c>
      <c r="BI453" s="36" t="str">
        <f aca="true" t="shared" si="404" ref="BI453:BI483">IF(ISERROR(U453-AO$410),"",U453-AO$410)</f>
        <v/>
      </c>
      <c r="BJ453" s="36" t="str">
        <f aca="true" t="shared" si="405" ref="BJ453:BJ483">IF(ISERROR(V453-AP$410),"",V453-AP$410)</f>
        <v/>
      </c>
      <c r="BK453" s="36" t="str">
        <f aca="true" t="shared" si="406" ref="BK453:BK483">IF(ISERROR(W453-AQ$410),"",W453-AQ$410)</f>
        <v/>
      </c>
      <c r="BL453" s="36" t="str">
        <f aca="true" t="shared" si="407" ref="BL453:BL483">IF(ISERROR(X453-AR$410),"",X453-AR$410)</f>
        <v/>
      </c>
      <c r="BM453" s="36" t="str">
        <f aca="true" t="shared" si="408" ref="BM453:BM483">IF(ISERROR(Y453-AS$410),"",Y453-AS$410)</f>
        <v/>
      </c>
      <c r="BN453" s="38" t="e">
        <f t="shared" si="397"/>
        <v>#DIV/0!</v>
      </c>
      <c r="BO453" s="38" t="e">
        <f t="shared" si="398"/>
        <v>#DIV/0!</v>
      </c>
      <c r="BP453" s="39" t="str">
        <f aca="true" t="shared" si="409" ref="BP453:BP483">IF(ISNUMBER(AT453),POWER(2,-AT453),"")</f>
        <v/>
      </c>
      <c r="BQ453" s="39" t="str">
        <f aca="true" t="shared" si="410" ref="BQ453:BQ483">IF(ISNUMBER(AU453),POWER(2,-AU453),"")</f>
        <v/>
      </c>
      <c r="BR453" s="39" t="str">
        <f aca="true" t="shared" si="411" ref="BR453:BR483">IF(ISNUMBER(AV453),POWER(2,-AV453),"")</f>
        <v/>
      </c>
      <c r="BS453" s="39" t="str">
        <f aca="true" t="shared" si="412" ref="BS453:BS483">IF(ISNUMBER(AW453),POWER(2,-AW453),"")</f>
        <v/>
      </c>
      <c r="BT453" s="39" t="str">
        <f aca="true" t="shared" si="413" ref="BT453:BT483">IF(ISNUMBER(AX453),POWER(2,-AX453),"")</f>
        <v/>
      </c>
      <c r="BU453" s="39" t="str">
        <f aca="true" t="shared" si="414" ref="BU453:BU483">IF(ISNUMBER(AY453),POWER(2,-AY453),"")</f>
        <v/>
      </c>
      <c r="BV453" s="39" t="str">
        <f aca="true" t="shared" si="415" ref="BV453:BV483">IF(ISNUMBER(AZ453),POWER(2,-AZ453),"")</f>
        <v/>
      </c>
      <c r="BW453" s="39" t="str">
        <f aca="true" t="shared" si="416" ref="BW453:BW483">IF(ISNUMBER(BA453),POWER(2,-BA453),"")</f>
        <v/>
      </c>
      <c r="BX453" s="39" t="str">
        <f aca="true" t="shared" si="417" ref="BX453:BX483">IF(ISNUMBER(BB453),POWER(2,-BB453),"")</f>
        <v/>
      </c>
      <c r="BY453" s="39" t="str">
        <f aca="true" t="shared" si="418" ref="BY453:BY483">IF(ISNUMBER(BC453),POWER(2,-BC453),"")</f>
        <v/>
      </c>
      <c r="BZ453" s="39" t="str">
        <f aca="true" t="shared" si="419" ref="BZ453:BZ483">IF(ISNUMBER(BD453),POWER(2,-BD453),"")</f>
        <v/>
      </c>
      <c r="CA453" s="39" t="str">
        <f aca="true" t="shared" si="420" ref="CA453:CA483">IF(ISNUMBER(BE453),POWER(2,-BE453),"")</f>
        <v/>
      </c>
      <c r="CB453" s="39" t="str">
        <f aca="true" t="shared" si="421" ref="CB453:CB483">IF(ISNUMBER(BF453),POWER(2,-BF453),"")</f>
        <v/>
      </c>
      <c r="CC453" s="39" t="str">
        <f aca="true" t="shared" si="422" ref="CC453:CC483">IF(ISNUMBER(BG453),POWER(2,-BG453),"")</f>
        <v/>
      </c>
      <c r="CD453" s="39" t="str">
        <f aca="true" t="shared" si="423" ref="CD453:CD483">IF(ISNUMBER(BH453),POWER(2,-BH453),"")</f>
        <v/>
      </c>
      <c r="CE453" s="39" t="str">
        <f aca="true" t="shared" si="424" ref="CE453:CE483">IF(ISNUMBER(BI453),POWER(2,-BI453),"")</f>
        <v/>
      </c>
      <c r="CF453" s="39" t="str">
        <f aca="true" t="shared" si="425" ref="CF453:CF483">IF(ISNUMBER(BJ453),POWER(2,-BJ453),"")</f>
        <v/>
      </c>
      <c r="CG453" s="39" t="str">
        <f aca="true" t="shared" si="426" ref="CG453:CG483">IF(ISNUMBER(BK453),POWER(2,-BK453),"")</f>
        <v/>
      </c>
      <c r="CH453" s="39" t="str">
        <f aca="true" t="shared" si="427" ref="CH453:CH483">IF(ISNUMBER(BL453),POWER(2,-BL453),"")</f>
        <v/>
      </c>
      <c r="CI453" s="39" t="str">
        <f aca="true" t="shared" si="428" ref="CI453:CI483">IF(ISNUMBER(BM453),POWER(2,-BM453),"")</f>
        <v/>
      </c>
    </row>
    <row r="454" spans="1:87" ht="12.75">
      <c r="A454" s="18"/>
      <c r="B454" s="16" t="str">
        <f>'Gene Table'!D453</f>
        <v>NM_194320</v>
      </c>
      <c r="C454" s="16" t="s">
        <v>273</v>
      </c>
      <c r="D454" s="17" t="str">
        <f>IF(SUM('Test Sample Data'!D$3:D$98)&gt;10,IF(AND(ISNUMBER('Test Sample Data'!D453),'Test Sample Data'!D453&lt;$B$1,'Test Sample Data'!D453&gt;0),'Test Sample Data'!D453,$B$1),"")</f>
        <v/>
      </c>
      <c r="E454" s="17" t="str">
        <f>IF(SUM('Test Sample Data'!E$3:E$98)&gt;10,IF(AND(ISNUMBER('Test Sample Data'!E453),'Test Sample Data'!E453&lt;$B$1,'Test Sample Data'!E453&gt;0),'Test Sample Data'!E453,$B$1),"")</f>
        <v/>
      </c>
      <c r="F454" s="17" t="str">
        <f>IF(SUM('Test Sample Data'!F$3:F$98)&gt;10,IF(AND(ISNUMBER('Test Sample Data'!F453),'Test Sample Data'!F453&lt;$B$1,'Test Sample Data'!F453&gt;0),'Test Sample Data'!F453,$B$1),"")</f>
        <v/>
      </c>
      <c r="G454" s="17" t="str">
        <f>IF(SUM('Test Sample Data'!G$3:G$98)&gt;10,IF(AND(ISNUMBER('Test Sample Data'!G453),'Test Sample Data'!G453&lt;$B$1,'Test Sample Data'!G453&gt;0),'Test Sample Data'!G453,$B$1),"")</f>
        <v/>
      </c>
      <c r="H454" s="17" t="str">
        <f>IF(SUM('Test Sample Data'!H$3:H$98)&gt;10,IF(AND(ISNUMBER('Test Sample Data'!H453),'Test Sample Data'!H453&lt;$B$1,'Test Sample Data'!H453&gt;0),'Test Sample Data'!H453,$B$1),"")</f>
        <v/>
      </c>
      <c r="I454" s="17" t="str">
        <f>IF(SUM('Test Sample Data'!I$3:I$98)&gt;10,IF(AND(ISNUMBER('Test Sample Data'!I453),'Test Sample Data'!I453&lt;$B$1,'Test Sample Data'!I453&gt;0),'Test Sample Data'!I453,$B$1),"")</f>
        <v/>
      </c>
      <c r="J454" s="17" t="str">
        <f>IF(SUM('Test Sample Data'!J$3:J$98)&gt;10,IF(AND(ISNUMBER('Test Sample Data'!J453),'Test Sample Data'!J453&lt;$B$1,'Test Sample Data'!J453&gt;0),'Test Sample Data'!J453,$B$1),"")</f>
        <v/>
      </c>
      <c r="K454" s="17" t="str">
        <f>IF(SUM('Test Sample Data'!K$3:K$98)&gt;10,IF(AND(ISNUMBER('Test Sample Data'!K453),'Test Sample Data'!K453&lt;$B$1,'Test Sample Data'!K453&gt;0),'Test Sample Data'!K453,$B$1),"")</f>
        <v/>
      </c>
      <c r="L454" s="17" t="str">
        <f>IF(SUM('Test Sample Data'!L$3:L$98)&gt;10,IF(AND(ISNUMBER('Test Sample Data'!L453),'Test Sample Data'!L453&lt;$B$1,'Test Sample Data'!L453&gt;0),'Test Sample Data'!L453,$B$1),"")</f>
        <v/>
      </c>
      <c r="M454" s="17" t="str">
        <f>IF(SUM('Test Sample Data'!M$3:M$98)&gt;10,IF(AND(ISNUMBER('Test Sample Data'!M453),'Test Sample Data'!M453&lt;$B$1,'Test Sample Data'!M453&gt;0),'Test Sample Data'!M453,$B$1),"")</f>
        <v/>
      </c>
      <c r="N454" s="17" t="str">
        <f>'Gene Table'!D453</f>
        <v>NM_194320</v>
      </c>
      <c r="O454" s="16" t="s">
        <v>273</v>
      </c>
      <c r="P454" s="17" t="str">
        <f>IF(SUM('Control Sample Data'!D$3:D$98)&gt;10,IF(AND(ISNUMBER('Control Sample Data'!D453),'Control Sample Data'!D453&lt;$B$1,'Control Sample Data'!D453&gt;0),'Control Sample Data'!D453,$B$1),"")</f>
        <v/>
      </c>
      <c r="Q454" s="17" t="str">
        <f>IF(SUM('Control Sample Data'!E$3:E$98)&gt;10,IF(AND(ISNUMBER('Control Sample Data'!E453),'Control Sample Data'!E453&lt;$B$1,'Control Sample Data'!E453&gt;0),'Control Sample Data'!E453,$B$1),"")</f>
        <v/>
      </c>
      <c r="R454" s="17" t="str">
        <f>IF(SUM('Control Sample Data'!F$3:F$98)&gt;10,IF(AND(ISNUMBER('Control Sample Data'!F453),'Control Sample Data'!F453&lt;$B$1,'Control Sample Data'!F453&gt;0),'Control Sample Data'!F453,$B$1),"")</f>
        <v/>
      </c>
      <c r="S454" s="17" t="str">
        <f>IF(SUM('Control Sample Data'!G$3:G$98)&gt;10,IF(AND(ISNUMBER('Control Sample Data'!G453),'Control Sample Data'!G453&lt;$B$1,'Control Sample Data'!G453&gt;0),'Control Sample Data'!G453,$B$1),"")</f>
        <v/>
      </c>
      <c r="T454" s="17" t="str">
        <f>IF(SUM('Control Sample Data'!H$3:H$98)&gt;10,IF(AND(ISNUMBER('Control Sample Data'!H453),'Control Sample Data'!H453&lt;$B$1,'Control Sample Data'!H453&gt;0),'Control Sample Data'!H453,$B$1),"")</f>
        <v/>
      </c>
      <c r="U454" s="17" t="str">
        <f>IF(SUM('Control Sample Data'!I$3:I$98)&gt;10,IF(AND(ISNUMBER('Control Sample Data'!I453),'Control Sample Data'!I453&lt;$B$1,'Control Sample Data'!I453&gt;0),'Control Sample Data'!I453,$B$1),"")</f>
        <v/>
      </c>
      <c r="V454" s="17" t="str">
        <f>IF(SUM('Control Sample Data'!J$3:J$98)&gt;10,IF(AND(ISNUMBER('Control Sample Data'!J453),'Control Sample Data'!J453&lt;$B$1,'Control Sample Data'!J453&gt;0),'Control Sample Data'!J453,$B$1),"")</f>
        <v/>
      </c>
      <c r="W454" s="17" t="str">
        <f>IF(SUM('Control Sample Data'!K$3:K$98)&gt;10,IF(AND(ISNUMBER('Control Sample Data'!K453),'Control Sample Data'!K453&lt;$B$1,'Control Sample Data'!K453&gt;0),'Control Sample Data'!K453,$B$1),"")</f>
        <v/>
      </c>
      <c r="X454" s="17" t="str">
        <f>IF(SUM('Control Sample Data'!L$3:L$98)&gt;10,IF(AND(ISNUMBER('Control Sample Data'!L453),'Control Sample Data'!L453&lt;$B$1,'Control Sample Data'!L453&gt;0),'Control Sample Data'!L453,$B$1),"")</f>
        <v/>
      </c>
      <c r="Y454" s="17" t="str">
        <f>IF(SUM('Control Sample Data'!M$3:M$98)&gt;10,IF(AND(ISNUMBER('Control Sample Data'!M453),'Control Sample Data'!M453&lt;$B$1,'Control Sample Data'!M453&gt;0),'Control Sample Data'!M453,$B$1),"")</f>
        <v/>
      </c>
      <c r="AT454" s="36" t="str">
        <f aca="true" t="shared" si="429" ref="AT454:AT483">IF(ISERROR(D454-Z$410),"",D454-Z$410)</f>
        <v/>
      </c>
      <c r="AU454" s="36" t="str">
        <f aca="true" t="shared" si="430" ref="AU454:AU483">IF(ISERROR(E454-AA$410),"",E454-AA$410)</f>
        <v/>
      </c>
      <c r="AV454" s="36" t="str">
        <f aca="true" t="shared" si="431" ref="AV454:AV483">IF(ISERROR(F454-AB$410),"",F454-AB$410)</f>
        <v/>
      </c>
      <c r="AW454" s="36" t="str">
        <f aca="true" t="shared" si="432" ref="AW454:AW483">IF(ISERROR(G454-AC$410),"",G454-AC$410)</f>
        <v/>
      </c>
      <c r="AX454" s="36" t="str">
        <f aca="true" t="shared" si="433" ref="AX454:AX483">IF(ISERROR(H454-AD$410),"",H454-AD$410)</f>
        <v/>
      </c>
      <c r="AY454" s="36" t="str">
        <f aca="true" t="shared" si="434" ref="AY454:AY483">IF(ISERROR(I454-AE$410),"",I454-AE$410)</f>
        <v/>
      </c>
      <c r="AZ454" s="36" t="str">
        <f aca="true" t="shared" si="435" ref="AZ454:AZ483">IF(ISERROR(J454-AF$410),"",J454-AF$410)</f>
        <v/>
      </c>
      <c r="BA454" s="36" t="str">
        <f aca="true" t="shared" si="436" ref="BA454:BA483">IF(ISERROR(K454-AG$410),"",K454-AG$410)</f>
        <v/>
      </c>
      <c r="BB454" s="36" t="str">
        <f aca="true" t="shared" si="437" ref="BB454:BC483">IF(ISERROR(L454-AH$410),"",L454-AH$410)</f>
        <v/>
      </c>
      <c r="BC454" s="36" t="str">
        <f t="shared" si="437"/>
        <v/>
      </c>
      <c r="BD454" s="36" t="str">
        <f t="shared" si="399"/>
        <v/>
      </c>
      <c r="BE454" s="36" t="str">
        <f t="shared" si="400"/>
        <v/>
      </c>
      <c r="BF454" s="36" t="str">
        <f t="shared" si="401"/>
        <v/>
      </c>
      <c r="BG454" s="36" t="str">
        <f t="shared" si="402"/>
        <v/>
      </c>
      <c r="BH454" s="36" t="str">
        <f t="shared" si="403"/>
        <v/>
      </c>
      <c r="BI454" s="36" t="str">
        <f t="shared" si="404"/>
        <v/>
      </c>
      <c r="BJ454" s="36" t="str">
        <f t="shared" si="405"/>
        <v/>
      </c>
      <c r="BK454" s="36" t="str">
        <f t="shared" si="406"/>
        <v/>
      </c>
      <c r="BL454" s="36" t="str">
        <f t="shared" si="407"/>
        <v/>
      </c>
      <c r="BM454" s="36" t="str">
        <f t="shared" si="408"/>
        <v/>
      </c>
      <c r="BN454" s="38" t="e">
        <f t="shared" si="397"/>
        <v>#DIV/0!</v>
      </c>
      <c r="BO454" s="38" t="e">
        <f t="shared" si="398"/>
        <v>#DIV/0!</v>
      </c>
      <c r="BP454" s="39" t="str">
        <f t="shared" si="409"/>
        <v/>
      </c>
      <c r="BQ454" s="39" t="str">
        <f t="shared" si="410"/>
        <v/>
      </c>
      <c r="BR454" s="39" t="str">
        <f t="shared" si="411"/>
        <v/>
      </c>
      <c r="BS454" s="39" t="str">
        <f t="shared" si="412"/>
        <v/>
      </c>
      <c r="BT454" s="39" t="str">
        <f t="shared" si="413"/>
        <v/>
      </c>
      <c r="BU454" s="39" t="str">
        <f t="shared" si="414"/>
        <v/>
      </c>
      <c r="BV454" s="39" t="str">
        <f t="shared" si="415"/>
        <v/>
      </c>
      <c r="BW454" s="39" t="str">
        <f t="shared" si="416"/>
        <v/>
      </c>
      <c r="BX454" s="39" t="str">
        <f t="shared" si="417"/>
        <v/>
      </c>
      <c r="BY454" s="39" t="str">
        <f t="shared" si="418"/>
        <v/>
      </c>
      <c r="BZ454" s="39" t="str">
        <f t="shared" si="419"/>
        <v/>
      </c>
      <c r="CA454" s="39" t="str">
        <f t="shared" si="420"/>
        <v/>
      </c>
      <c r="CB454" s="39" t="str">
        <f t="shared" si="421"/>
        <v/>
      </c>
      <c r="CC454" s="39" t="str">
        <f t="shared" si="422"/>
        <v/>
      </c>
      <c r="CD454" s="39" t="str">
        <f t="shared" si="423"/>
        <v/>
      </c>
      <c r="CE454" s="39" t="str">
        <f t="shared" si="424"/>
        <v/>
      </c>
      <c r="CF454" s="39" t="str">
        <f t="shared" si="425"/>
        <v/>
      </c>
      <c r="CG454" s="39" t="str">
        <f t="shared" si="426"/>
        <v/>
      </c>
      <c r="CH454" s="39" t="str">
        <f t="shared" si="427"/>
        <v/>
      </c>
      <c r="CI454" s="39" t="str">
        <f t="shared" si="428"/>
        <v/>
      </c>
    </row>
    <row r="455" spans="1:87" ht="12.75">
      <c r="A455" s="18"/>
      <c r="B455" s="16" t="str">
        <f>'Gene Table'!D454</f>
        <v>NM_001928</v>
      </c>
      <c r="C455" s="16" t="s">
        <v>277</v>
      </c>
      <c r="D455" s="17" t="str">
        <f>IF(SUM('Test Sample Data'!D$3:D$98)&gt;10,IF(AND(ISNUMBER('Test Sample Data'!D454),'Test Sample Data'!D454&lt;$B$1,'Test Sample Data'!D454&gt;0),'Test Sample Data'!D454,$B$1),"")</f>
        <v/>
      </c>
      <c r="E455" s="17" t="str">
        <f>IF(SUM('Test Sample Data'!E$3:E$98)&gt;10,IF(AND(ISNUMBER('Test Sample Data'!E454),'Test Sample Data'!E454&lt;$B$1,'Test Sample Data'!E454&gt;0),'Test Sample Data'!E454,$B$1),"")</f>
        <v/>
      </c>
      <c r="F455" s="17" t="str">
        <f>IF(SUM('Test Sample Data'!F$3:F$98)&gt;10,IF(AND(ISNUMBER('Test Sample Data'!F454),'Test Sample Data'!F454&lt;$B$1,'Test Sample Data'!F454&gt;0),'Test Sample Data'!F454,$B$1),"")</f>
        <v/>
      </c>
      <c r="G455" s="17" t="str">
        <f>IF(SUM('Test Sample Data'!G$3:G$98)&gt;10,IF(AND(ISNUMBER('Test Sample Data'!G454),'Test Sample Data'!G454&lt;$B$1,'Test Sample Data'!G454&gt;0),'Test Sample Data'!G454,$B$1),"")</f>
        <v/>
      </c>
      <c r="H455" s="17" t="str">
        <f>IF(SUM('Test Sample Data'!H$3:H$98)&gt;10,IF(AND(ISNUMBER('Test Sample Data'!H454),'Test Sample Data'!H454&lt;$B$1,'Test Sample Data'!H454&gt;0),'Test Sample Data'!H454,$B$1),"")</f>
        <v/>
      </c>
      <c r="I455" s="17" t="str">
        <f>IF(SUM('Test Sample Data'!I$3:I$98)&gt;10,IF(AND(ISNUMBER('Test Sample Data'!I454),'Test Sample Data'!I454&lt;$B$1,'Test Sample Data'!I454&gt;0),'Test Sample Data'!I454,$B$1),"")</f>
        <v/>
      </c>
      <c r="J455" s="17" t="str">
        <f>IF(SUM('Test Sample Data'!J$3:J$98)&gt;10,IF(AND(ISNUMBER('Test Sample Data'!J454),'Test Sample Data'!J454&lt;$B$1,'Test Sample Data'!J454&gt;0),'Test Sample Data'!J454,$B$1),"")</f>
        <v/>
      </c>
      <c r="K455" s="17" t="str">
        <f>IF(SUM('Test Sample Data'!K$3:K$98)&gt;10,IF(AND(ISNUMBER('Test Sample Data'!K454),'Test Sample Data'!K454&lt;$B$1,'Test Sample Data'!K454&gt;0),'Test Sample Data'!K454,$B$1),"")</f>
        <v/>
      </c>
      <c r="L455" s="17" t="str">
        <f>IF(SUM('Test Sample Data'!L$3:L$98)&gt;10,IF(AND(ISNUMBER('Test Sample Data'!L454),'Test Sample Data'!L454&lt;$B$1,'Test Sample Data'!L454&gt;0),'Test Sample Data'!L454,$B$1),"")</f>
        <v/>
      </c>
      <c r="M455" s="17" t="str">
        <f>IF(SUM('Test Sample Data'!M$3:M$98)&gt;10,IF(AND(ISNUMBER('Test Sample Data'!M454),'Test Sample Data'!M454&lt;$B$1,'Test Sample Data'!M454&gt;0),'Test Sample Data'!M454,$B$1),"")</f>
        <v/>
      </c>
      <c r="N455" s="17" t="str">
        <f>'Gene Table'!D454</f>
        <v>NM_001928</v>
      </c>
      <c r="O455" s="16" t="s">
        <v>277</v>
      </c>
      <c r="P455" s="17" t="str">
        <f>IF(SUM('Control Sample Data'!D$3:D$98)&gt;10,IF(AND(ISNUMBER('Control Sample Data'!D454),'Control Sample Data'!D454&lt;$B$1,'Control Sample Data'!D454&gt;0),'Control Sample Data'!D454,$B$1),"")</f>
        <v/>
      </c>
      <c r="Q455" s="17" t="str">
        <f>IF(SUM('Control Sample Data'!E$3:E$98)&gt;10,IF(AND(ISNUMBER('Control Sample Data'!E454),'Control Sample Data'!E454&lt;$B$1,'Control Sample Data'!E454&gt;0),'Control Sample Data'!E454,$B$1),"")</f>
        <v/>
      </c>
      <c r="R455" s="17" t="str">
        <f>IF(SUM('Control Sample Data'!F$3:F$98)&gt;10,IF(AND(ISNUMBER('Control Sample Data'!F454),'Control Sample Data'!F454&lt;$B$1,'Control Sample Data'!F454&gt;0),'Control Sample Data'!F454,$B$1),"")</f>
        <v/>
      </c>
      <c r="S455" s="17" t="str">
        <f>IF(SUM('Control Sample Data'!G$3:G$98)&gt;10,IF(AND(ISNUMBER('Control Sample Data'!G454),'Control Sample Data'!G454&lt;$B$1,'Control Sample Data'!G454&gt;0),'Control Sample Data'!G454,$B$1),"")</f>
        <v/>
      </c>
      <c r="T455" s="17" t="str">
        <f>IF(SUM('Control Sample Data'!H$3:H$98)&gt;10,IF(AND(ISNUMBER('Control Sample Data'!H454),'Control Sample Data'!H454&lt;$B$1,'Control Sample Data'!H454&gt;0),'Control Sample Data'!H454,$B$1),"")</f>
        <v/>
      </c>
      <c r="U455" s="17" t="str">
        <f>IF(SUM('Control Sample Data'!I$3:I$98)&gt;10,IF(AND(ISNUMBER('Control Sample Data'!I454),'Control Sample Data'!I454&lt;$B$1,'Control Sample Data'!I454&gt;0),'Control Sample Data'!I454,$B$1),"")</f>
        <v/>
      </c>
      <c r="V455" s="17" t="str">
        <f>IF(SUM('Control Sample Data'!J$3:J$98)&gt;10,IF(AND(ISNUMBER('Control Sample Data'!J454),'Control Sample Data'!J454&lt;$B$1,'Control Sample Data'!J454&gt;0),'Control Sample Data'!J454,$B$1),"")</f>
        <v/>
      </c>
      <c r="W455" s="17" t="str">
        <f>IF(SUM('Control Sample Data'!K$3:K$98)&gt;10,IF(AND(ISNUMBER('Control Sample Data'!K454),'Control Sample Data'!K454&lt;$B$1,'Control Sample Data'!K454&gt;0),'Control Sample Data'!K454,$B$1),"")</f>
        <v/>
      </c>
      <c r="X455" s="17" t="str">
        <f>IF(SUM('Control Sample Data'!L$3:L$98)&gt;10,IF(AND(ISNUMBER('Control Sample Data'!L454),'Control Sample Data'!L454&lt;$B$1,'Control Sample Data'!L454&gt;0),'Control Sample Data'!L454,$B$1),"")</f>
        <v/>
      </c>
      <c r="Y455" s="17" t="str">
        <f>IF(SUM('Control Sample Data'!M$3:M$98)&gt;10,IF(AND(ISNUMBER('Control Sample Data'!M454),'Control Sample Data'!M454&lt;$B$1,'Control Sample Data'!M454&gt;0),'Control Sample Data'!M454,$B$1),"")</f>
        <v/>
      </c>
      <c r="AT455" s="36" t="str">
        <f t="shared" si="429"/>
        <v/>
      </c>
      <c r="AU455" s="36" t="str">
        <f t="shared" si="430"/>
        <v/>
      </c>
      <c r="AV455" s="36" t="str">
        <f t="shared" si="431"/>
        <v/>
      </c>
      <c r="AW455" s="36" t="str">
        <f t="shared" si="432"/>
        <v/>
      </c>
      <c r="AX455" s="36" t="str">
        <f t="shared" si="433"/>
        <v/>
      </c>
      <c r="AY455" s="36" t="str">
        <f t="shared" si="434"/>
        <v/>
      </c>
      <c r="AZ455" s="36" t="str">
        <f t="shared" si="435"/>
        <v/>
      </c>
      <c r="BA455" s="36" t="str">
        <f t="shared" si="436"/>
        <v/>
      </c>
      <c r="BB455" s="36" t="str">
        <f t="shared" si="437"/>
        <v/>
      </c>
      <c r="BC455" s="36" t="str">
        <f t="shared" si="437"/>
        <v/>
      </c>
      <c r="BD455" s="36" t="str">
        <f t="shared" si="399"/>
        <v/>
      </c>
      <c r="BE455" s="36" t="str">
        <f t="shared" si="400"/>
        <v/>
      </c>
      <c r="BF455" s="36" t="str">
        <f t="shared" si="401"/>
        <v/>
      </c>
      <c r="BG455" s="36" t="str">
        <f t="shared" si="402"/>
        <v/>
      </c>
      <c r="BH455" s="36" t="str">
        <f t="shared" si="403"/>
        <v/>
      </c>
      <c r="BI455" s="36" t="str">
        <f t="shared" si="404"/>
        <v/>
      </c>
      <c r="BJ455" s="36" t="str">
        <f t="shared" si="405"/>
        <v/>
      </c>
      <c r="BK455" s="36" t="str">
        <f t="shared" si="406"/>
        <v/>
      </c>
      <c r="BL455" s="36" t="str">
        <f t="shared" si="407"/>
        <v/>
      </c>
      <c r="BM455" s="36" t="str">
        <f t="shared" si="408"/>
        <v/>
      </c>
      <c r="BN455" s="38" t="e">
        <f t="shared" si="397"/>
        <v>#DIV/0!</v>
      </c>
      <c r="BO455" s="38" t="e">
        <f t="shared" si="398"/>
        <v>#DIV/0!</v>
      </c>
      <c r="BP455" s="39" t="str">
        <f t="shared" si="409"/>
        <v/>
      </c>
      <c r="BQ455" s="39" t="str">
        <f t="shared" si="410"/>
        <v/>
      </c>
      <c r="BR455" s="39" t="str">
        <f t="shared" si="411"/>
        <v/>
      </c>
      <c r="BS455" s="39" t="str">
        <f t="shared" si="412"/>
        <v/>
      </c>
      <c r="BT455" s="39" t="str">
        <f t="shared" si="413"/>
        <v/>
      </c>
      <c r="BU455" s="39" t="str">
        <f t="shared" si="414"/>
        <v/>
      </c>
      <c r="BV455" s="39" t="str">
        <f t="shared" si="415"/>
        <v/>
      </c>
      <c r="BW455" s="39" t="str">
        <f t="shared" si="416"/>
        <v/>
      </c>
      <c r="BX455" s="39" t="str">
        <f t="shared" si="417"/>
        <v/>
      </c>
      <c r="BY455" s="39" t="str">
        <f t="shared" si="418"/>
        <v/>
      </c>
      <c r="BZ455" s="39" t="str">
        <f t="shared" si="419"/>
        <v/>
      </c>
      <c r="CA455" s="39" t="str">
        <f t="shared" si="420"/>
        <v/>
      </c>
      <c r="CB455" s="39" t="str">
        <f t="shared" si="421"/>
        <v/>
      </c>
      <c r="CC455" s="39" t="str">
        <f t="shared" si="422"/>
        <v/>
      </c>
      <c r="CD455" s="39" t="str">
        <f t="shared" si="423"/>
        <v/>
      </c>
      <c r="CE455" s="39" t="str">
        <f t="shared" si="424"/>
        <v/>
      </c>
      <c r="CF455" s="39" t="str">
        <f t="shared" si="425"/>
        <v/>
      </c>
      <c r="CG455" s="39" t="str">
        <f t="shared" si="426"/>
        <v/>
      </c>
      <c r="CH455" s="39" t="str">
        <f t="shared" si="427"/>
        <v/>
      </c>
      <c r="CI455" s="39" t="str">
        <f t="shared" si="428"/>
        <v/>
      </c>
    </row>
    <row r="456" spans="1:87" ht="12.75">
      <c r="A456" s="18"/>
      <c r="B456" s="16" t="str">
        <f>'Gene Table'!D455</f>
        <v>NM_021010</v>
      </c>
      <c r="C456" s="16" t="s">
        <v>281</v>
      </c>
      <c r="D456" s="17" t="str">
        <f>IF(SUM('Test Sample Data'!D$3:D$98)&gt;10,IF(AND(ISNUMBER('Test Sample Data'!D455),'Test Sample Data'!D455&lt;$B$1,'Test Sample Data'!D455&gt;0),'Test Sample Data'!D455,$B$1),"")</f>
        <v/>
      </c>
      <c r="E456" s="17" t="str">
        <f>IF(SUM('Test Sample Data'!E$3:E$98)&gt;10,IF(AND(ISNUMBER('Test Sample Data'!E455),'Test Sample Data'!E455&lt;$B$1,'Test Sample Data'!E455&gt;0),'Test Sample Data'!E455,$B$1),"")</f>
        <v/>
      </c>
      <c r="F456" s="17" t="str">
        <f>IF(SUM('Test Sample Data'!F$3:F$98)&gt;10,IF(AND(ISNUMBER('Test Sample Data'!F455),'Test Sample Data'!F455&lt;$B$1,'Test Sample Data'!F455&gt;0),'Test Sample Data'!F455,$B$1),"")</f>
        <v/>
      </c>
      <c r="G456" s="17" t="str">
        <f>IF(SUM('Test Sample Data'!G$3:G$98)&gt;10,IF(AND(ISNUMBER('Test Sample Data'!G455),'Test Sample Data'!G455&lt;$B$1,'Test Sample Data'!G455&gt;0),'Test Sample Data'!G455,$B$1),"")</f>
        <v/>
      </c>
      <c r="H456" s="17" t="str">
        <f>IF(SUM('Test Sample Data'!H$3:H$98)&gt;10,IF(AND(ISNUMBER('Test Sample Data'!H455),'Test Sample Data'!H455&lt;$B$1,'Test Sample Data'!H455&gt;0),'Test Sample Data'!H455,$B$1),"")</f>
        <v/>
      </c>
      <c r="I456" s="17" t="str">
        <f>IF(SUM('Test Sample Data'!I$3:I$98)&gt;10,IF(AND(ISNUMBER('Test Sample Data'!I455),'Test Sample Data'!I455&lt;$B$1,'Test Sample Data'!I455&gt;0),'Test Sample Data'!I455,$B$1),"")</f>
        <v/>
      </c>
      <c r="J456" s="17" t="str">
        <f>IF(SUM('Test Sample Data'!J$3:J$98)&gt;10,IF(AND(ISNUMBER('Test Sample Data'!J455),'Test Sample Data'!J455&lt;$B$1,'Test Sample Data'!J455&gt;0),'Test Sample Data'!J455,$B$1),"")</f>
        <v/>
      </c>
      <c r="K456" s="17" t="str">
        <f>IF(SUM('Test Sample Data'!K$3:K$98)&gt;10,IF(AND(ISNUMBER('Test Sample Data'!K455),'Test Sample Data'!K455&lt;$B$1,'Test Sample Data'!K455&gt;0),'Test Sample Data'!K455,$B$1),"")</f>
        <v/>
      </c>
      <c r="L456" s="17" t="str">
        <f>IF(SUM('Test Sample Data'!L$3:L$98)&gt;10,IF(AND(ISNUMBER('Test Sample Data'!L455),'Test Sample Data'!L455&lt;$B$1,'Test Sample Data'!L455&gt;0),'Test Sample Data'!L455,$B$1),"")</f>
        <v/>
      </c>
      <c r="M456" s="17" t="str">
        <f>IF(SUM('Test Sample Data'!M$3:M$98)&gt;10,IF(AND(ISNUMBER('Test Sample Data'!M455),'Test Sample Data'!M455&lt;$B$1,'Test Sample Data'!M455&gt;0),'Test Sample Data'!M455,$B$1),"")</f>
        <v/>
      </c>
      <c r="N456" s="17" t="str">
        <f>'Gene Table'!D455</f>
        <v>NM_021010</v>
      </c>
      <c r="O456" s="16" t="s">
        <v>281</v>
      </c>
      <c r="P456" s="17" t="str">
        <f>IF(SUM('Control Sample Data'!D$3:D$98)&gt;10,IF(AND(ISNUMBER('Control Sample Data'!D455),'Control Sample Data'!D455&lt;$B$1,'Control Sample Data'!D455&gt;0),'Control Sample Data'!D455,$B$1),"")</f>
        <v/>
      </c>
      <c r="Q456" s="17" t="str">
        <f>IF(SUM('Control Sample Data'!E$3:E$98)&gt;10,IF(AND(ISNUMBER('Control Sample Data'!E455),'Control Sample Data'!E455&lt;$B$1,'Control Sample Data'!E455&gt;0),'Control Sample Data'!E455,$B$1),"")</f>
        <v/>
      </c>
      <c r="R456" s="17" t="str">
        <f>IF(SUM('Control Sample Data'!F$3:F$98)&gt;10,IF(AND(ISNUMBER('Control Sample Data'!F455),'Control Sample Data'!F455&lt;$B$1,'Control Sample Data'!F455&gt;0),'Control Sample Data'!F455,$B$1),"")</f>
        <v/>
      </c>
      <c r="S456" s="17" t="str">
        <f>IF(SUM('Control Sample Data'!G$3:G$98)&gt;10,IF(AND(ISNUMBER('Control Sample Data'!G455),'Control Sample Data'!G455&lt;$B$1,'Control Sample Data'!G455&gt;0),'Control Sample Data'!G455,$B$1),"")</f>
        <v/>
      </c>
      <c r="T456" s="17" t="str">
        <f>IF(SUM('Control Sample Data'!H$3:H$98)&gt;10,IF(AND(ISNUMBER('Control Sample Data'!H455),'Control Sample Data'!H455&lt;$B$1,'Control Sample Data'!H455&gt;0),'Control Sample Data'!H455,$B$1),"")</f>
        <v/>
      </c>
      <c r="U456" s="17" t="str">
        <f>IF(SUM('Control Sample Data'!I$3:I$98)&gt;10,IF(AND(ISNUMBER('Control Sample Data'!I455),'Control Sample Data'!I455&lt;$B$1,'Control Sample Data'!I455&gt;0),'Control Sample Data'!I455,$B$1),"")</f>
        <v/>
      </c>
      <c r="V456" s="17" t="str">
        <f>IF(SUM('Control Sample Data'!J$3:J$98)&gt;10,IF(AND(ISNUMBER('Control Sample Data'!J455),'Control Sample Data'!J455&lt;$B$1,'Control Sample Data'!J455&gt;0),'Control Sample Data'!J455,$B$1),"")</f>
        <v/>
      </c>
      <c r="W456" s="17" t="str">
        <f>IF(SUM('Control Sample Data'!K$3:K$98)&gt;10,IF(AND(ISNUMBER('Control Sample Data'!K455),'Control Sample Data'!K455&lt;$B$1,'Control Sample Data'!K455&gt;0),'Control Sample Data'!K455,$B$1),"")</f>
        <v/>
      </c>
      <c r="X456" s="17" t="str">
        <f>IF(SUM('Control Sample Data'!L$3:L$98)&gt;10,IF(AND(ISNUMBER('Control Sample Data'!L455),'Control Sample Data'!L455&lt;$B$1,'Control Sample Data'!L455&gt;0),'Control Sample Data'!L455,$B$1),"")</f>
        <v/>
      </c>
      <c r="Y456" s="17" t="str">
        <f>IF(SUM('Control Sample Data'!M$3:M$98)&gt;10,IF(AND(ISNUMBER('Control Sample Data'!M455),'Control Sample Data'!M455&lt;$B$1,'Control Sample Data'!M455&gt;0),'Control Sample Data'!M455,$B$1),"")</f>
        <v/>
      </c>
      <c r="AT456" s="36" t="str">
        <f t="shared" si="429"/>
        <v/>
      </c>
      <c r="AU456" s="36" t="str">
        <f t="shared" si="430"/>
        <v/>
      </c>
      <c r="AV456" s="36" t="str">
        <f t="shared" si="431"/>
        <v/>
      </c>
      <c r="AW456" s="36" t="str">
        <f t="shared" si="432"/>
        <v/>
      </c>
      <c r="AX456" s="36" t="str">
        <f t="shared" si="433"/>
        <v/>
      </c>
      <c r="AY456" s="36" t="str">
        <f t="shared" si="434"/>
        <v/>
      </c>
      <c r="AZ456" s="36" t="str">
        <f t="shared" si="435"/>
        <v/>
      </c>
      <c r="BA456" s="36" t="str">
        <f t="shared" si="436"/>
        <v/>
      </c>
      <c r="BB456" s="36" t="str">
        <f t="shared" si="437"/>
        <v/>
      </c>
      <c r="BC456" s="36" t="str">
        <f t="shared" si="437"/>
        <v/>
      </c>
      <c r="BD456" s="36" t="str">
        <f t="shared" si="399"/>
        <v/>
      </c>
      <c r="BE456" s="36" t="str">
        <f t="shared" si="400"/>
        <v/>
      </c>
      <c r="BF456" s="36" t="str">
        <f t="shared" si="401"/>
        <v/>
      </c>
      <c r="BG456" s="36" t="str">
        <f t="shared" si="402"/>
        <v/>
      </c>
      <c r="BH456" s="36" t="str">
        <f t="shared" si="403"/>
        <v/>
      </c>
      <c r="BI456" s="36" t="str">
        <f t="shared" si="404"/>
        <v/>
      </c>
      <c r="BJ456" s="36" t="str">
        <f t="shared" si="405"/>
        <v/>
      </c>
      <c r="BK456" s="36" t="str">
        <f t="shared" si="406"/>
        <v/>
      </c>
      <c r="BL456" s="36" t="str">
        <f t="shared" si="407"/>
        <v/>
      </c>
      <c r="BM456" s="36" t="str">
        <f t="shared" si="408"/>
        <v/>
      </c>
      <c r="BN456" s="38" t="e">
        <f t="shared" si="397"/>
        <v>#DIV/0!</v>
      </c>
      <c r="BO456" s="38" t="e">
        <f t="shared" si="398"/>
        <v>#DIV/0!</v>
      </c>
      <c r="BP456" s="39" t="str">
        <f t="shared" si="409"/>
        <v/>
      </c>
      <c r="BQ456" s="39" t="str">
        <f t="shared" si="410"/>
        <v/>
      </c>
      <c r="BR456" s="39" t="str">
        <f t="shared" si="411"/>
        <v/>
      </c>
      <c r="BS456" s="39" t="str">
        <f t="shared" si="412"/>
        <v/>
      </c>
      <c r="BT456" s="39" t="str">
        <f t="shared" si="413"/>
        <v/>
      </c>
      <c r="BU456" s="39" t="str">
        <f t="shared" si="414"/>
        <v/>
      </c>
      <c r="BV456" s="39" t="str">
        <f t="shared" si="415"/>
        <v/>
      </c>
      <c r="BW456" s="39" t="str">
        <f t="shared" si="416"/>
        <v/>
      </c>
      <c r="BX456" s="39" t="str">
        <f t="shared" si="417"/>
        <v/>
      </c>
      <c r="BY456" s="39" t="str">
        <f t="shared" si="418"/>
        <v/>
      </c>
      <c r="BZ456" s="39" t="str">
        <f t="shared" si="419"/>
        <v/>
      </c>
      <c r="CA456" s="39" t="str">
        <f t="shared" si="420"/>
        <v/>
      </c>
      <c r="CB456" s="39" t="str">
        <f t="shared" si="421"/>
        <v/>
      </c>
      <c r="CC456" s="39" t="str">
        <f t="shared" si="422"/>
        <v/>
      </c>
      <c r="CD456" s="39" t="str">
        <f t="shared" si="423"/>
        <v/>
      </c>
      <c r="CE456" s="39" t="str">
        <f t="shared" si="424"/>
        <v/>
      </c>
      <c r="CF456" s="39" t="str">
        <f t="shared" si="425"/>
        <v/>
      </c>
      <c r="CG456" s="39" t="str">
        <f t="shared" si="426"/>
        <v/>
      </c>
      <c r="CH456" s="39" t="str">
        <f t="shared" si="427"/>
        <v/>
      </c>
      <c r="CI456" s="39" t="str">
        <f t="shared" si="428"/>
        <v/>
      </c>
    </row>
    <row r="457" spans="1:87" ht="12.75">
      <c r="A457" s="18"/>
      <c r="B457" s="16" t="str">
        <f>'Gene Table'!D456</f>
        <v>NM_001925</v>
      </c>
      <c r="C457" s="16" t="s">
        <v>285</v>
      </c>
      <c r="D457" s="17" t="str">
        <f>IF(SUM('Test Sample Data'!D$3:D$98)&gt;10,IF(AND(ISNUMBER('Test Sample Data'!D456),'Test Sample Data'!D456&lt;$B$1,'Test Sample Data'!D456&gt;0),'Test Sample Data'!D456,$B$1),"")</f>
        <v/>
      </c>
      <c r="E457" s="17" t="str">
        <f>IF(SUM('Test Sample Data'!E$3:E$98)&gt;10,IF(AND(ISNUMBER('Test Sample Data'!E456),'Test Sample Data'!E456&lt;$B$1,'Test Sample Data'!E456&gt;0),'Test Sample Data'!E456,$B$1),"")</f>
        <v/>
      </c>
      <c r="F457" s="17" t="str">
        <f>IF(SUM('Test Sample Data'!F$3:F$98)&gt;10,IF(AND(ISNUMBER('Test Sample Data'!F456),'Test Sample Data'!F456&lt;$B$1,'Test Sample Data'!F456&gt;0),'Test Sample Data'!F456,$B$1),"")</f>
        <v/>
      </c>
      <c r="G457" s="17" t="str">
        <f>IF(SUM('Test Sample Data'!G$3:G$98)&gt;10,IF(AND(ISNUMBER('Test Sample Data'!G456),'Test Sample Data'!G456&lt;$B$1,'Test Sample Data'!G456&gt;0),'Test Sample Data'!G456,$B$1),"")</f>
        <v/>
      </c>
      <c r="H457" s="17" t="str">
        <f>IF(SUM('Test Sample Data'!H$3:H$98)&gt;10,IF(AND(ISNUMBER('Test Sample Data'!H456),'Test Sample Data'!H456&lt;$B$1,'Test Sample Data'!H456&gt;0),'Test Sample Data'!H456,$B$1),"")</f>
        <v/>
      </c>
      <c r="I457" s="17" t="str">
        <f>IF(SUM('Test Sample Data'!I$3:I$98)&gt;10,IF(AND(ISNUMBER('Test Sample Data'!I456),'Test Sample Data'!I456&lt;$B$1,'Test Sample Data'!I456&gt;0),'Test Sample Data'!I456,$B$1),"")</f>
        <v/>
      </c>
      <c r="J457" s="17" t="str">
        <f>IF(SUM('Test Sample Data'!J$3:J$98)&gt;10,IF(AND(ISNUMBER('Test Sample Data'!J456),'Test Sample Data'!J456&lt;$B$1,'Test Sample Data'!J456&gt;0),'Test Sample Data'!J456,$B$1),"")</f>
        <v/>
      </c>
      <c r="K457" s="17" t="str">
        <f>IF(SUM('Test Sample Data'!K$3:K$98)&gt;10,IF(AND(ISNUMBER('Test Sample Data'!K456),'Test Sample Data'!K456&lt;$B$1,'Test Sample Data'!K456&gt;0),'Test Sample Data'!K456,$B$1),"")</f>
        <v/>
      </c>
      <c r="L457" s="17" t="str">
        <f>IF(SUM('Test Sample Data'!L$3:L$98)&gt;10,IF(AND(ISNUMBER('Test Sample Data'!L456),'Test Sample Data'!L456&lt;$B$1,'Test Sample Data'!L456&gt;0),'Test Sample Data'!L456,$B$1),"")</f>
        <v/>
      </c>
      <c r="M457" s="17" t="str">
        <f>IF(SUM('Test Sample Data'!M$3:M$98)&gt;10,IF(AND(ISNUMBER('Test Sample Data'!M456),'Test Sample Data'!M456&lt;$B$1,'Test Sample Data'!M456&gt;0),'Test Sample Data'!M456,$B$1),"")</f>
        <v/>
      </c>
      <c r="N457" s="17" t="str">
        <f>'Gene Table'!D456</f>
        <v>NM_001925</v>
      </c>
      <c r="O457" s="16" t="s">
        <v>285</v>
      </c>
      <c r="P457" s="17" t="str">
        <f>IF(SUM('Control Sample Data'!D$3:D$98)&gt;10,IF(AND(ISNUMBER('Control Sample Data'!D456),'Control Sample Data'!D456&lt;$B$1,'Control Sample Data'!D456&gt;0),'Control Sample Data'!D456,$B$1),"")</f>
        <v/>
      </c>
      <c r="Q457" s="17" t="str">
        <f>IF(SUM('Control Sample Data'!E$3:E$98)&gt;10,IF(AND(ISNUMBER('Control Sample Data'!E456),'Control Sample Data'!E456&lt;$B$1,'Control Sample Data'!E456&gt;0),'Control Sample Data'!E456,$B$1),"")</f>
        <v/>
      </c>
      <c r="R457" s="17" t="str">
        <f>IF(SUM('Control Sample Data'!F$3:F$98)&gt;10,IF(AND(ISNUMBER('Control Sample Data'!F456),'Control Sample Data'!F456&lt;$B$1,'Control Sample Data'!F456&gt;0),'Control Sample Data'!F456,$B$1),"")</f>
        <v/>
      </c>
      <c r="S457" s="17" t="str">
        <f>IF(SUM('Control Sample Data'!G$3:G$98)&gt;10,IF(AND(ISNUMBER('Control Sample Data'!G456),'Control Sample Data'!G456&lt;$B$1,'Control Sample Data'!G456&gt;0),'Control Sample Data'!G456,$B$1),"")</f>
        <v/>
      </c>
      <c r="T457" s="17" t="str">
        <f>IF(SUM('Control Sample Data'!H$3:H$98)&gt;10,IF(AND(ISNUMBER('Control Sample Data'!H456),'Control Sample Data'!H456&lt;$B$1,'Control Sample Data'!H456&gt;0),'Control Sample Data'!H456,$B$1),"")</f>
        <v/>
      </c>
      <c r="U457" s="17" t="str">
        <f>IF(SUM('Control Sample Data'!I$3:I$98)&gt;10,IF(AND(ISNUMBER('Control Sample Data'!I456),'Control Sample Data'!I456&lt;$B$1,'Control Sample Data'!I456&gt;0),'Control Sample Data'!I456,$B$1),"")</f>
        <v/>
      </c>
      <c r="V457" s="17" t="str">
        <f>IF(SUM('Control Sample Data'!J$3:J$98)&gt;10,IF(AND(ISNUMBER('Control Sample Data'!J456),'Control Sample Data'!J456&lt;$B$1,'Control Sample Data'!J456&gt;0),'Control Sample Data'!J456,$B$1),"")</f>
        <v/>
      </c>
      <c r="W457" s="17" t="str">
        <f>IF(SUM('Control Sample Data'!K$3:K$98)&gt;10,IF(AND(ISNUMBER('Control Sample Data'!K456),'Control Sample Data'!K456&lt;$B$1,'Control Sample Data'!K456&gt;0),'Control Sample Data'!K456,$B$1),"")</f>
        <v/>
      </c>
      <c r="X457" s="17" t="str">
        <f>IF(SUM('Control Sample Data'!L$3:L$98)&gt;10,IF(AND(ISNUMBER('Control Sample Data'!L456),'Control Sample Data'!L456&lt;$B$1,'Control Sample Data'!L456&gt;0),'Control Sample Data'!L456,$B$1),"")</f>
        <v/>
      </c>
      <c r="Y457" s="17" t="str">
        <f>IF(SUM('Control Sample Data'!M$3:M$98)&gt;10,IF(AND(ISNUMBER('Control Sample Data'!M456),'Control Sample Data'!M456&lt;$B$1,'Control Sample Data'!M456&gt;0),'Control Sample Data'!M456,$B$1),"")</f>
        <v/>
      </c>
      <c r="AT457" s="36" t="str">
        <f t="shared" si="429"/>
        <v/>
      </c>
      <c r="AU457" s="36" t="str">
        <f t="shared" si="430"/>
        <v/>
      </c>
      <c r="AV457" s="36" t="str">
        <f t="shared" si="431"/>
        <v/>
      </c>
      <c r="AW457" s="36" t="str">
        <f t="shared" si="432"/>
        <v/>
      </c>
      <c r="AX457" s="36" t="str">
        <f t="shared" si="433"/>
        <v/>
      </c>
      <c r="AY457" s="36" t="str">
        <f t="shared" si="434"/>
        <v/>
      </c>
      <c r="AZ457" s="36" t="str">
        <f t="shared" si="435"/>
        <v/>
      </c>
      <c r="BA457" s="36" t="str">
        <f t="shared" si="436"/>
        <v/>
      </c>
      <c r="BB457" s="36" t="str">
        <f t="shared" si="437"/>
        <v/>
      </c>
      <c r="BC457" s="36" t="str">
        <f t="shared" si="437"/>
        <v/>
      </c>
      <c r="BD457" s="36" t="str">
        <f t="shared" si="399"/>
        <v/>
      </c>
      <c r="BE457" s="36" t="str">
        <f t="shared" si="400"/>
        <v/>
      </c>
      <c r="BF457" s="36" t="str">
        <f t="shared" si="401"/>
        <v/>
      </c>
      <c r="BG457" s="36" t="str">
        <f t="shared" si="402"/>
        <v/>
      </c>
      <c r="BH457" s="36" t="str">
        <f t="shared" si="403"/>
        <v/>
      </c>
      <c r="BI457" s="36" t="str">
        <f t="shared" si="404"/>
        <v/>
      </c>
      <c r="BJ457" s="36" t="str">
        <f t="shared" si="405"/>
        <v/>
      </c>
      <c r="BK457" s="36" t="str">
        <f t="shared" si="406"/>
        <v/>
      </c>
      <c r="BL457" s="36" t="str">
        <f t="shared" si="407"/>
        <v/>
      </c>
      <c r="BM457" s="36" t="str">
        <f t="shared" si="408"/>
        <v/>
      </c>
      <c r="BN457" s="38" t="e">
        <f t="shared" si="397"/>
        <v>#DIV/0!</v>
      </c>
      <c r="BO457" s="38" t="e">
        <f t="shared" si="398"/>
        <v>#DIV/0!</v>
      </c>
      <c r="BP457" s="39" t="str">
        <f t="shared" si="409"/>
        <v/>
      </c>
      <c r="BQ457" s="39" t="str">
        <f t="shared" si="410"/>
        <v/>
      </c>
      <c r="BR457" s="39" t="str">
        <f t="shared" si="411"/>
        <v/>
      </c>
      <c r="BS457" s="39" t="str">
        <f t="shared" si="412"/>
        <v/>
      </c>
      <c r="BT457" s="39" t="str">
        <f t="shared" si="413"/>
        <v/>
      </c>
      <c r="BU457" s="39" t="str">
        <f t="shared" si="414"/>
        <v/>
      </c>
      <c r="BV457" s="39" t="str">
        <f t="shared" si="415"/>
        <v/>
      </c>
      <c r="BW457" s="39" t="str">
        <f t="shared" si="416"/>
        <v/>
      </c>
      <c r="BX457" s="39" t="str">
        <f t="shared" si="417"/>
        <v/>
      </c>
      <c r="BY457" s="39" t="str">
        <f t="shared" si="418"/>
        <v/>
      </c>
      <c r="BZ457" s="39" t="str">
        <f t="shared" si="419"/>
        <v/>
      </c>
      <c r="CA457" s="39" t="str">
        <f t="shared" si="420"/>
        <v/>
      </c>
      <c r="CB457" s="39" t="str">
        <f t="shared" si="421"/>
        <v/>
      </c>
      <c r="CC457" s="39" t="str">
        <f t="shared" si="422"/>
        <v/>
      </c>
      <c r="CD457" s="39" t="str">
        <f t="shared" si="423"/>
        <v/>
      </c>
      <c r="CE457" s="39" t="str">
        <f t="shared" si="424"/>
        <v/>
      </c>
      <c r="CF457" s="39" t="str">
        <f t="shared" si="425"/>
        <v/>
      </c>
      <c r="CG457" s="39" t="str">
        <f t="shared" si="426"/>
        <v/>
      </c>
      <c r="CH457" s="39" t="str">
        <f t="shared" si="427"/>
        <v/>
      </c>
      <c r="CI457" s="39" t="str">
        <f t="shared" si="428"/>
        <v/>
      </c>
    </row>
    <row r="458" spans="1:87" ht="12.75">
      <c r="A458" s="18"/>
      <c r="B458" s="16" t="str">
        <f>'Gene Table'!D457</f>
        <v>NM_000789</v>
      </c>
      <c r="C458" s="16" t="s">
        <v>289</v>
      </c>
      <c r="D458" s="17" t="str">
        <f>IF(SUM('Test Sample Data'!D$3:D$98)&gt;10,IF(AND(ISNUMBER('Test Sample Data'!D457),'Test Sample Data'!D457&lt;$B$1,'Test Sample Data'!D457&gt;0),'Test Sample Data'!D457,$B$1),"")</f>
        <v/>
      </c>
      <c r="E458" s="17" t="str">
        <f>IF(SUM('Test Sample Data'!E$3:E$98)&gt;10,IF(AND(ISNUMBER('Test Sample Data'!E457),'Test Sample Data'!E457&lt;$B$1,'Test Sample Data'!E457&gt;0),'Test Sample Data'!E457,$B$1),"")</f>
        <v/>
      </c>
      <c r="F458" s="17" t="str">
        <f>IF(SUM('Test Sample Data'!F$3:F$98)&gt;10,IF(AND(ISNUMBER('Test Sample Data'!F457),'Test Sample Data'!F457&lt;$B$1,'Test Sample Data'!F457&gt;0),'Test Sample Data'!F457,$B$1),"")</f>
        <v/>
      </c>
      <c r="G458" s="17" t="str">
        <f>IF(SUM('Test Sample Data'!G$3:G$98)&gt;10,IF(AND(ISNUMBER('Test Sample Data'!G457),'Test Sample Data'!G457&lt;$B$1,'Test Sample Data'!G457&gt;0),'Test Sample Data'!G457,$B$1),"")</f>
        <v/>
      </c>
      <c r="H458" s="17" t="str">
        <f>IF(SUM('Test Sample Data'!H$3:H$98)&gt;10,IF(AND(ISNUMBER('Test Sample Data'!H457),'Test Sample Data'!H457&lt;$B$1,'Test Sample Data'!H457&gt;0),'Test Sample Data'!H457,$B$1),"")</f>
        <v/>
      </c>
      <c r="I458" s="17" t="str">
        <f>IF(SUM('Test Sample Data'!I$3:I$98)&gt;10,IF(AND(ISNUMBER('Test Sample Data'!I457),'Test Sample Data'!I457&lt;$B$1,'Test Sample Data'!I457&gt;0),'Test Sample Data'!I457,$B$1),"")</f>
        <v/>
      </c>
      <c r="J458" s="17" t="str">
        <f>IF(SUM('Test Sample Data'!J$3:J$98)&gt;10,IF(AND(ISNUMBER('Test Sample Data'!J457),'Test Sample Data'!J457&lt;$B$1,'Test Sample Data'!J457&gt;0),'Test Sample Data'!J457,$B$1),"")</f>
        <v/>
      </c>
      <c r="K458" s="17" t="str">
        <f>IF(SUM('Test Sample Data'!K$3:K$98)&gt;10,IF(AND(ISNUMBER('Test Sample Data'!K457),'Test Sample Data'!K457&lt;$B$1,'Test Sample Data'!K457&gt;0),'Test Sample Data'!K457,$B$1),"")</f>
        <v/>
      </c>
      <c r="L458" s="17" t="str">
        <f>IF(SUM('Test Sample Data'!L$3:L$98)&gt;10,IF(AND(ISNUMBER('Test Sample Data'!L457),'Test Sample Data'!L457&lt;$B$1,'Test Sample Data'!L457&gt;0),'Test Sample Data'!L457,$B$1),"")</f>
        <v/>
      </c>
      <c r="M458" s="17" t="str">
        <f>IF(SUM('Test Sample Data'!M$3:M$98)&gt;10,IF(AND(ISNUMBER('Test Sample Data'!M457),'Test Sample Data'!M457&lt;$B$1,'Test Sample Data'!M457&gt;0),'Test Sample Data'!M457,$B$1),"")</f>
        <v/>
      </c>
      <c r="N458" s="17" t="str">
        <f>'Gene Table'!D457</f>
        <v>NM_000789</v>
      </c>
      <c r="O458" s="16" t="s">
        <v>289</v>
      </c>
      <c r="P458" s="17" t="str">
        <f>IF(SUM('Control Sample Data'!D$3:D$98)&gt;10,IF(AND(ISNUMBER('Control Sample Data'!D457),'Control Sample Data'!D457&lt;$B$1,'Control Sample Data'!D457&gt;0),'Control Sample Data'!D457,$B$1),"")</f>
        <v/>
      </c>
      <c r="Q458" s="17" t="str">
        <f>IF(SUM('Control Sample Data'!E$3:E$98)&gt;10,IF(AND(ISNUMBER('Control Sample Data'!E457),'Control Sample Data'!E457&lt;$B$1,'Control Sample Data'!E457&gt;0),'Control Sample Data'!E457,$B$1),"")</f>
        <v/>
      </c>
      <c r="R458" s="17" t="str">
        <f>IF(SUM('Control Sample Data'!F$3:F$98)&gt;10,IF(AND(ISNUMBER('Control Sample Data'!F457),'Control Sample Data'!F457&lt;$B$1,'Control Sample Data'!F457&gt;0),'Control Sample Data'!F457,$B$1),"")</f>
        <v/>
      </c>
      <c r="S458" s="17" t="str">
        <f>IF(SUM('Control Sample Data'!G$3:G$98)&gt;10,IF(AND(ISNUMBER('Control Sample Data'!G457),'Control Sample Data'!G457&lt;$B$1,'Control Sample Data'!G457&gt;0),'Control Sample Data'!G457,$B$1),"")</f>
        <v/>
      </c>
      <c r="T458" s="17" t="str">
        <f>IF(SUM('Control Sample Data'!H$3:H$98)&gt;10,IF(AND(ISNUMBER('Control Sample Data'!H457),'Control Sample Data'!H457&lt;$B$1,'Control Sample Data'!H457&gt;0),'Control Sample Data'!H457,$B$1),"")</f>
        <v/>
      </c>
      <c r="U458" s="17" t="str">
        <f>IF(SUM('Control Sample Data'!I$3:I$98)&gt;10,IF(AND(ISNUMBER('Control Sample Data'!I457),'Control Sample Data'!I457&lt;$B$1,'Control Sample Data'!I457&gt;0),'Control Sample Data'!I457,$B$1),"")</f>
        <v/>
      </c>
      <c r="V458" s="17" t="str">
        <f>IF(SUM('Control Sample Data'!J$3:J$98)&gt;10,IF(AND(ISNUMBER('Control Sample Data'!J457),'Control Sample Data'!J457&lt;$B$1,'Control Sample Data'!J457&gt;0),'Control Sample Data'!J457,$B$1),"")</f>
        <v/>
      </c>
      <c r="W458" s="17" t="str">
        <f>IF(SUM('Control Sample Data'!K$3:K$98)&gt;10,IF(AND(ISNUMBER('Control Sample Data'!K457),'Control Sample Data'!K457&lt;$B$1,'Control Sample Data'!K457&gt;0),'Control Sample Data'!K457,$B$1),"")</f>
        <v/>
      </c>
      <c r="X458" s="17" t="str">
        <f>IF(SUM('Control Sample Data'!L$3:L$98)&gt;10,IF(AND(ISNUMBER('Control Sample Data'!L457),'Control Sample Data'!L457&lt;$B$1,'Control Sample Data'!L457&gt;0),'Control Sample Data'!L457,$B$1),"")</f>
        <v/>
      </c>
      <c r="Y458" s="17" t="str">
        <f>IF(SUM('Control Sample Data'!M$3:M$98)&gt;10,IF(AND(ISNUMBER('Control Sample Data'!M457),'Control Sample Data'!M457&lt;$B$1,'Control Sample Data'!M457&gt;0),'Control Sample Data'!M457,$B$1),"")</f>
        <v/>
      </c>
      <c r="AT458" s="36" t="str">
        <f t="shared" si="429"/>
        <v/>
      </c>
      <c r="AU458" s="36" t="str">
        <f t="shared" si="430"/>
        <v/>
      </c>
      <c r="AV458" s="36" t="str">
        <f t="shared" si="431"/>
        <v/>
      </c>
      <c r="AW458" s="36" t="str">
        <f t="shared" si="432"/>
        <v/>
      </c>
      <c r="AX458" s="36" t="str">
        <f t="shared" si="433"/>
        <v/>
      </c>
      <c r="AY458" s="36" t="str">
        <f t="shared" si="434"/>
        <v/>
      </c>
      <c r="AZ458" s="36" t="str">
        <f t="shared" si="435"/>
        <v/>
      </c>
      <c r="BA458" s="36" t="str">
        <f t="shared" si="436"/>
        <v/>
      </c>
      <c r="BB458" s="36" t="str">
        <f t="shared" si="437"/>
        <v/>
      </c>
      <c r="BC458" s="36" t="str">
        <f t="shared" si="437"/>
        <v/>
      </c>
      <c r="BD458" s="36" t="str">
        <f t="shared" si="399"/>
        <v/>
      </c>
      <c r="BE458" s="36" t="str">
        <f t="shared" si="400"/>
        <v/>
      </c>
      <c r="BF458" s="36" t="str">
        <f t="shared" si="401"/>
        <v/>
      </c>
      <c r="BG458" s="36" t="str">
        <f t="shared" si="402"/>
        <v/>
      </c>
      <c r="BH458" s="36" t="str">
        <f t="shared" si="403"/>
        <v/>
      </c>
      <c r="BI458" s="36" t="str">
        <f t="shared" si="404"/>
        <v/>
      </c>
      <c r="BJ458" s="36" t="str">
        <f t="shared" si="405"/>
        <v/>
      </c>
      <c r="BK458" s="36" t="str">
        <f t="shared" si="406"/>
        <v/>
      </c>
      <c r="BL458" s="36" t="str">
        <f t="shared" si="407"/>
        <v/>
      </c>
      <c r="BM458" s="36" t="str">
        <f t="shared" si="408"/>
        <v/>
      </c>
      <c r="BN458" s="38" t="e">
        <f t="shared" si="397"/>
        <v>#DIV/0!</v>
      </c>
      <c r="BO458" s="38" t="e">
        <f t="shared" si="398"/>
        <v>#DIV/0!</v>
      </c>
      <c r="BP458" s="39" t="str">
        <f t="shared" si="409"/>
        <v/>
      </c>
      <c r="BQ458" s="39" t="str">
        <f t="shared" si="410"/>
        <v/>
      </c>
      <c r="BR458" s="39" t="str">
        <f t="shared" si="411"/>
        <v/>
      </c>
      <c r="BS458" s="39" t="str">
        <f t="shared" si="412"/>
        <v/>
      </c>
      <c r="BT458" s="39" t="str">
        <f t="shared" si="413"/>
        <v/>
      </c>
      <c r="BU458" s="39" t="str">
        <f t="shared" si="414"/>
        <v/>
      </c>
      <c r="BV458" s="39" t="str">
        <f t="shared" si="415"/>
        <v/>
      </c>
      <c r="BW458" s="39" t="str">
        <f t="shared" si="416"/>
        <v/>
      </c>
      <c r="BX458" s="39" t="str">
        <f t="shared" si="417"/>
        <v/>
      </c>
      <c r="BY458" s="39" t="str">
        <f t="shared" si="418"/>
        <v/>
      </c>
      <c r="BZ458" s="39" t="str">
        <f t="shared" si="419"/>
        <v/>
      </c>
      <c r="CA458" s="39" t="str">
        <f t="shared" si="420"/>
        <v/>
      </c>
      <c r="CB458" s="39" t="str">
        <f t="shared" si="421"/>
        <v/>
      </c>
      <c r="CC458" s="39" t="str">
        <f t="shared" si="422"/>
        <v/>
      </c>
      <c r="CD458" s="39" t="str">
        <f t="shared" si="423"/>
        <v/>
      </c>
      <c r="CE458" s="39" t="str">
        <f t="shared" si="424"/>
        <v/>
      </c>
      <c r="CF458" s="39" t="str">
        <f t="shared" si="425"/>
        <v/>
      </c>
      <c r="CG458" s="39" t="str">
        <f t="shared" si="426"/>
        <v/>
      </c>
      <c r="CH458" s="39" t="str">
        <f t="shared" si="427"/>
        <v/>
      </c>
      <c r="CI458" s="39" t="str">
        <f t="shared" si="428"/>
        <v/>
      </c>
    </row>
    <row r="459" spans="1:87" ht="12.75">
      <c r="A459" s="18"/>
      <c r="B459" s="16" t="str">
        <f>'Gene Table'!D458</f>
        <v>NM_000788</v>
      </c>
      <c r="C459" s="16" t="s">
        <v>293</v>
      </c>
      <c r="D459" s="17" t="str">
        <f>IF(SUM('Test Sample Data'!D$3:D$98)&gt;10,IF(AND(ISNUMBER('Test Sample Data'!D458),'Test Sample Data'!D458&lt;$B$1,'Test Sample Data'!D458&gt;0),'Test Sample Data'!D458,$B$1),"")</f>
        <v/>
      </c>
      <c r="E459" s="17" t="str">
        <f>IF(SUM('Test Sample Data'!E$3:E$98)&gt;10,IF(AND(ISNUMBER('Test Sample Data'!E458),'Test Sample Data'!E458&lt;$B$1,'Test Sample Data'!E458&gt;0),'Test Sample Data'!E458,$B$1),"")</f>
        <v/>
      </c>
      <c r="F459" s="17" t="str">
        <f>IF(SUM('Test Sample Data'!F$3:F$98)&gt;10,IF(AND(ISNUMBER('Test Sample Data'!F458),'Test Sample Data'!F458&lt;$B$1,'Test Sample Data'!F458&gt;0),'Test Sample Data'!F458,$B$1),"")</f>
        <v/>
      </c>
      <c r="G459" s="17" t="str">
        <f>IF(SUM('Test Sample Data'!G$3:G$98)&gt;10,IF(AND(ISNUMBER('Test Sample Data'!G458),'Test Sample Data'!G458&lt;$B$1,'Test Sample Data'!G458&gt;0),'Test Sample Data'!G458,$B$1),"")</f>
        <v/>
      </c>
      <c r="H459" s="17" t="str">
        <f>IF(SUM('Test Sample Data'!H$3:H$98)&gt;10,IF(AND(ISNUMBER('Test Sample Data'!H458),'Test Sample Data'!H458&lt;$B$1,'Test Sample Data'!H458&gt;0),'Test Sample Data'!H458,$B$1),"")</f>
        <v/>
      </c>
      <c r="I459" s="17" t="str">
        <f>IF(SUM('Test Sample Data'!I$3:I$98)&gt;10,IF(AND(ISNUMBER('Test Sample Data'!I458),'Test Sample Data'!I458&lt;$B$1,'Test Sample Data'!I458&gt;0),'Test Sample Data'!I458,$B$1),"")</f>
        <v/>
      </c>
      <c r="J459" s="17" t="str">
        <f>IF(SUM('Test Sample Data'!J$3:J$98)&gt;10,IF(AND(ISNUMBER('Test Sample Data'!J458),'Test Sample Data'!J458&lt;$B$1,'Test Sample Data'!J458&gt;0),'Test Sample Data'!J458,$B$1),"")</f>
        <v/>
      </c>
      <c r="K459" s="17" t="str">
        <f>IF(SUM('Test Sample Data'!K$3:K$98)&gt;10,IF(AND(ISNUMBER('Test Sample Data'!K458),'Test Sample Data'!K458&lt;$B$1,'Test Sample Data'!K458&gt;0),'Test Sample Data'!K458,$B$1),"")</f>
        <v/>
      </c>
      <c r="L459" s="17" t="str">
        <f>IF(SUM('Test Sample Data'!L$3:L$98)&gt;10,IF(AND(ISNUMBER('Test Sample Data'!L458),'Test Sample Data'!L458&lt;$B$1,'Test Sample Data'!L458&gt;0),'Test Sample Data'!L458,$B$1),"")</f>
        <v/>
      </c>
      <c r="M459" s="17" t="str">
        <f>IF(SUM('Test Sample Data'!M$3:M$98)&gt;10,IF(AND(ISNUMBER('Test Sample Data'!M458),'Test Sample Data'!M458&lt;$B$1,'Test Sample Data'!M458&gt;0),'Test Sample Data'!M458,$B$1),"")</f>
        <v/>
      </c>
      <c r="N459" s="17" t="str">
        <f>'Gene Table'!D458</f>
        <v>NM_000788</v>
      </c>
      <c r="O459" s="16" t="s">
        <v>293</v>
      </c>
      <c r="P459" s="17" t="str">
        <f>IF(SUM('Control Sample Data'!D$3:D$98)&gt;10,IF(AND(ISNUMBER('Control Sample Data'!D458),'Control Sample Data'!D458&lt;$B$1,'Control Sample Data'!D458&gt;0),'Control Sample Data'!D458,$B$1),"")</f>
        <v/>
      </c>
      <c r="Q459" s="17" t="str">
        <f>IF(SUM('Control Sample Data'!E$3:E$98)&gt;10,IF(AND(ISNUMBER('Control Sample Data'!E458),'Control Sample Data'!E458&lt;$B$1,'Control Sample Data'!E458&gt;0),'Control Sample Data'!E458,$B$1),"")</f>
        <v/>
      </c>
      <c r="R459" s="17" t="str">
        <f>IF(SUM('Control Sample Data'!F$3:F$98)&gt;10,IF(AND(ISNUMBER('Control Sample Data'!F458),'Control Sample Data'!F458&lt;$B$1,'Control Sample Data'!F458&gt;0),'Control Sample Data'!F458,$B$1),"")</f>
        <v/>
      </c>
      <c r="S459" s="17" t="str">
        <f>IF(SUM('Control Sample Data'!G$3:G$98)&gt;10,IF(AND(ISNUMBER('Control Sample Data'!G458),'Control Sample Data'!G458&lt;$B$1,'Control Sample Data'!G458&gt;0),'Control Sample Data'!G458,$B$1),"")</f>
        <v/>
      </c>
      <c r="T459" s="17" t="str">
        <f>IF(SUM('Control Sample Data'!H$3:H$98)&gt;10,IF(AND(ISNUMBER('Control Sample Data'!H458),'Control Sample Data'!H458&lt;$B$1,'Control Sample Data'!H458&gt;0),'Control Sample Data'!H458,$B$1),"")</f>
        <v/>
      </c>
      <c r="U459" s="17" t="str">
        <f>IF(SUM('Control Sample Data'!I$3:I$98)&gt;10,IF(AND(ISNUMBER('Control Sample Data'!I458),'Control Sample Data'!I458&lt;$B$1,'Control Sample Data'!I458&gt;0),'Control Sample Data'!I458,$B$1),"")</f>
        <v/>
      </c>
      <c r="V459" s="17" t="str">
        <f>IF(SUM('Control Sample Data'!J$3:J$98)&gt;10,IF(AND(ISNUMBER('Control Sample Data'!J458),'Control Sample Data'!J458&lt;$B$1,'Control Sample Data'!J458&gt;0),'Control Sample Data'!J458,$B$1),"")</f>
        <v/>
      </c>
      <c r="W459" s="17" t="str">
        <f>IF(SUM('Control Sample Data'!K$3:K$98)&gt;10,IF(AND(ISNUMBER('Control Sample Data'!K458),'Control Sample Data'!K458&lt;$B$1,'Control Sample Data'!K458&gt;0),'Control Sample Data'!K458,$B$1),"")</f>
        <v/>
      </c>
      <c r="X459" s="17" t="str">
        <f>IF(SUM('Control Sample Data'!L$3:L$98)&gt;10,IF(AND(ISNUMBER('Control Sample Data'!L458),'Control Sample Data'!L458&lt;$B$1,'Control Sample Data'!L458&gt;0),'Control Sample Data'!L458,$B$1),"")</f>
        <v/>
      </c>
      <c r="Y459" s="17" t="str">
        <f>IF(SUM('Control Sample Data'!M$3:M$98)&gt;10,IF(AND(ISNUMBER('Control Sample Data'!M458),'Control Sample Data'!M458&lt;$B$1,'Control Sample Data'!M458&gt;0),'Control Sample Data'!M458,$B$1),"")</f>
        <v/>
      </c>
      <c r="AT459" s="36" t="str">
        <f t="shared" si="429"/>
        <v/>
      </c>
      <c r="AU459" s="36" t="str">
        <f t="shared" si="430"/>
        <v/>
      </c>
      <c r="AV459" s="36" t="str">
        <f t="shared" si="431"/>
        <v/>
      </c>
      <c r="AW459" s="36" t="str">
        <f t="shared" si="432"/>
        <v/>
      </c>
      <c r="AX459" s="36" t="str">
        <f t="shared" si="433"/>
        <v/>
      </c>
      <c r="AY459" s="36" t="str">
        <f t="shared" si="434"/>
        <v/>
      </c>
      <c r="AZ459" s="36" t="str">
        <f t="shared" si="435"/>
        <v/>
      </c>
      <c r="BA459" s="36" t="str">
        <f t="shared" si="436"/>
        <v/>
      </c>
      <c r="BB459" s="36" t="str">
        <f t="shared" si="437"/>
        <v/>
      </c>
      <c r="BC459" s="36" t="str">
        <f t="shared" si="437"/>
        <v/>
      </c>
      <c r="BD459" s="36" t="str">
        <f t="shared" si="399"/>
        <v/>
      </c>
      <c r="BE459" s="36" t="str">
        <f t="shared" si="400"/>
        <v/>
      </c>
      <c r="BF459" s="36" t="str">
        <f t="shared" si="401"/>
        <v/>
      </c>
      <c r="BG459" s="36" t="str">
        <f t="shared" si="402"/>
        <v/>
      </c>
      <c r="BH459" s="36" t="str">
        <f t="shared" si="403"/>
        <v/>
      </c>
      <c r="BI459" s="36" t="str">
        <f t="shared" si="404"/>
        <v/>
      </c>
      <c r="BJ459" s="36" t="str">
        <f t="shared" si="405"/>
        <v/>
      </c>
      <c r="BK459" s="36" t="str">
        <f t="shared" si="406"/>
        <v/>
      </c>
      <c r="BL459" s="36" t="str">
        <f t="shared" si="407"/>
        <v/>
      </c>
      <c r="BM459" s="36" t="str">
        <f t="shared" si="408"/>
        <v/>
      </c>
      <c r="BN459" s="38" t="e">
        <f t="shared" si="397"/>
        <v>#DIV/0!</v>
      </c>
      <c r="BO459" s="38" t="e">
        <f t="shared" si="398"/>
        <v>#DIV/0!</v>
      </c>
      <c r="BP459" s="39" t="str">
        <f t="shared" si="409"/>
        <v/>
      </c>
      <c r="BQ459" s="39" t="str">
        <f t="shared" si="410"/>
        <v/>
      </c>
      <c r="BR459" s="39" t="str">
        <f t="shared" si="411"/>
        <v/>
      </c>
      <c r="BS459" s="39" t="str">
        <f t="shared" si="412"/>
        <v/>
      </c>
      <c r="BT459" s="39" t="str">
        <f t="shared" si="413"/>
        <v/>
      </c>
      <c r="BU459" s="39" t="str">
        <f t="shared" si="414"/>
        <v/>
      </c>
      <c r="BV459" s="39" t="str">
        <f t="shared" si="415"/>
        <v/>
      </c>
      <c r="BW459" s="39" t="str">
        <f t="shared" si="416"/>
        <v/>
      </c>
      <c r="BX459" s="39" t="str">
        <f t="shared" si="417"/>
        <v/>
      </c>
      <c r="BY459" s="39" t="str">
        <f t="shared" si="418"/>
        <v/>
      </c>
      <c r="BZ459" s="39" t="str">
        <f t="shared" si="419"/>
        <v/>
      </c>
      <c r="CA459" s="39" t="str">
        <f t="shared" si="420"/>
        <v/>
      </c>
      <c r="CB459" s="39" t="str">
        <f t="shared" si="421"/>
        <v/>
      </c>
      <c r="CC459" s="39" t="str">
        <f t="shared" si="422"/>
        <v/>
      </c>
      <c r="CD459" s="39" t="str">
        <f t="shared" si="423"/>
        <v/>
      </c>
      <c r="CE459" s="39" t="str">
        <f t="shared" si="424"/>
        <v/>
      </c>
      <c r="CF459" s="39" t="str">
        <f t="shared" si="425"/>
        <v/>
      </c>
      <c r="CG459" s="39" t="str">
        <f t="shared" si="426"/>
        <v/>
      </c>
      <c r="CH459" s="39" t="str">
        <f t="shared" si="427"/>
        <v/>
      </c>
      <c r="CI459" s="39" t="str">
        <f t="shared" si="428"/>
        <v/>
      </c>
    </row>
    <row r="460" spans="1:87" ht="12.75">
      <c r="A460" s="18"/>
      <c r="B460" s="16" t="str">
        <f>'Gene Table'!D459</f>
        <v>NM_001350</v>
      </c>
      <c r="C460" s="16" t="s">
        <v>297</v>
      </c>
      <c r="D460" s="17" t="str">
        <f>IF(SUM('Test Sample Data'!D$3:D$98)&gt;10,IF(AND(ISNUMBER('Test Sample Data'!D459),'Test Sample Data'!D459&lt;$B$1,'Test Sample Data'!D459&gt;0),'Test Sample Data'!D459,$B$1),"")</f>
        <v/>
      </c>
      <c r="E460" s="17" t="str">
        <f>IF(SUM('Test Sample Data'!E$3:E$98)&gt;10,IF(AND(ISNUMBER('Test Sample Data'!E459),'Test Sample Data'!E459&lt;$B$1,'Test Sample Data'!E459&gt;0),'Test Sample Data'!E459,$B$1),"")</f>
        <v/>
      </c>
      <c r="F460" s="17" t="str">
        <f>IF(SUM('Test Sample Data'!F$3:F$98)&gt;10,IF(AND(ISNUMBER('Test Sample Data'!F459),'Test Sample Data'!F459&lt;$B$1,'Test Sample Data'!F459&gt;0),'Test Sample Data'!F459,$B$1),"")</f>
        <v/>
      </c>
      <c r="G460" s="17" t="str">
        <f>IF(SUM('Test Sample Data'!G$3:G$98)&gt;10,IF(AND(ISNUMBER('Test Sample Data'!G459),'Test Sample Data'!G459&lt;$B$1,'Test Sample Data'!G459&gt;0),'Test Sample Data'!G459,$B$1),"")</f>
        <v/>
      </c>
      <c r="H460" s="17" t="str">
        <f>IF(SUM('Test Sample Data'!H$3:H$98)&gt;10,IF(AND(ISNUMBER('Test Sample Data'!H459),'Test Sample Data'!H459&lt;$B$1,'Test Sample Data'!H459&gt;0),'Test Sample Data'!H459,$B$1),"")</f>
        <v/>
      </c>
      <c r="I460" s="17" t="str">
        <f>IF(SUM('Test Sample Data'!I$3:I$98)&gt;10,IF(AND(ISNUMBER('Test Sample Data'!I459),'Test Sample Data'!I459&lt;$B$1,'Test Sample Data'!I459&gt;0),'Test Sample Data'!I459,$B$1),"")</f>
        <v/>
      </c>
      <c r="J460" s="17" t="str">
        <f>IF(SUM('Test Sample Data'!J$3:J$98)&gt;10,IF(AND(ISNUMBER('Test Sample Data'!J459),'Test Sample Data'!J459&lt;$B$1,'Test Sample Data'!J459&gt;0),'Test Sample Data'!J459,$B$1),"")</f>
        <v/>
      </c>
      <c r="K460" s="17" t="str">
        <f>IF(SUM('Test Sample Data'!K$3:K$98)&gt;10,IF(AND(ISNUMBER('Test Sample Data'!K459),'Test Sample Data'!K459&lt;$B$1,'Test Sample Data'!K459&gt;0),'Test Sample Data'!K459,$B$1),"")</f>
        <v/>
      </c>
      <c r="L460" s="17" t="str">
        <f>IF(SUM('Test Sample Data'!L$3:L$98)&gt;10,IF(AND(ISNUMBER('Test Sample Data'!L459),'Test Sample Data'!L459&lt;$B$1,'Test Sample Data'!L459&gt;0),'Test Sample Data'!L459,$B$1),"")</f>
        <v/>
      </c>
      <c r="M460" s="17" t="str">
        <f>IF(SUM('Test Sample Data'!M$3:M$98)&gt;10,IF(AND(ISNUMBER('Test Sample Data'!M459),'Test Sample Data'!M459&lt;$B$1,'Test Sample Data'!M459&gt;0),'Test Sample Data'!M459,$B$1),"")</f>
        <v/>
      </c>
      <c r="N460" s="17" t="str">
        <f>'Gene Table'!D459</f>
        <v>NM_001350</v>
      </c>
      <c r="O460" s="16" t="s">
        <v>297</v>
      </c>
      <c r="P460" s="17" t="str">
        <f>IF(SUM('Control Sample Data'!D$3:D$98)&gt;10,IF(AND(ISNUMBER('Control Sample Data'!D459),'Control Sample Data'!D459&lt;$B$1,'Control Sample Data'!D459&gt;0),'Control Sample Data'!D459,$B$1),"")</f>
        <v/>
      </c>
      <c r="Q460" s="17" t="str">
        <f>IF(SUM('Control Sample Data'!E$3:E$98)&gt;10,IF(AND(ISNUMBER('Control Sample Data'!E459),'Control Sample Data'!E459&lt;$B$1,'Control Sample Data'!E459&gt;0),'Control Sample Data'!E459,$B$1),"")</f>
        <v/>
      </c>
      <c r="R460" s="17" t="str">
        <f>IF(SUM('Control Sample Data'!F$3:F$98)&gt;10,IF(AND(ISNUMBER('Control Sample Data'!F459),'Control Sample Data'!F459&lt;$B$1,'Control Sample Data'!F459&gt;0),'Control Sample Data'!F459,$B$1),"")</f>
        <v/>
      </c>
      <c r="S460" s="17" t="str">
        <f>IF(SUM('Control Sample Data'!G$3:G$98)&gt;10,IF(AND(ISNUMBER('Control Sample Data'!G459),'Control Sample Data'!G459&lt;$B$1,'Control Sample Data'!G459&gt;0),'Control Sample Data'!G459,$B$1),"")</f>
        <v/>
      </c>
      <c r="T460" s="17" t="str">
        <f>IF(SUM('Control Sample Data'!H$3:H$98)&gt;10,IF(AND(ISNUMBER('Control Sample Data'!H459),'Control Sample Data'!H459&lt;$B$1,'Control Sample Data'!H459&gt;0),'Control Sample Data'!H459,$B$1),"")</f>
        <v/>
      </c>
      <c r="U460" s="17" t="str">
        <f>IF(SUM('Control Sample Data'!I$3:I$98)&gt;10,IF(AND(ISNUMBER('Control Sample Data'!I459),'Control Sample Data'!I459&lt;$B$1,'Control Sample Data'!I459&gt;0),'Control Sample Data'!I459,$B$1),"")</f>
        <v/>
      </c>
      <c r="V460" s="17" t="str">
        <f>IF(SUM('Control Sample Data'!J$3:J$98)&gt;10,IF(AND(ISNUMBER('Control Sample Data'!J459),'Control Sample Data'!J459&lt;$B$1,'Control Sample Data'!J459&gt;0),'Control Sample Data'!J459,$B$1),"")</f>
        <v/>
      </c>
      <c r="W460" s="17" t="str">
        <f>IF(SUM('Control Sample Data'!K$3:K$98)&gt;10,IF(AND(ISNUMBER('Control Sample Data'!K459),'Control Sample Data'!K459&lt;$B$1,'Control Sample Data'!K459&gt;0),'Control Sample Data'!K459,$B$1),"")</f>
        <v/>
      </c>
      <c r="X460" s="17" t="str">
        <f>IF(SUM('Control Sample Data'!L$3:L$98)&gt;10,IF(AND(ISNUMBER('Control Sample Data'!L459),'Control Sample Data'!L459&lt;$B$1,'Control Sample Data'!L459&gt;0),'Control Sample Data'!L459,$B$1),"")</f>
        <v/>
      </c>
      <c r="Y460" s="17" t="str">
        <f>IF(SUM('Control Sample Data'!M$3:M$98)&gt;10,IF(AND(ISNUMBER('Control Sample Data'!M459),'Control Sample Data'!M459&lt;$B$1,'Control Sample Data'!M459&gt;0),'Control Sample Data'!M459,$B$1),"")</f>
        <v/>
      </c>
      <c r="AT460" s="36" t="str">
        <f t="shared" si="429"/>
        <v/>
      </c>
      <c r="AU460" s="36" t="str">
        <f t="shared" si="430"/>
        <v/>
      </c>
      <c r="AV460" s="36" t="str">
        <f t="shared" si="431"/>
        <v/>
      </c>
      <c r="AW460" s="36" t="str">
        <f t="shared" si="432"/>
        <v/>
      </c>
      <c r="AX460" s="36" t="str">
        <f t="shared" si="433"/>
        <v/>
      </c>
      <c r="AY460" s="36" t="str">
        <f t="shared" si="434"/>
        <v/>
      </c>
      <c r="AZ460" s="36" t="str">
        <f t="shared" si="435"/>
        <v/>
      </c>
      <c r="BA460" s="36" t="str">
        <f t="shared" si="436"/>
        <v/>
      </c>
      <c r="BB460" s="36" t="str">
        <f t="shared" si="437"/>
        <v/>
      </c>
      <c r="BC460" s="36" t="str">
        <f t="shared" si="437"/>
        <v/>
      </c>
      <c r="BD460" s="36" t="str">
        <f t="shared" si="399"/>
        <v/>
      </c>
      <c r="BE460" s="36" t="str">
        <f t="shared" si="400"/>
        <v/>
      </c>
      <c r="BF460" s="36" t="str">
        <f t="shared" si="401"/>
        <v/>
      </c>
      <c r="BG460" s="36" t="str">
        <f t="shared" si="402"/>
        <v/>
      </c>
      <c r="BH460" s="36" t="str">
        <f t="shared" si="403"/>
        <v/>
      </c>
      <c r="BI460" s="36" t="str">
        <f t="shared" si="404"/>
        <v/>
      </c>
      <c r="BJ460" s="36" t="str">
        <f t="shared" si="405"/>
        <v/>
      </c>
      <c r="BK460" s="36" t="str">
        <f t="shared" si="406"/>
        <v/>
      </c>
      <c r="BL460" s="36" t="str">
        <f t="shared" si="407"/>
        <v/>
      </c>
      <c r="BM460" s="36" t="str">
        <f t="shared" si="408"/>
        <v/>
      </c>
      <c r="BN460" s="38" t="e">
        <f t="shared" si="397"/>
        <v>#DIV/0!</v>
      </c>
      <c r="BO460" s="38" t="e">
        <f t="shared" si="398"/>
        <v>#DIV/0!</v>
      </c>
      <c r="BP460" s="39" t="str">
        <f t="shared" si="409"/>
        <v/>
      </c>
      <c r="BQ460" s="39" t="str">
        <f t="shared" si="410"/>
        <v/>
      </c>
      <c r="BR460" s="39" t="str">
        <f t="shared" si="411"/>
        <v/>
      </c>
      <c r="BS460" s="39" t="str">
        <f t="shared" si="412"/>
        <v/>
      </c>
      <c r="BT460" s="39" t="str">
        <f t="shared" si="413"/>
        <v/>
      </c>
      <c r="BU460" s="39" t="str">
        <f t="shared" si="414"/>
        <v/>
      </c>
      <c r="BV460" s="39" t="str">
        <f t="shared" si="415"/>
        <v/>
      </c>
      <c r="BW460" s="39" t="str">
        <f t="shared" si="416"/>
        <v/>
      </c>
      <c r="BX460" s="39" t="str">
        <f t="shared" si="417"/>
        <v/>
      </c>
      <c r="BY460" s="39" t="str">
        <f t="shared" si="418"/>
        <v/>
      </c>
      <c r="BZ460" s="39" t="str">
        <f t="shared" si="419"/>
        <v/>
      </c>
      <c r="CA460" s="39" t="str">
        <f t="shared" si="420"/>
        <v/>
      </c>
      <c r="CB460" s="39" t="str">
        <f t="shared" si="421"/>
        <v/>
      </c>
      <c r="CC460" s="39" t="str">
        <f t="shared" si="422"/>
        <v/>
      </c>
      <c r="CD460" s="39" t="str">
        <f t="shared" si="423"/>
        <v/>
      </c>
      <c r="CE460" s="39" t="str">
        <f t="shared" si="424"/>
        <v/>
      </c>
      <c r="CF460" s="39" t="str">
        <f t="shared" si="425"/>
        <v/>
      </c>
      <c r="CG460" s="39" t="str">
        <f t="shared" si="426"/>
        <v/>
      </c>
      <c r="CH460" s="39" t="str">
        <f t="shared" si="427"/>
        <v/>
      </c>
      <c r="CI460" s="39" t="str">
        <f t="shared" si="428"/>
        <v/>
      </c>
    </row>
    <row r="461" spans="1:87" ht="12.75">
      <c r="A461" s="18"/>
      <c r="B461" s="16" t="str">
        <f>'Gene Table'!D460</f>
        <v>NM_000103</v>
      </c>
      <c r="C461" s="16" t="s">
        <v>301</v>
      </c>
      <c r="D461" s="17" t="str">
        <f>IF(SUM('Test Sample Data'!D$3:D$98)&gt;10,IF(AND(ISNUMBER('Test Sample Data'!D460),'Test Sample Data'!D460&lt;$B$1,'Test Sample Data'!D460&gt;0),'Test Sample Data'!D460,$B$1),"")</f>
        <v/>
      </c>
      <c r="E461" s="17" t="str">
        <f>IF(SUM('Test Sample Data'!E$3:E$98)&gt;10,IF(AND(ISNUMBER('Test Sample Data'!E460),'Test Sample Data'!E460&lt;$B$1,'Test Sample Data'!E460&gt;0),'Test Sample Data'!E460,$B$1),"")</f>
        <v/>
      </c>
      <c r="F461" s="17" t="str">
        <f>IF(SUM('Test Sample Data'!F$3:F$98)&gt;10,IF(AND(ISNUMBER('Test Sample Data'!F460),'Test Sample Data'!F460&lt;$B$1,'Test Sample Data'!F460&gt;0),'Test Sample Data'!F460,$B$1),"")</f>
        <v/>
      </c>
      <c r="G461" s="17" t="str">
        <f>IF(SUM('Test Sample Data'!G$3:G$98)&gt;10,IF(AND(ISNUMBER('Test Sample Data'!G460),'Test Sample Data'!G460&lt;$B$1,'Test Sample Data'!G460&gt;0),'Test Sample Data'!G460,$B$1),"")</f>
        <v/>
      </c>
      <c r="H461" s="17" t="str">
        <f>IF(SUM('Test Sample Data'!H$3:H$98)&gt;10,IF(AND(ISNUMBER('Test Sample Data'!H460),'Test Sample Data'!H460&lt;$B$1,'Test Sample Data'!H460&gt;0),'Test Sample Data'!H460,$B$1),"")</f>
        <v/>
      </c>
      <c r="I461" s="17" t="str">
        <f>IF(SUM('Test Sample Data'!I$3:I$98)&gt;10,IF(AND(ISNUMBER('Test Sample Data'!I460),'Test Sample Data'!I460&lt;$B$1,'Test Sample Data'!I460&gt;0),'Test Sample Data'!I460,$B$1),"")</f>
        <v/>
      </c>
      <c r="J461" s="17" t="str">
        <f>IF(SUM('Test Sample Data'!J$3:J$98)&gt;10,IF(AND(ISNUMBER('Test Sample Data'!J460),'Test Sample Data'!J460&lt;$B$1,'Test Sample Data'!J460&gt;0),'Test Sample Data'!J460,$B$1),"")</f>
        <v/>
      </c>
      <c r="K461" s="17" t="str">
        <f>IF(SUM('Test Sample Data'!K$3:K$98)&gt;10,IF(AND(ISNUMBER('Test Sample Data'!K460),'Test Sample Data'!K460&lt;$B$1,'Test Sample Data'!K460&gt;0),'Test Sample Data'!K460,$B$1),"")</f>
        <v/>
      </c>
      <c r="L461" s="17" t="str">
        <f>IF(SUM('Test Sample Data'!L$3:L$98)&gt;10,IF(AND(ISNUMBER('Test Sample Data'!L460),'Test Sample Data'!L460&lt;$B$1,'Test Sample Data'!L460&gt;0),'Test Sample Data'!L460,$B$1),"")</f>
        <v/>
      </c>
      <c r="M461" s="17" t="str">
        <f>IF(SUM('Test Sample Data'!M$3:M$98)&gt;10,IF(AND(ISNUMBER('Test Sample Data'!M460),'Test Sample Data'!M460&lt;$B$1,'Test Sample Data'!M460&gt;0),'Test Sample Data'!M460,$B$1),"")</f>
        <v/>
      </c>
      <c r="N461" s="17" t="str">
        <f>'Gene Table'!D460</f>
        <v>NM_000103</v>
      </c>
      <c r="O461" s="16" t="s">
        <v>301</v>
      </c>
      <c r="P461" s="17" t="str">
        <f>IF(SUM('Control Sample Data'!D$3:D$98)&gt;10,IF(AND(ISNUMBER('Control Sample Data'!D460),'Control Sample Data'!D460&lt;$B$1,'Control Sample Data'!D460&gt;0),'Control Sample Data'!D460,$B$1),"")</f>
        <v/>
      </c>
      <c r="Q461" s="17" t="str">
        <f>IF(SUM('Control Sample Data'!E$3:E$98)&gt;10,IF(AND(ISNUMBER('Control Sample Data'!E460),'Control Sample Data'!E460&lt;$B$1,'Control Sample Data'!E460&gt;0),'Control Sample Data'!E460,$B$1),"")</f>
        <v/>
      </c>
      <c r="R461" s="17" t="str">
        <f>IF(SUM('Control Sample Data'!F$3:F$98)&gt;10,IF(AND(ISNUMBER('Control Sample Data'!F460),'Control Sample Data'!F460&lt;$B$1,'Control Sample Data'!F460&gt;0),'Control Sample Data'!F460,$B$1),"")</f>
        <v/>
      </c>
      <c r="S461" s="17" t="str">
        <f>IF(SUM('Control Sample Data'!G$3:G$98)&gt;10,IF(AND(ISNUMBER('Control Sample Data'!G460),'Control Sample Data'!G460&lt;$B$1,'Control Sample Data'!G460&gt;0),'Control Sample Data'!G460,$B$1),"")</f>
        <v/>
      </c>
      <c r="T461" s="17" t="str">
        <f>IF(SUM('Control Sample Data'!H$3:H$98)&gt;10,IF(AND(ISNUMBER('Control Sample Data'!H460),'Control Sample Data'!H460&lt;$B$1,'Control Sample Data'!H460&gt;0),'Control Sample Data'!H460,$B$1),"")</f>
        <v/>
      </c>
      <c r="U461" s="17" t="str">
        <f>IF(SUM('Control Sample Data'!I$3:I$98)&gt;10,IF(AND(ISNUMBER('Control Sample Data'!I460),'Control Sample Data'!I460&lt;$B$1,'Control Sample Data'!I460&gt;0),'Control Sample Data'!I460,$B$1),"")</f>
        <v/>
      </c>
      <c r="V461" s="17" t="str">
        <f>IF(SUM('Control Sample Data'!J$3:J$98)&gt;10,IF(AND(ISNUMBER('Control Sample Data'!J460),'Control Sample Data'!J460&lt;$B$1,'Control Sample Data'!J460&gt;0),'Control Sample Data'!J460,$B$1),"")</f>
        <v/>
      </c>
      <c r="W461" s="17" t="str">
        <f>IF(SUM('Control Sample Data'!K$3:K$98)&gt;10,IF(AND(ISNUMBER('Control Sample Data'!K460),'Control Sample Data'!K460&lt;$B$1,'Control Sample Data'!K460&gt;0),'Control Sample Data'!K460,$B$1),"")</f>
        <v/>
      </c>
      <c r="X461" s="17" t="str">
        <f>IF(SUM('Control Sample Data'!L$3:L$98)&gt;10,IF(AND(ISNUMBER('Control Sample Data'!L460),'Control Sample Data'!L460&lt;$B$1,'Control Sample Data'!L460&gt;0),'Control Sample Data'!L460,$B$1),"")</f>
        <v/>
      </c>
      <c r="Y461" s="17" t="str">
        <f>IF(SUM('Control Sample Data'!M$3:M$98)&gt;10,IF(AND(ISNUMBER('Control Sample Data'!M460),'Control Sample Data'!M460&lt;$B$1,'Control Sample Data'!M460&gt;0),'Control Sample Data'!M460,$B$1),"")</f>
        <v/>
      </c>
      <c r="AT461" s="36" t="str">
        <f t="shared" si="429"/>
        <v/>
      </c>
      <c r="AU461" s="36" t="str">
        <f t="shared" si="430"/>
        <v/>
      </c>
      <c r="AV461" s="36" t="str">
        <f t="shared" si="431"/>
        <v/>
      </c>
      <c r="AW461" s="36" t="str">
        <f t="shared" si="432"/>
        <v/>
      </c>
      <c r="AX461" s="36" t="str">
        <f t="shared" si="433"/>
        <v/>
      </c>
      <c r="AY461" s="36" t="str">
        <f t="shared" si="434"/>
        <v/>
      </c>
      <c r="AZ461" s="36" t="str">
        <f t="shared" si="435"/>
        <v/>
      </c>
      <c r="BA461" s="36" t="str">
        <f t="shared" si="436"/>
        <v/>
      </c>
      <c r="BB461" s="36" t="str">
        <f t="shared" si="437"/>
        <v/>
      </c>
      <c r="BC461" s="36" t="str">
        <f t="shared" si="437"/>
        <v/>
      </c>
      <c r="BD461" s="36" t="str">
        <f t="shared" si="399"/>
        <v/>
      </c>
      <c r="BE461" s="36" t="str">
        <f t="shared" si="400"/>
        <v/>
      </c>
      <c r="BF461" s="36" t="str">
        <f t="shared" si="401"/>
        <v/>
      </c>
      <c r="BG461" s="36" t="str">
        <f t="shared" si="402"/>
        <v/>
      </c>
      <c r="BH461" s="36" t="str">
        <f t="shared" si="403"/>
        <v/>
      </c>
      <c r="BI461" s="36" t="str">
        <f t="shared" si="404"/>
        <v/>
      </c>
      <c r="BJ461" s="36" t="str">
        <f t="shared" si="405"/>
        <v/>
      </c>
      <c r="BK461" s="36" t="str">
        <f t="shared" si="406"/>
        <v/>
      </c>
      <c r="BL461" s="36" t="str">
        <f t="shared" si="407"/>
        <v/>
      </c>
      <c r="BM461" s="36" t="str">
        <f t="shared" si="408"/>
        <v/>
      </c>
      <c r="BN461" s="38" t="e">
        <f t="shared" si="397"/>
        <v>#DIV/0!</v>
      </c>
      <c r="BO461" s="38" t="e">
        <f t="shared" si="398"/>
        <v>#DIV/0!</v>
      </c>
      <c r="BP461" s="39" t="str">
        <f t="shared" si="409"/>
        <v/>
      </c>
      <c r="BQ461" s="39" t="str">
        <f t="shared" si="410"/>
        <v/>
      </c>
      <c r="BR461" s="39" t="str">
        <f t="shared" si="411"/>
        <v/>
      </c>
      <c r="BS461" s="39" t="str">
        <f t="shared" si="412"/>
        <v/>
      </c>
      <c r="BT461" s="39" t="str">
        <f t="shared" si="413"/>
        <v/>
      </c>
      <c r="BU461" s="39" t="str">
        <f t="shared" si="414"/>
        <v/>
      </c>
      <c r="BV461" s="39" t="str">
        <f t="shared" si="415"/>
        <v/>
      </c>
      <c r="BW461" s="39" t="str">
        <f t="shared" si="416"/>
        <v/>
      </c>
      <c r="BX461" s="39" t="str">
        <f t="shared" si="417"/>
        <v/>
      </c>
      <c r="BY461" s="39" t="str">
        <f t="shared" si="418"/>
        <v/>
      </c>
      <c r="BZ461" s="39" t="str">
        <f t="shared" si="419"/>
        <v/>
      </c>
      <c r="CA461" s="39" t="str">
        <f t="shared" si="420"/>
        <v/>
      </c>
      <c r="CB461" s="39" t="str">
        <f t="shared" si="421"/>
        <v/>
      </c>
      <c r="CC461" s="39" t="str">
        <f t="shared" si="422"/>
        <v/>
      </c>
      <c r="CD461" s="39" t="str">
        <f t="shared" si="423"/>
        <v/>
      </c>
      <c r="CE461" s="39" t="str">
        <f t="shared" si="424"/>
        <v/>
      </c>
      <c r="CF461" s="39" t="str">
        <f t="shared" si="425"/>
        <v/>
      </c>
      <c r="CG461" s="39" t="str">
        <f t="shared" si="426"/>
        <v/>
      </c>
      <c r="CH461" s="39" t="str">
        <f t="shared" si="427"/>
        <v/>
      </c>
      <c r="CI461" s="39" t="str">
        <f t="shared" si="428"/>
        <v/>
      </c>
    </row>
    <row r="462" spans="1:87" ht="12.75">
      <c r="A462" s="18"/>
      <c r="B462" s="16" t="str">
        <f>'Gene Table'!D461</f>
        <v>NM_000025</v>
      </c>
      <c r="C462" s="16" t="s">
        <v>305</v>
      </c>
      <c r="D462" s="17" t="str">
        <f>IF(SUM('Test Sample Data'!D$3:D$98)&gt;10,IF(AND(ISNUMBER('Test Sample Data'!D461),'Test Sample Data'!D461&lt;$B$1,'Test Sample Data'!D461&gt;0),'Test Sample Data'!D461,$B$1),"")</f>
        <v/>
      </c>
      <c r="E462" s="17" t="str">
        <f>IF(SUM('Test Sample Data'!E$3:E$98)&gt;10,IF(AND(ISNUMBER('Test Sample Data'!E461),'Test Sample Data'!E461&lt;$B$1,'Test Sample Data'!E461&gt;0),'Test Sample Data'!E461,$B$1),"")</f>
        <v/>
      </c>
      <c r="F462" s="17" t="str">
        <f>IF(SUM('Test Sample Data'!F$3:F$98)&gt;10,IF(AND(ISNUMBER('Test Sample Data'!F461),'Test Sample Data'!F461&lt;$B$1,'Test Sample Data'!F461&gt;0),'Test Sample Data'!F461,$B$1),"")</f>
        <v/>
      </c>
      <c r="G462" s="17" t="str">
        <f>IF(SUM('Test Sample Data'!G$3:G$98)&gt;10,IF(AND(ISNUMBER('Test Sample Data'!G461),'Test Sample Data'!G461&lt;$B$1,'Test Sample Data'!G461&gt;0),'Test Sample Data'!G461,$B$1),"")</f>
        <v/>
      </c>
      <c r="H462" s="17" t="str">
        <f>IF(SUM('Test Sample Data'!H$3:H$98)&gt;10,IF(AND(ISNUMBER('Test Sample Data'!H461),'Test Sample Data'!H461&lt;$B$1,'Test Sample Data'!H461&gt;0),'Test Sample Data'!H461,$B$1),"")</f>
        <v/>
      </c>
      <c r="I462" s="17" t="str">
        <f>IF(SUM('Test Sample Data'!I$3:I$98)&gt;10,IF(AND(ISNUMBER('Test Sample Data'!I461),'Test Sample Data'!I461&lt;$B$1,'Test Sample Data'!I461&gt;0),'Test Sample Data'!I461,$B$1),"")</f>
        <v/>
      </c>
      <c r="J462" s="17" t="str">
        <f>IF(SUM('Test Sample Data'!J$3:J$98)&gt;10,IF(AND(ISNUMBER('Test Sample Data'!J461),'Test Sample Data'!J461&lt;$B$1,'Test Sample Data'!J461&gt;0),'Test Sample Data'!J461,$B$1),"")</f>
        <v/>
      </c>
      <c r="K462" s="17" t="str">
        <f>IF(SUM('Test Sample Data'!K$3:K$98)&gt;10,IF(AND(ISNUMBER('Test Sample Data'!K461),'Test Sample Data'!K461&lt;$B$1,'Test Sample Data'!K461&gt;0),'Test Sample Data'!K461,$B$1),"")</f>
        <v/>
      </c>
      <c r="L462" s="17" t="str">
        <f>IF(SUM('Test Sample Data'!L$3:L$98)&gt;10,IF(AND(ISNUMBER('Test Sample Data'!L461),'Test Sample Data'!L461&lt;$B$1,'Test Sample Data'!L461&gt;0),'Test Sample Data'!L461,$B$1),"")</f>
        <v/>
      </c>
      <c r="M462" s="17" t="str">
        <f>IF(SUM('Test Sample Data'!M$3:M$98)&gt;10,IF(AND(ISNUMBER('Test Sample Data'!M461),'Test Sample Data'!M461&lt;$B$1,'Test Sample Data'!M461&gt;0),'Test Sample Data'!M461,$B$1),"")</f>
        <v/>
      </c>
      <c r="N462" s="17" t="str">
        <f>'Gene Table'!D461</f>
        <v>NM_000025</v>
      </c>
      <c r="O462" s="16" t="s">
        <v>305</v>
      </c>
      <c r="P462" s="17" t="str">
        <f>IF(SUM('Control Sample Data'!D$3:D$98)&gt;10,IF(AND(ISNUMBER('Control Sample Data'!D461),'Control Sample Data'!D461&lt;$B$1,'Control Sample Data'!D461&gt;0),'Control Sample Data'!D461,$B$1),"")</f>
        <v/>
      </c>
      <c r="Q462" s="17" t="str">
        <f>IF(SUM('Control Sample Data'!E$3:E$98)&gt;10,IF(AND(ISNUMBER('Control Sample Data'!E461),'Control Sample Data'!E461&lt;$B$1,'Control Sample Data'!E461&gt;0),'Control Sample Data'!E461,$B$1),"")</f>
        <v/>
      </c>
      <c r="R462" s="17" t="str">
        <f>IF(SUM('Control Sample Data'!F$3:F$98)&gt;10,IF(AND(ISNUMBER('Control Sample Data'!F461),'Control Sample Data'!F461&lt;$B$1,'Control Sample Data'!F461&gt;0),'Control Sample Data'!F461,$B$1),"")</f>
        <v/>
      </c>
      <c r="S462" s="17" t="str">
        <f>IF(SUM('Control Sample Data'!G$3:G$98)&gt;10,IF(AND(ISNUMBER('Control Sample Data'!G461),'Control Sample Data'!G461&lt;$B$1,'Control Sample Data'!G461&gt;0),'Control Sample Data'!G461,$B$1),"")</f>
        <v/>
      </c>
      <c r="T462" s="17" t="str">
        <f>IF(SUM('Control Sample Data'!H$3:H$98)&gt;10,IF(AND(ISNUMBER('Control Sample Data'!H461),'Control Sample Data'!H461&lt;$B$1,'Control Sample Data'!H461&gt;0),'Control Sample Data'!H461,$B$1),"")</f>
        <v/>
      </c>
      <c r="U462" s="17" t="str">
        <f>IF(SUM('Control Sample Data'!I$3:I$98)&gt;10,IF(AND(ISNUMBER('Control Sample Data'!I461),'Control Sample Data'!I461&lt;$B$1,'Control Sample Data'!I461&gt;0),'Control Sample Data'!I461,$B$1),"")</f>
        <v/>
      </c>
      <c r="V462" s="17" t="str">
        <f>IF(SUM('Control Sample Data'!J$3:J$98)&gt;10,IF(AND(ISNUMBER('Control Sample Data'!J461),'Control Sample Data'!J461&lt;$B$1,'Control Sample Data'!J461&gt;0),'Control Sample Data'!J461,$B$1),"")</f>
        <v/>
      </c>
      <c r="W462" s="17" t="str">
        <f>IF(SUM('Control Sample Data'!K$3:K$98)&gt;10,IF(AND(ISNUMBER('Control Sample Data'!K461),'Control Sample Data'!K461&lt;$B$1,'Control Sample Data'!K461&gt;0),'Control Sample Data'!K461,$B$1),"")</f>
        <v/>
      </c>
      <c r="X462" s="17" t="str">
        <f>IF(SUM('Control Sample Data'!L$3:L$98)&gt;10,IF(AND(ISNUMBER('Control Sample Data'!L461),'Control Sample Data'!L461&lt;$B$1,'Control Sample Data'!L461&gt;0),'Control Sample Data'!L461,$B$1),"")</f>
        <v/>
      </c>
      <c r="Y462" s="17" t="str">
        <f>IF(SUM('Control Sample Data'!M$3:M$98)&gt;10,IF(AND(ISNUMBER('Control Sample Data'!M461),'Control Sample Data'!M461&lt;$B$1,'Control Sample Data'!M461&gt;0),'Control Sample Data'!M461,$B$1),"")</f>
        <v/>
      </c>
      <c r="AT462" s="36" t="str">
        <f t="shared" si="429"/>
        <v/>
      </c>
      <c r="AU462" s="36" t="str">
        <f t="shared" si="430"/>
        <v/>
      </c>
      <c r="AV462" s="36" t="str">
        <f t="shared" si="431"/>
        <v/>
      </c>
      <c r="AW462" s="36" t="str">
        <f t="shared" si="432"/>
        <v/>
      </c>
      <c r="AX462" s="36" t="str">
        <f t="shared" si="433"/>
        <v/>
      </c>
      <c r="AY462" s="36" t="str">
        <f t="shared" si="434"/>
        <v/>
      </c>
      <c r="AZ462" s="36" t="str">
        <f t="shared" si="435"/>
        <v/>
      </c>
      <c r="BA462" s="36" t="str">
        <f t="shared" si="436"/>
        <v/>
      </c>
      <c r="BB462" s="36" t="str">
        <f t="shared" si="437"/>
        <v/>
      </c>
      <c r="BC462" s="36" t="str">
        <f t="shared" si="437"/>
        <v/>
      </c>
      <c r="BD462" s="36" t="str">
        <f t="shared" si="399"/>
        <v/>
      </c>
      <c r="BE462" s="36" t="str">
        <f t="shared" si="400"/>
        <v/>
      </c>
      <c r="BF462" s="36" t="str">
        <f t="shared" si="401"/>
        <v/>
      </c>
      <c r="BG462" s="36" t="str">
        <f t="shared" si="402"/>
        <v/>
      </c>
      <c r="BH462" s="36" t="str">
        <f t="shared" si="403"/>
        <v/>
      </c>
      <c r="BI462" s="36" t="str">
        <f t="shared" si="404"/>
        <v/>
      </c>
      <c r="BJ462" s="36" t="str">
        <f t="shared" si="405"/>
        <v/>
      </c>
      <c r="BK462" s="36" t="str">
        <f t="shared" si="406"/>
        <v/>
      </c>
      <c r="BL462" s="36" t="str">
        <f t="shared" si="407"/>
        <v/>
      </c>
      <c r="BM462" s="36" t="str">
        <f t="shared" si="408"/>
        <v/>
      </c>
      <c r="BN462" s="38" t="e">
        <f t="shared" si="397"/>
        <v>#DIV/0!</v>
      </c>
      <c r="BO462" s="38" t="e">
        <f t="shared" si="398"/>
        <v>#DIV/0!</v>
      </c>
      <c r="BP462" s="39" t="str">
        <f t="shared" si="409"/>
        <v/>
      </c>
      <c r="BQ462" s="39" t="str">
        <f t="shared" si="410"/>
        <v/>
      </c>
      <c r="BR462" s="39" t="str">
        <f t="shared" si="411"/>
        <v/>
      </c>
      <c r="BS462" s="39" t="str">
        <f t="shared" si="412"/>
        <v/>
      </c>
      <c r="BT462" s="39" t="str">
        <f t="shared" si="413"/>
        <v/>
      </c>
      <c r="BU462" s="39" t="str">
        <f t="shared" si="414"/>
        <v/>
      </c>
      <c r="BV462" s="39" t="str">
        <f t="shared" si="415"/>
        <v/>
      </c>
      <c r="BW462" s="39" t="str">
        <f t="shared" si="416"/>
        <v/>
      </c>
      <c r="BX462" s="39" t="str">
        <f t="shared" si="417"/>
        <v/>
      </c>
      <c r="BY462" s="39" t="str">
        <f t="shared" si="418"/>
        <v/>
      </c>
      <c r="BZ462" s="39" t="str">
        <f t="shared" si="419"/>
        <v/>
      </c>
      <c r="CA462" s="39" t="str">
        <f t="shared" si="420"/>
        <v/>
      </c>
      <c r="CB462" s="39" t="str">
        <f t="shared" si="421"/>
        <v/>
      </c>
      <c r="CC462" s="39" t="str">
        <f t="shared" si="422"/>
        <v/>
      </c>
      <c r="CD462" s="39" t="str">
        <f t="shared" si="423"/>
        <v/>
      </c>
      <c r="CE462" s="39" t="str">
        <f t="shared" si="424"/>
        <v/>
      </c>
      <c r="CF462" s="39" t="str">
        <f t="shared" si="425"/>
        <v/>
      </c>
      <c r="CG462" s="39" t="str">
        <f t="shared" si="426"/>
        <v/>
      </c>
      <c r="CH462" s="39" t="str">
        <f t="shared" si="427"/>
        <v/>
      </c>
      <c r="CI462" s="39" t="str">
        <f t="shared" si="428"/>
        <v/>
      </c>
    </row>
    <row r="463" spans="1:87" ht="12.75">
      <c r="A463" s="18"/>
      <c r="B463" s="16" t="str">
        <f>'Gene Table'!D462</f>
        <v>NM_000769</v>
      </c>
      <c r="C463" s="16" t="s">
        <v>309</v>
      </c>
      <c r="D463" s="17" t="str">
        <f>IF(SUM('Test Sample Data'!D$3:D$98)&gt;10,IF(AND(ISNUMBER('Test Sample Data'!D462),'Test Sample Data'!D462&lt;$B$1,'Test Sample Data'!D462&gt;0),'Test Sample Data'!D462,$B$1),"")</f>
        <v/>
      </c>
      <c r="E463" s="17" t="str">
        <f>IF(SUM('Test Sample Data'!E$3:E$98)&gt;10,IF(AND(ISNUMBER('Test Sample Data'!E462),'Test Sample Data'!E462&lt;$B$1,'Test Sample Data'!E462&gt;0),'Test Sample Data'!E462,$B$1),"")</f>
        <v/>
      </c>
      <c r="F463" s="17" t="str">
        <f>IF(SUM('Test Sample Data'!F$3:F$98)&gt;10,IF(AND(ISNUMBER('Test Sample Data'!F462),'Test Sample Data'!F462&lt;$B$1,'Test Sample Data'!F462&gt;0),'Test Sample Data'!F462,$B$1),"")</f>
        <v/>
      </c>
      <c r="G463" s="17" t="str">
        <f>IF(SUM('Test Sample Data'!G$3:G$98)&gt;10,IF(AND(ISNUMBER('Test Sample Data'!G462),'Test Sample Data'!G462&lt;$B$1,'Test Sample Data'!G462&gt;0),'Test Sample Data'!G462,$B$1),"")</f>
        <v/>
      </c>
      <c r="H463" s="17" t="str">
        <f>IF(SUM('Test Sample Data'!H$3:H$98)&gt;10,IF(AND(ISNUMBER('Test Sample Data'!H462),'Test Sample Data'!H462&lt;$B$1,'Test Sample Data'!H462&gt;0),'Test Sample Data'!H462,$B$1),"")</f>
        <v/>
      </c>
      <c r="I463" s="17" t="str">
        <f>IF(SUM('Test Sample Data'!I$3:I$98)&gt;10,IF(AND(ISNUMBER('Test Sample Data'!I462),'Test Sample Data'!I462&lt;$B$1,'Test Sample Data'!I462&gt;0),'Test Sample Data'!I462,$B$1),"")</f>
        <v/>
      </c>
      <c r="J463" s="17" t="str">
        <f>IF(SUM('Test Sample Data'!J$3:J$98)&gt;10,IF(AND(ISNUMBER('Test Sample Data'!J462),'Test Sample Data'!J462&lt;$B$1,'Test Sample Data'!J462&gt;0),'Test Sample Data'!J462,$B$1),"")</f>
        <v/>
      </c>
      <c r="K463" s="17" t="str">
        <f>IF(SUM('Test Sample Data'!K$3:K$98)&gt;10,IF(AND(ISNUMBER('Test Sample Data'!K462),'Test Sample Data'!K462&lt;$B$1,'Test Sample Data'!K462&gt;0),'Test Sample Data'!K462,$B$1),"")</f>
        <v/>
      </c>
      <c r="L463" s="17" t="str">
        <f>IF(SUM('Test Sample Data'!L$3:L$98)&gt;10,IF(AND(ISNUMBER('Test Sample Data'!L462),'Test Sample Data'!L462&lt;$B$1,'Test Sample Data'!L462&gt;0),'Test Sample Data'!L462,$B$1),"")</f>
        <v/>
      </c>
      <c r="M463" s="17" t="str">
        <f>IF(SUM('Test Sample Data'!M$3:M$98)&gt;10,IF(AND(ISNUMBER('Test Sample Data'!M462),'Test Sample Data'!M462&lt;$B$1,'Test Sample Data'!M462&gt;0),'Test Sample Data'!M462,$B$1),"")</f>
        <v/>
      </c>
      <c r="N463" s="17" t="str">
        <f>'Gene Table'!D462</f>
        <v>NM_000769</v>
      </c>
      <c r="O463" s="16" t="s">
        <v>309</v>
      </c>
      <c r="P463" s="17" t="str">
        <f>IF(SUM('Control Sample Data'!D$3:D$98)&gt;10,IF(AND(ISNUMBER('Control Sample Data'!D462),'Control Sample Data'!D462&lt;$B$1,'Control Sample Data'!D462&gt;0),'Control Sample Data'!D462,$B$1),"")</f>
        <v/>
      </c>
      <c r="Q463" s="17" t="str">
        <f>IF(SUM('Control Sample Data'!E$3:E$98)&gt;10,IF(AND(ISNUMBER('Control Sample Data'!E462),'Control Sample Data'!E462&lt;$B$1,'Control Sample Data'!E462&gt;0),'Control Sample Data'!E462,$B$1),"")</f>
        <v/>
      </c>
      <c r="R463" s="17" t="str">
        <f>IF(SUM('Control Sample Data'!F$3:F$98)&gt;10,IF(AND(ISNUMBER('Control Sample Data'!F462),'Control Sample Data'!F462&lt;$B$1,'Control Sample Data'!F462&gt;0),'Control Sample Data'!F462,$B$1),"")</f>
        <v/>
      </c>
      <c r="S463" s="17" t="str">
        <f>IF(SUM('Control Sample Data'!G$3:G$98)&gt;10,IF(AND(ISNUMBER('Control Sample Data'!G462),'Control Sample Data'!G462&lt;$B$1,'Control Sample Data'!G462&gt;0),'Control Sample Data'!G462,$B$1),"")</f>
        <v/>
      </c>
      <c r="T463" s="17" t="str">
        <f>IF(SUM('Control Sample Data'!H$3:H$98)&gt;10,IF(AND(ISNUMBER('Control Sample Data'!H462),'Control Sample Data'!H462&lt;$B$1,'Control Sample Data'!H462&gt;0),'Control Sample Data'!H462,$B$1),"")</f>
        <v/>
      </c>
      <c r="U463" s="17" t="str">
        <f>IF(SUM('Control Sample Data'!I$3:I$98)&gt;10,IF(AND(ISNUMBER('Control Sample Data'!I462),'Control Sample Data'!I462&lt;$B$1,'Control Sample Data'!I462&gt;0),'Control Sample Data'!I462,$B$1),"")</f>
        <v/>
      </c>
      <c r="V463" s="17" t="str">
        <f>IF(SUM('Control Sample Data'!J$3:J$98)&gt;10,IF(AND(ISNUMBER('Control Sample Data'!J462),'Control Sample Data'!J462&lt;$B$1,'Control Sample Data'!J462&gt;0),'Control Sample Data'!J462,$B$1),"")</f>
        <v/>
      </c>
      <c r="W463" s="17" t="str">
        <f>IF(SUM('Control Sample Data'!K$3:K$98)&gt;10,IF(AND(ISNUMBER('Control Sample Data'!K462),'Control Sample Data'!K462&lt;$B$1,'Control Sample Data'!K462&gt;0),'Control Sample Data'!K462,$B$1),"")</f>
        <v/>
      </c>
      <c r="X463" s="17" t="str">
        <f>IF(SUM('Control Sample Data'!L$3:L$98)&gt;10,IF(AND(ISNUMBER('Control Sample Data'!L462),'Control Sample Data'!L462&lt;$B$1,'Control Sample Data'!L462&gt;0),'Control Sample Data'!L462,$B$1),"")</f>
        <v/>
      </c>
      <c r="Y463" s="17" t="str">
        <f>IF(SUM('Control Sample Data'!M$3:M$98)&gt;10,IF(AND(ISNUMBER('Control Sample Data'!M462),'Control Sample Data'!M462&lt;$B$1,'Control Sample Data'!M462&gt;0),'Control Sample Data'!M462,$B$1),"")</f>
        <v/>
      </c>
      <c r="AT463" s="36" t="str">
        <f t="shared" si="429"/>
        <v/>
      </c>
      <c r="AU463" s="36" t="str">
        <f t="shared" si="430"/>
        <v/>
      </c>
      <c r="AV463" s="36" t="str">
        <f t="shared" si="431"/>
        <v/>
      </c>
      <c r="AW463" s="36" t="str">
        <f t="shared" si="432"/>
        <v/>
      </c>
      <c r="AX463" s="36" t="str">
        <f t="shared" si="433"/>
        <v/>
      </c>
      <c r="AY463" s="36" t="str">
        <f t="shared" si="434"/>
        <v/>
      </c>
      <c r="AZ463" s="36" t="str">
        <f t="shared" si="435"/>
        <v/>
      </c>
      <c r="BA463" s="36" t="str">
        <f t="shared" si="436"/>
        <v/>
      </c>
      <c r="BB463" s="36" t="str">
        <f t="shared" si="437"/>
        <v/>
      </c>
      <c r="BC463" s="36" t="str">
        <f t="shared" si="437"/>
        <v/>
      </c>
      <c r="BD463" s="36" t="str">
        <f t="shared" si="399"/>
        <v/>
      </c>
      <c r="BE463" s="36" t="str">
        <f t="shared" si="400"/>
        <v/>
      </c>
      <c r="BF463" s="36" t="str">
        <f t="shared" si="401"/>
        <v/>
      </c>
      <c r="BG463" s="36" t="str">
        <f t="shared" si="402"/>
        <v/>
      </c>
      <c r="BH463" s="36" t="str">
        <f t="shared" si="403"/>
        <v/>
      </c>
      <c r="BI463" s="36" t="str">
        <f t="shared" si="404"/>
        <v/>
      </c>
      <c r="BJ463" s="36" t="str">
        <f t="shared" si="405"/>
        <v/>
      </c>
      <c r="BK463" s="36" t="str">
        <f t="shared" si="406"/>
        <v/>
      </c>
      <c r="BL463" s="36" t="str">
        <f t="shared" si="407"/>
        <v/>
      </c>
      <c r="BM463" s="36" t="str">
        <f t="shared" si="408"/>
        <v/>
      </c>
      <c r="BN463" s="38" t="e">
        <f t="shared" si="397"/>
        <v>#DIV/0!</v>
      </c>
      <c r="BO463" s="38" t="e">
        <f t="shared" si="398"/>
        <v>#DIV/0!</v>
      </c>
      <c r="BP463" s="39" t="str">
        <f t="shared" si="409"/>
        <v/>
      </c>
      <c r="BQ463" s="39" t="str">
        <f t="shared" si="410"/>
        <v/>
      </c>
      <c r="BR463" s="39" t="str">
        <f t="shared" si="411"/>
        <v/>
      </c>
      <c r="BS463" s="39" t="str">
        <f t="shared" si="412"/>
        <v/>
      </c>
      <c r="BT463" s="39" t="str">
        <f t="shared" si="413"/>
        <v/>
      </c>
      <c r="BU463" s="39" t="str">
        <f t="shared" si="414"/>
        <v/>
      </c>
      <c r="BV463" s="39" t="str">
        <f t="shared" si="415"/>
        <v/>
      </c>
      <c r="BW463" s="39" t="str">
        <f t="shared" si="416"/>
        <v/>
      </c>
      <c r="BX463" s="39" t="str">
        <f t="shared" si="417"/>
        <v/>
      </c>
      <c r="BY463" s="39" t="str">
        <f t="shared" si="418"/>
        <v/>
      </c>
      <c r="BZ463" s="39" t="str">
        <f t="shared" si="419"/>
        <v/>
      </c>
      <c r="CA463" s="39" t="str">
        <f t="shared" si="420"/>
        <v/>
      </c>
      <c r="CB463" s="39" t="str">
        <f t="shared" si="421"/>
        <v/>
      </c>
      <c r="CC463" s="39" t="str">
        <f t="shared" si="422"/>
        <v/>
      </c>
      <c r="CD463" s="39" t="str">
        <f t="shared" si="423"/>
        <v/>
      </c>
      <c r="CE463" s="39" t="str">
        <f t="shared" si="424"/>
        <v/>
      </c>
      <c r="CF463" s="39" t="str">
        <f t="shared" si="425"/>
        <v/>
      </c>
      <c r="CG463" s="39" t="str">
        <f t="shared" si="426"/>
        <v/>
      </c>
      <c r="CH463" s="39" t="str">
        <f t="shared" si="427"/>
        <v/>
      </c>
      <c r="CI463" s="39" t="str">
        <f t="shared" si="428"/>
        <v/>
      </c>
    </row>
    <row r="464" spans="1:87" ht="12.75">
      <c r="A464" s="18"/>
      <c r="B464" s="16" t="str">
        <f>'Gene Table'!D463</f>
        <v>NM_001904</v>
      </c>
      <c r="C464" s="16" t="s">
        <v>313</v>
      </c>
      <c r="D464" s="17" t="str">
        <f>IF(SUM('Test Sample Data'!D$3:D$98)&gt;10,IF(AND(ISNUMBER('Test Sample Data'!D463),'Test Sample Data'!D463&lt;$B$1,'Test Sample Data'!D463&gt;0),'Test Sample Data'!D463,$B$1),"")</f>
        <v/>
      </c>
      <c r="E464" s="17" t="str">
        <f>IF(SUM('Test Sample Data'!E$3:E$98)&gt;10,IF(AND(ISNUMBER('Test Sample Data'!E463),'Test Sample Data'!E463&lt;$B$1,'Test Sample Data'!E463&gt;0),'Test Sample Data'!E463,$B$1),"")</f>
        <v/>
      </c>
      <c r="F464" s="17" t="str">
        <f>IF(SUM('Test Sample Data'!F$3:F$98)&gt;10,IF(AND(ISNUMBER('Test Sample Data'!F463),'Test Sample Data'!F463&lt;$B$1,'Test Sample Data'!F463&gt;0),'Test Sample Data'!F463,$B$1),"")</f>
        <v/>
      </c>
      <c r="G464" s="17" t="str">
        <f>IF(SUM('Test Sample Data'!G$3:G$98)&gt;10,IF(AND(ISNUMBER('Test Sample Data'!G463),'Test Sample Data'!G463&lt;$B$1,'Test Sample Data'!G463&gt;0),'Test Sample Data'!G463,$B$1),"")</f>
        <v/>
      </c>
      <c r="H464" s="17" t="str">
        <f>IF(SUM('Test Sample Data'!H$3:H$98)&gt;10,IF(AND(ISNUMBER('Test Sample Data'!H463),'Test Sample Data'!H463&lt;$B$1,'Test Sample Data'!H463&gt;0),'Test Sample Data'!H463,$B$1),"")</f>
        <v/>
      </c>
      <c r="I464" s="17" t="str">
        <f>IF(SUM('Test Sample Data'!I$3:I$98)&gt;10,IF(AND(ISNUMBER('Test Sample Data'!I463),'Test Sample Data'!I463&lt;$B$1,'Test Sample Data'!I463&gt;0),'Test Sample Data'!I463,$B$1),"")</f>
        <v/>
      </c>
      <c r="J464" s="17" t="str">
        <f>IF(SUM('Test Sample Data'!J$3:J$98)&gt;10,IF(AND(ISNUMBER('Test Sample Data'!J463),'Test Sample Data'!J463&lt;$B$1,'Test Sample Data'!J463&gt;0),'Test Sample Data'!J463,$B$1),"")</f>
        <v/>
      </c>
      <c r="K464" s="17" t="str">
        <f>IF(SUM('Test Sample Data'!K$3:K$98)&gt;10,IF(AND(ISNUMBER('Test Sample Data'!K463),'Test Sample Data'!K463&lt;$B$1,'Test Sample Data'!K463&gt;0),'Test Sample Data'!K463,$B$1),"")</f>
        <v/>
      </c>
      <c r="L464" s="17" t="str">
        <f>IF(SUM('Test Sample Data'!L$3:L$98)&gt;10,IF(AND(ISNUMBER('Test Sample Data'!L463),'Test Sample Data'!L463&lt;$B$1,'Test Sample Data'!L463&gt;0),'Test Sample Data'!L463,$B$1),"")</f>
        <v/>
      </c>
      <c r="M464" s="17" t="str">
        <f>IF(SUM('Test Sample Data'!M$3:M$98)&gt;10,IF(AND(ISNUMBER('Test Sample Data'!M463),'Test Sample Data'!M463&lt;$B$1,'Test Sample Data'!M463&gt;0),'Test Sample Data'!M463,$B$1),"")</f>
        <v/>
      </c>
      <c r="N464" s="17" t="str">
        <f>'Gene Table'!D463</f>
        <v>NM_001904</v>
      </c>
      <c r="O464" s="16" t="s">
        <v>313</v>
      </c>
      <c r="P464" s="17" t="str">
        <f>IF(SUM('Control Sample Data'!D$3:D$98)&gt;10,IF(AND(ISNUMBER('Control Sample Data'!D463),'Control Sample Data'!D463&lt;$B$1,'Control Sample Data'!D463&gt;0),'Control Sample Data'!D463,$B$1),"")</f>
        <v/>
      </c>
      <c r="Q464" s="17" t="str">
        <f>IF(SUM('Control Sample Data'!E$3:E$98)&gt;10,IF(AND(ISNUMBER('Control Sample Data'!E463),'Control Sample Data'!E463&lt;$B$1,'Control Sample Data'!E463&gt;0),'Control Sample Data'!E463,$B$1),"")</f>
        <v/>
      </c>
      <c r="R464" s="17" t="str">
        <f>IF(SUM('Control Sample Data'!F$3:F$98)&gt;10,IF(AND(ISNUMBER('Control Sample Data'!F463),'Control Sample Data'!F463&lt;$B$1,'Control Sample Data'!F463&gt;0),'Control Sample Data'!F463,$B$1),"")</f>
        <v/>
      </c>
      <c r="S464" s="17" t="str">
        <f>IF(SUM('Control Sample Data'!G$3:G$98)&gt;10,IF(AND(ISNUMBER('Control Sample Data'!G463),'Control Sample Data'!G463&lt;$B$1,'Control Sample Data'!G463&gt;0),'Control Sample Data'!G463,$B$1),"")</f>
        <v/>
      </c>
      <c r="T464" s="17" t="str">
        <f>IF(SUM('Control Sample Data'!H$3:H$98)&gt;10,IF(AND(ISNUMBER('Control Sample Data'!H463),'Control Sample Data'!H463&lt;$B$1,'Control Sample Data'!H463&gt;0),'Control Sample Data'!H463,$B$1),"")</f>
        <v/>
      </c>
      <c r="U464" s="17" t="str">
        <f>IF(SUM('Control Sample Data'!I$3:I$98)&gt;10,IF(AND(ISNUMBER('Control Sample Data'!I463),'Control Sample Data'!I463&lt;$B$1,'Control Sample Data'!I463&gt;0),'Control Sample Data'!I463,$B$1),"")</f>
        <v/>
      </c>
      <c r="V464" s="17" t="str">
        <f>IF(SUM('Control Sample Data'!J$3:J$98)&gt;10,IF(AND(ISNUMBER('Control Sample Data'!J463),'Control Sample Data'!J463&lt;$B$1,'Control Sample Data'!J463&gt;0),'Control Sample Data'!J463,$B$1),"")</f>
        <v/>
      </c>
      <c r="W464" s="17" t="str">
        <f>IF(SUM('Control Sample Data'!K$3:K$98)&gt;10,IF(AND(ISNUMBER('Control Sample Data'!K463),'Control Sample Data'!K463&lt;$B$1,'Control Sample Data'!K463&gt;0),'Control Sample Data'!K463,$B$1),"")</f>
        <v/>
      </c>
      <c r="X464" s="17" t="str">
        <f>IF(SUM('Control Sample Data'!L$3:L$98)&gt;10,IF(AND(ISNUMBER('Control Sample Data'!L463),'Control Sample Data'!L463&lt;$B$1,'Control Sample Data'!L463&gt;0),'Control Sample Data'!L463,$B$1),"")</f>
        <v/>
      </c>
      <c r="Y464" s="17" t="str">
        <f>IF(SUM('Control Sample Data'!M$3:M$98)&gt;10,IF(AND(ISNUMBER('Control Sample Data'!M463),'Control Sample Data'!M463&lt;$B$1,'Control Sample Data'!M463&gt;0),'Control Sample Data'!M463,$B$1),"")</f>
        <v/>
      </c>
      <c r="AT464" s="36" t="str">
        <f t="shared" si="429"/>
        <v/>
      </c>
      <c r="AU464" s="36" t="str">
        <f t="shared" si="430"/>
        <v/>
      </c>
      <c r="AV464" s="36" t="str">
        <f t="shared" si="431"/>
        <v/>
      </c>
      <c r="AW464" s="36" t="str">
        <f t="shared" si="432"/>
        <v/>
      </c>
      <c r="AX464" s="36" t="str">
        <f t="shared" si="433"/>
        <v/>
      </c>
      <c r="AY464" s="36" t="str">
        <f t="shared" si="434"/>
        <v/>
      </c>
      <c r="AZ464" s="36" t="str">
        <f t="shared" si="435"/>
        <v/>
      </c>
      <c r="BA464" s="36" t="str">
        <f t="shared" si="436"/>
        <v/>
      </c>
      <c r="BB464" s="36" t="str">
        <f t="shared" si="437"/>
        <v/>
      </c>
      <c r="BC464" s="36" t="str">
        <f t="shared" si="437"/>
        <v/>
      </c>
      <c r="BD464" s="36" t="str">
        <f t="shared" si="399"/>
        <v/>
      </c>
      <c r="BE464" s="36" t="str">
        <f t="shared" si="400"/>
        <v/>
      </c>
      <c r="BF464" s="36" t="str">
        <f t="shared" si="401"/>
        <v/>
      </c>
      <c r="BG464" s="36" t="str">
        <f t="shared" si="402"/>
        <v/>
      </c>
      <c r="BH464" s="36" t="str">
        <f t="shared" si="403"/>
        <v/>
      </c>
      <c r="BI464" s="36" t="str">
        <f t="shared" si="404"/>
        <v/>
      </c>
      <c r="BJ464" s="36" t="str">
        <f t="shared" si="405"/>
        <v/>
      </c>
      <c r="BK464" s="36" t="str">
        <f t="shared" si="406"/>
        <v/>
      </c>
      <c r="BL464" s="36" t="str">
        <f t="shared" si="407"/>
        <v/>
      </c>
      <c r="BM464" s="36" t="str">
        <f t="shared" si="408"/>
        <v/>
      </c>
      <c r="BN464" s="38" t="e">
        <f t="shared" si="397"/>
        <v>#DIV/0!</v>
      </c>
      <c r="BO464" s="38" t="e">
        <f t="shared" si="398"/>
        <v>#DIV/0!</v>
      </c>
      <c r="BP464" s="39" t="str">
        <f t="shared" si="409"/>
        <v/>
      </c>
      <c r="BQ464" s="39" t="str">
        <f t="shared" si="410"/>
        <v/>
      </c>
      <c r="BR464" s="39" t="str">
        <f t="shared" si="411"/>
        <v/>
      </c>
      <c r="BS464" s="39" t="str">
        <f t="shared" si="412"/>
        <v/>
      </c>
      <c r="BT464" s="39" t="str">
        <f t="shared" si="413"/>
        <v/>
      </c>
      <c r="BU464" s="39" t="str">
        <f t="shared" si="414"/>
        <v/>
      </c>
      <c r="BV464" s="39" t="str">
        <f t="shared" si="415"/>
        <v/>
      </c>
      <c r="BW464" s="39" t="str">
        <f t="shared" si="416"/>
        <v/>
      </c>
      <c r="BX464" s="39" t="str">
        <f t="shared" si="417"/>
        <v/>
      </c>
      <c r="BY464" s="39" t="str">
        <f t="shared" si="418"/>
        <v/>
      </c>
      <c r="BZ464" s="39" t="str">
        <f t="shared" si="419"/>
        <v/>
      </c>
      <c r="CA464" s="39" t="str">
        <f t="shared" si="420"/>
        <v/>
      </c>
      <c r="CB464" s="39" t="str">
        <f t="shared" si="421"/>
        <v/>
      </c>
      <c r="CC464" s="39" t="str">
        <f t="shared" si="422"/>
        <v/>
      </c>
      <c r="CD464" s="39" t="str">
        <f t="shared" si="423"/>
        <v/>
      </c>
      <c r="CE464" s="39" t="str">
        <f t="shared" si="424"/>
        <v/>
      </c>
      <c r="CF464" s="39" t="str">
        <f t="shared" si="425"/>
        <v/>
      </c>
      <c r="CG464" s="39" t="str">
        <f t="shared" si="426"/>
        <v/>
      </c>
      <c r="CH464" s="39" t="str">
        <f t="shared" si="427"/>
        <v/>
      </c>
      <c r="CI464" s="39" t="str">
        <f t="shared" si="428"/>
        <v/>
      </c>
    </row>
    <row r="465" spans="1:87" ht="12.75">
      <c r="A465" s="18"/>
      <c r="B465" s="16" t="str">
        <f>'Gene Table'!D464</f>
        <v>NM_182919</v>
      </c>
      <c r="C465" s="16" t="s">
        <v>317</v>
      </c>
      <c r="D465" s="17" t="str">
        <f>IF(SUM('Test Sample Data'!D$3:D$98)&gt;10,IF(AND(ISNUMBER('Test Sample Data'!D464),'Test Sample Data'!D464&lt;$B$1,'Test Sample Data'!D464&gt;0),'Test Sample Data'!D464,$B$1),"")</f>
        <v/>
      </c>
      <c r="E465" s="17" t="str">
        <f>IF(SUM('Test Sample Data'!E$3:E$98)&gt;10,IF(AND(ISNUMBER('Test Sample Data'!E464),'Test Sample Data'!E464&lt;$B$1,'Test Sample Data'!E464&gt;0),'Test Sample Data'!E464,$B$1),"")</f>
        <v/>
      </c>
      <c r="F465" s="17" t="str">
        <f>IF(SUM('Test Sample Data'!F$3:F$98)&gt;10,IF(AND(ISNUMBER('Test Sample Data'!F464),'Test Sample Data'!F464&lt;$B$1,'Test Sample Data'!F464&gt;0),'Test Sample Data'!F464,$B$1),"")</f>
        <v/>
      </c>
      <c r="G465" s="17" t="str">
        <f>IF(SUM('Test Sample Data'!G$3:G$98)&gt;10,IF(AND(ISNUMBER('Test Sample Data'!G464),'Test Sample Data'!G464&lt;$B$1,'Test Sample Data'!G464&gt;0),'Test Sample Data'!G464,$B$1),"")</f>
        <v/>
      </c>
      <c r="H465" s="17" t="str">
        <f>IF(SUM('Test Sample Data'!H$3:H$98)&gt;10,IF(AND(ISNUMBER('Test Sample Data'!H464),'Test Sample Data'!H464&lt;$B$1,'Test Sample Data'!H464&gt;0),'Test Sample Data'!H464,$B$1),"")</f>
        <v/>
      </c>
      <c r="I465" s="17" t="str">
        <f>IF(SUM('Test Sample Data'!I$3:I$98)&gt;10,IF(AND(ISNUMBER('Test Sample Data'!I464),'Test Sample Data'!I464&lt;$B$1,'Test Sample Data'!I464&gt;0),'Test Sample Data'!I464,$B$1),"")</f>
        <v/>
      </c>
      <c r="J465" s="17" t="str">
        <f>IF(SUM('Test Sample Data'!J$3:J$98)&gt;10,IF(AND(ISNUMBER('Test Sample Data'!J464),'Test Sample Data'!J464&lt;$B$1,'Test Sample Data'!J464&gt;0),'Test Sample Data'!J464,$B$1),"")</f>
        <v/>
      </c>
      <c r="K465" s="17" t="str">
        <f>IF(SUM('Test Sample Data'!K$3:K$98)&gt;10,IF(AND(ISNUMBER('Test Sample Data'!K464),'Test Sample Data'!K464&lt;$B$1,'Test Sample Data'!K464&gt;0),'Test Sample Data'!K464,$B$1),"")</f>
        <v/>
      </c>
      <c r="L465" s="17" t="str">
        <f>IF(SUM('Test Sample Data'!L$3:L$98)&gt;10,IF(AND(ISNUMBER('Test Sample Data'!L464),'Test Sample Data'!L464&lt;$B$1,'Test Sample Data'!L464&gt;0),'Test Sample Data'!L464,$B$1),"")</f>
        <v/>
      </c>
      <c r="M465" s="17" t="str">
        <f>IF(SUM('Test Sample Data'!M$3:M$98)&gt;10,IF(AND(ISNUMBER('Test Sample Data'!M464),'Test Sample Data'!M464&lt;$B$1,'Test Sample Data'!M464&gt;0),'Test Sample Data'!M464,$B$1),"")</f>
        <v/>
      </c>
      <c r="N465" s="17" t="str">
        <f>'Gene Table'!D464</f>
        <v>NM_182919</v>
      </c>
      <c r="O465" s="16" t="s">
        <v>317</v>
      </c>
      <c r="P465" s="17" t="str">
        <f>IF(SUM('Control Sample Data'!D$3:D$98)&gt;10,IF(AND(ISNUMBER('Control Sample Data'!D464),'Control Sample Data'!D464&lt;$B$1,'Control Sample Data'!D464&gt;0),'Control Sample Data'!D464,$B$1),"")</f>
        <v/>
      </c>
      <c r="Q465" s="17" t="str">
        <f>IF(SUM('Control Sample Data'!E$3:E$98)&gt;10,IF(AND(ISNUMBER('Control Sample Data'!E464),'Control Sample Data'!E464&lt;$B$1,'Control Sample Data'!E464&gt;0),'Control Sample Data'!E464,$B$1),"")</f>
        <v/>
      </c>
      <c r="R465" s="17" t="str">
        <f>IF(SUM('Control Sample Data'!F$3:F$98)&gt;10,IF(AND(ISNUMBER('Control Sample Data'!F464),'Control Sample Data'!F464&lt;$B$1,'Control Sample Data'!F464&gt;0),'Control Sample Data'!F464,$B$1),"")</f>
        <v/>
      </c>
      <c r="S465" s="17" t="str">
        <f>IF(SUM('Control Sample Data'!G$3:G$98)&gt;10,IF(AND(ISNUMBER('Control Sample Data'!G464),'Control Sample Data'!G464&lt;$B$1,'Control Sample Data'!G464&gt;0),'Control Sample Data'!G464,$B$1),"")</f>
        <v/>
      </c>
      <c r="T465" s="17" t="str">
        <f>IF(SUM('Control Sample Data'!H$3:H$98)&gt;10,IF(AND(ISNUMBER('Control Sample Data'!H464),'Control Sample Data'!H464&lt;$B$1,'Control Sample Data'!H464&gt;0),'Control Sample Data'!H464,$B$1),"")</f>
        <v/>
      </c>
      <c r="U465" s="17" t="str">
        <f>IF(SUM('Control Sample Data'!I$3:I$98)&gt;10,IF(AND(ISNUMBER('Control Sample Data'!I464),'Control Sample Data'!I464&lt;$B$1,'Control Sample Data'!I464&gt;0),'Control Sample Data'!I464,$B$1),"")</f>
        <v/>
      </c>
      <c r="V465" s="17" t="str">
        <f>IF(SUM('Control Sample Data'!J$3:J$98)&gt;10,IF(AND(ISNUMBER('Control Sample Data'!J464),'Control Sample Data'!J464&lt;$B$1,'Control Sample Data'!J464&gt;0),'Control Sample Data'!J464,$B$1),"")</f>
        <v/>
      </c>
      <c r="W465" s="17" t="str">
        <f>IF(SUM('Control Sample Data'!K$3:K$98)&gt;10,IF(AND(ISNUMBER('Control Sample Data'!K464),'Control Sample Data'!K464&lt;$B$1,'Control Sample Data'!K464&gt;0),'Control Sample Data'!K464,$B$1),"")</f>
        <v/>
      </c>
      <c r="X465" s="17" t="str">
        <f>IF(SUM('Control Sample Data'!L$3:L$98)&gt;10,IF(AND(ISNUMBER('Control Sample Data'!L464),'Control Sample Data'!L464&lt;$B$1,'Control Sample Data'!L464&gt;0),'Control Sample Data'!L464,$B$1),"")</f>
        <v/>
      </c>
      <c r="Y465" s="17" t="str">
        <f>IF(SUM('Control Sample Data'!M$3:M$98)&gt;10,IF(AND(ISNUMBER('Control Sample Data'!M464),'Control Sample Data'!M464&lt;$B$1,'Control Sample Data'!M464&gt;0),'Control Sample Data'!M464,$B$1),"")</f>
        <v/>
      </c>
      <c r="AT465" s="36" t="str">
        <f t="shared" si="429"/>
        <v/>
      </c>
      <c r="AU465" s="36" t="str">
        <f t="shared" si="430"/>
        <v/>
      </c>
      <c r="AV465" s="36" t="str">
        <f t="shared" si="431"/>
        <v/>
      </c>
      <c r="AW465" s="36" t="str">
        <f t="shared" si="432"/>
        <v/>
      </c>
      <c r="AX465" s="36" t="str">
        <f t="shared" si="433"/>
        <v/>
      </c>
      <c r="AY465" s="36" t="str">
        <f t="shared" si="434"/>
        <v/>
      </c>
      <c r="AZ465" s="36" t="str">
        <f t="shared" si="435"/>
        <v/>
      </c>
      <c r="BA465" s="36" t="str">
        <f t="shared" si="436"/>
        <v/>
      </c>
      <c r="BB465" s="36" t="str">
        <f t="shared" si="437"/>
        <v/>
      </c>
      <c r="BC465" s="36" t="str">
        <f t="shared" si="437"/>
        <v/>
      </c>
      <c r="BD465" s="36" t="str">
        <f t="shared" si="399"/>
        <v/>
      </c>
      <c r="BE465" s="36" t="str">
        <f t="shared" si="400"/>
        <v/>
      </c>
      <c r="BF465" s="36" t="str">
        <f t="shared" si="401"/>
        <v/>
      </c>
      <c r="BG465" s="36" t="str">
        <f t="shared" si="402"/>
        <v/>
      </c>
      <c r="BH465" s="36" t="str">
        <f t="shared" si="403"/>
        <v/>
      </c>
      <c r="BI465" s="36" t="str">
        <f t="shared" si="404"/>
        <v/>
      </c>
      <c r="BJ465" s="36" t="str">
        <f t="shared" si="405"/>
        <v/>
      </c>
      <c r="BK465" s="36" t="str">
        <f t="shared" si="406"/>
        <v/>
      </c>
      <c r="BL465" s="36" t="str">
        <f t="shared" si="407"/>
        <v/>
      </c>
      <c r="BM465" s="36" t="str">
        <f t="shared" si="408"/>
        <v/>
      </c>
      <c r="BN465" s="38" t="e">
        <f t="shared" si="397"/>
        <v>#DIV/0!</v>
      </c>
      <c r="BO465" s="38" t="e">
        <f t="shared" si="398"/>
        <v>#DIV/0!</v>
      </c>
      <c r="BP465" s="39" t="str">
        <f t="shared" si="409"/>
        <v/>
      </c>
      <c r="BQ465" s="39" t="str">
        <f t="shared" si="410"/>
        <v/>
      </c>
      <c r="BR465" s="39" t="str">
        <f t="shared" si="411"/>
        <v/>
      </c>
      <c r="BS465" s="39" t="str">
        <f t="shared" si="412"/>
        <v/>
      </c>
      <c r="BT465" s="39" t="str">
        <f t="shared" si="413"/>
        <v/>
      </c>
      <c r="BU465" s="39" t="str">
        <f t="shared" si="414"/>
        <v/>
      </c>
      <c r="BV465" s="39" t="str">
        <f t="shared" si="415"/>
        <v/>
      </c>
      <c r="BW465" s="39" t="str">
        <f t="shared" si="416"/>
        <v/>
      </c>
      <c r="BX465" s="39" t="str">
        <f t="shared" si="417"/>
        <v/>
      </c>
      <c r="BY465" s="39" t="str">
        <f t="shared" si="418"/>
        <v/>
      </c>
      <c r="BZ465" s="39" t="str">
        <f t="shared" si="419"/>
        <v/>
      </c>
      <c r="CA465" s="39" t="str">
        <f t="shared" si="420"/>
        <v/>
      </c>
      <c r="CB465" s="39" t="str">
        <f t="shared" si="421"/>
        <v/>
      </c>
      <c r="CC465" s="39" t="str">
        <f t="shared" si="422"/>
        <v/>
      </c>
      <c r="CD465" s="39" t="str">
        <f t="shared" si="423"/>
        <v/>
      </c>
      <c r="CE465" s="39" t="str">
        <f t="shared" si="424"/>
        <v/>
      </c>
      <c r="CF465" s="39" t="str">
        <f t="shared" si="425"/>
        <v/>
      </c>
      <c r="CG465" s="39" t="str">
        <f t="shared" si="426"/>
        <v/>
      </c>
      <c r="CH465" s="39" t="str">
        <f t="shared" si="427"/>
        <v/>
      </c>
      <c r="CI465" s="39" t="str">
        <f t="shared" si="428"/>
        <v/>
      </c>
    </row>
    <row r="466" spans="1:87" ht="12.75">
      <c r="A466" s="18"/>
      <c r="B466" s="16" t="str">
        <f>'Gene Table'!D465</f>
        <v>NM_144685</v>
      </c>
      <c r="C466" s="16" t="s">
        <v>321</v>
      </c>
      <c r="D466" s="17" t="str">
        <f>IF(SUM('Test Sample Data'!D$3:D$98)&gt;10,IF(AND(ISNUMBER('Test Sample Data'!D465),'Test Sample Data'!D465&lt;$B$1,'Test Sample Data'!D465&gt;0),'Test Sample Data'!D465,$B$1),"")</f>
        <v/>
      </c>
      <c r="E466" s="17" t="str">
        <f>IF(SUM('Test Sample Data'!E$3:E$98)&gt;10,IF(AND(ISNUMBER('Test Sample Data'!E465),'Test Sample Data'!E465&lt;$B$1,'Test Sample Data'!E465&gt;0),'Test Sample Data'!E465,$B$1),"")</f>
        <v/>
      </c>
      <c r="F466" s="17" t="str">
        <f>IF(SUM('Test Sample Data'!F$3:F$98)&gt;10,IF(AND(ISNUMBER('Test Sample Data'!F465),'Test Sample Data'!F465&lt;$B$1,'Test Sample Data'!F465&gt;0),'Test Sample Data'!F465,$B$1),"")</f>
        <v/>
      </c>
      <c r="G466" s="17" t="str">
        <f>IF(SUM('Test Sample Data'!G$3:G$98)&gt;10,IF(AND(ISNUMBER('Test Sample Data'!G465),'Test Sample Data'!G465&lt;$B$1,'Test Sample Data'!G465&gt;0),'Test Sample Data'!G465,$B$1),"")</f>
        <v/>
      </c>
      <c r="H466" s="17" t="str">
        <f>IF(SUM('Test Sample Data'!H$3:H$98)&gt;10,IF(AND(ISNUMBER('Test Sample Data'!H465),'Test Sample Data'!H465&lt;$B$1,'Test Sample Data'!H465&gt;0),'Test Sample Data'!H465,$B$1),"")</f>
        <v/>
      </c>
      <c r="I466" s="17" t="str">
        <f>IF(SUM('Test Sample Data'!I$3:I$98)&gt;10,IF(AND(ISNUMBER('Test Sample Data'!I465),'Test Sample Data'!I465&lt;$B$1,'Test Sample Data'!I465&gt;0),'Test Sample Data'!I465,$B$1),"")</f>
        <v/>
      </c>
      <c r="J466" s="17" t="str">
        <f>IF(SUM('Test Sample Data'!J$3:J$98)&gt;10,IF(AND(ISNUMBER('Test Sample Data'!J465),'Test Sample Data'!J465&lt;$B$1,'Test Sample Data'!J465&gt;0),'Test Sample Data'!J465,$B$1),"")</f>
        <v/>
      </c>
      <c r="K466" s="17" t="str">
        <f>IF(SUM('Test Sample Data'!K$3:K$98)&gt;10,IF(AND(ISNUMBER('Test Sample Data'!K465),'Test Sample Data'!K465&lt;$B$1,'Test Sample Data'!K465&gt;0),'Test Sample Data'!K465,$B$1),"")</f>
        <v/>
      </c>
      <c r="L466" s="17" t="str">
        <f>IF(SUM('Test Sample Data'!L$3:L$98)&gt;10,IF(AND(ISNUMBER('Test Sample Data'!L465),'Test Sample Data'!L465&lt;$B$1,'Test Sample Data'!L465&gt;0),'Test Sample Data'!L465,$B$1),"")</f>
        <v/>
      </c>
      <c r="M466" s="17" t="str">
        <f>IF(SUM('Test Sample Data'!M$3:M$98)&gt;10,IF(AND(ISNUMBER('Test Sample Data'!M465),'Test Sample Data'!M465&lt;$B$1,'Test Sample Data'!M465&gt;0),'Test Sample Data'!M465,$B$1),"")</f>
        <v/>
      </c>
      <c r="N466" s="17" t="str">
        <f>'Gene Table'!D465</f>
        <v>NM_144685</v>
      </c>
      <c r="O466" s="16" t="s">
        <v>321</v>
      </c>
      <c r="P466" s="17" t="str">
        <f>IF(SUM('Control Sample Data'!D$3:D$98)&gt;10,IF(AND(ISNUMBER('Control Sample Data'!D465),'Control Sample Data'!D465&lt;$B$1,'Control Sample Data'!D465&gt;0),'Control Sample Data'!D465,$B$1),"")</f>
        <v/>
      </c>
      <c r="Q466" s="17" t="str">
        <f>IF(SUM('Control Sample Data'!E$3:E$98)&gt;10,IF(AND(ISNUMBER('Control Sample Data'!E465),'Control Sample Data'!E465&lt;$B$1,'Control Sample Data'!E465&gt;0),'Control Sample Data'!E465,$B$1),"")</f>
        <v/>
      </c>
      <c r="R466" s="17" t="str">
        <f>IF(SUM('Control Sample Data'!F$3:F$98)&gt;10,IF(AND(ISNUMBER('Control Sample Data'!F465),'Control Sample Data'!F465&lt;$B$1,'Control Sample Data'!F465&gt;0),'Control Sample Data'!F465,$B$1),"")</f>
        <v/>
      </c>
      <c r="S466" s="17" t="str">
        <f>IF(SUM('Control Sample Data'!G$3:G$98)&gt;10,IF(AND(ISNUMBER('Control Sample Data'!G465),'Control Sample Data'!G465&lt;$B$1,'Control Sample Data'!G465&gt;0),'Control Sample Data'!G465,$B$1),"")</f>
        <v/>
      </c>
      <c r="T466" s="17" t="str">
        <f>IF(SUM('Control Sample Data'!H$3:H$98)&gt;10,IF(AND(ISNUMBER('Control Sample Data'!H465),'Control Sample Data'!H465&lt;$B$1,'Control Sample Data'!H465&gt;0),'Control Sample Data'!H465,$B$1),"")</f>
        <v/>
      </c>
      <c r="U466" s="17" t="str">
        <f>IF(SUM('Control Sample Data'!I$3:I$98)&gt;10,IF(AND(ISNUMBER('Control Sample Data'!I465),'Control Sample Data'!I465&lt;$B$1,'Control Sample Data'!I465&gt;0),'Control Sample Data'!I465,$B$1),"")</f>
        <v/>
      </c>
      <c r="V466" s="17" t="str">
        <f>IF(SUM('Control Sample Data'!J$3:J$98)&gt;10,IF(AND(ISNUMBER('Control Sample Data'!J465),'Control Sample Data'!J465&lt;$B$1,'Control Sample Data'!J465&gt;0),'Control Sample Data'!J465,$B$1),"")</f>
        <v/>
      </c>
      <c r="W466" s="17" t="str">
        <f>IF(SUM('Control Sample Data'!K$3:K$98)&gt;10,IF(AND(ISNUMBER('Control Sample Data'!K465),'Control Sample Data'!K465&lt;$B$1,'Control Sample Data'!K465&gt;0),'Control Sample Data'!K465,$B$1),"")</f>
        <v/>
      </c>
      <c r="X466" s="17" t="str">
        <f>IF(SUM('Control Sample Data'!L$3:L$98)&gt;10,IF(AND(ISNUMBER('Control Sample Data'!L465),'Control Sample Data'!L465&lt;$B$1,'Control Sample Data'!L465&gt;0),'Control Sample Data'!L465,$B$1),"")</f>
        <v/>
      </c>
      <c r="Y466" s="17" t="str">
        <f>IF(SUM('Control Sample Data'!M$3:M$98)&gt;10,IF(AND(ISNUMBER('Control Sample Data'!M465),'Control Sample Data'!M465&lt;$B$1,'Control Sample Data'!M465&gt;0),'Control Sample Data'!M465,$B$1),"")</f>
        <v/>
      </c>
      <c r="AT466" s="36" t="str">
        <f t="shared" si="429"/>
        <v/>
      </c>
      <c r="AU466" s="36" t="str">
        <f t="shared" si="430"/>
        <v/>
      </c>
      <c r="AV466" s="36" t="str">
        <f t="shared" si="431"/>
        <v/>
      </c>
      <c r="AW466" s="36" t="str">
        <f t="shared" si="432"/>
        <v/>
      </c>
      <c r="AX466" s="36" t="str">
        <f t="shared" si="433"/>
        <v/>
      </c>
      <c r="AY466" s="36" t="str">
        <f t="shared" si="434"/>
        <v/>
      </c>
      <c r="AZ466" s="36" t="str">
        <f t="shared" si="435"/>
        <v/>
      </c>
      <c r="BA466" s="36" t="str">
        <f t="shared" si="436"/>
        <v/>
      </c>
      <c r="BB466" s="36" t="str">
        <f t="shared" si="437"/>
        <v/>
      </c>
      <c r="BC466" s="36" t="str">
        <f t="shared" si="437"/>
        <v/>
      </c>
      <c r="BD466" s="36" t="str">
        <f t="shared" si="399"/>
        <v/>
      </c>
      <c r="BE466" s="36" t="str">
        <f t="shared" si="400"/>
        <v/>
      </c>
      <c r="BF466" s="36" t="str">
        <f t="shared" si="401"/>
        <v/>
      </c>
      <c r="BG466" s="36" t="str">
        <f t="shared" si="402"/>
        <v/>
      </c>
      <c r="BH466" s="36" t="str">
        <f t="shared" si="403"/>
        <v/>
      </c>
      <c r="BI466" s="36" t="str">
        <f t="shared" si="404"/>
        <v/>
      </c>
      <c r="BJ466" s="36" t="str">
        <f t="shared" si="405"/>
        <v/>
      </c>
      <c r="BK466" s="36" t="str">
        <f t="shared" si="406"/>
        <v/>
      </c>
      <c r="BL466" s="36" t="str">
        <f t="shared" si="407"/>
        <v/>
      </c>
      <c r="BM466" s="36" t="str">
        <f t="shared" si="408"/>
        <v/>
      </c>
      <c r="BN466" s="38" t="e">
        <f t="shared" si="397"/>
        <v>#DIV/0!</v>
      </c>
      <c r="BO466" s="38" t="e">
        <f t="shared" si="398"/>
        <v>#DIV/0!</v>
      </c>
      <c r="BP466" s="39" t="str">
        <f t="shared" si="409"/>
        <v/>
      </c>
      <c r="BQ466" s="39" t="str">
        <f t="shared" si="410"/>
        <v/>
      </c>
      <c r="BR466" s="39" t="str">
        <f t="shared" si="411"/>
        <v/>
      </c>
      <c r="BS466" s="39" t="str">
        <f t="shared" si="412"/>
        <v/>
      </c>
      <c r="BT466" s="39" t="str">
        <f t="shared" si="413"/>
        <v/>
      </c>
      <c r="BU466" s="39" t="str">
        <f t="shared" si="414"/>
        <v/>
      </c>
      <c r="BV466" s="39" t="str">
        <f t="shared" si="415"/>
        <v/>
      </c>
      <c r="BW466" s="39" t="str">
        <f t="shared" si="416"/>
        <v/>
      </c>
      <c r="BX466" s="39" t="str">
        <f t="shared" si="417"/>
        <v/>
      </c>
      <c r="BY466" s="39" t="str">
        <f t="shared" si="418"/>
        <v/>
      </c>
      <c r="BZ466" s="39" t="str">
        <f t="shared" si="419"/>
        <v/>
      </c>
      <c r="CA466" s="39" t="str">
        <f t="shared" si="420"/>
        <v/>
      </c>
      <c r="CB466" s="39" t="str">
        <f t="shared" si="421"/>
        <v/>
      </c>
      <c r="CC466" s="39" t="str">
        <f t="shared" si="422"/>
        <v/>
      </c>
      <c r="CD466" s="39" t="str">
        <f t="shared" si="423"/>
        <v/>
      </c>
      <c r="CE466" s="39" t="str">
        <f t="shared" si="424"/>
        <v/>
      </c>
      <c r="CF466" s="39" t="str">
        <f t="shared" si="425"/>
        <v/>
      </c>
      <c r="CG466" s="39" t="str">
        <f t="shared" si="426"/>
        <v/>
      </c>
      <c r="CH466" s="39" t="str">
        <f t="shared" si="427"/>
        <v/>
      </c>
      <c r="CI466" s="39" t="str">
        <f t="shared" si="428"/>
        <v/>
      </c>
    </row>
    <row r="467" spans="1:87" ht="12.75">
      <c r="A467" s="18"/>
      <c r="B467" s="16" t="str">
        <f>'Gene Table'!D466</f>
        <v>NM_000759</v>
      </c>
      <c r="C467" s="16" t="s">
        <v>325</v>
      </c>
      <c r="D467" s="17" t="str">
        <f>IF(SUM('Test Sample Data'!D$3:D$98)&gt;10,IF(AND(ISNUMBER('Test Sample Data'!D466),'Test Sample Data'!D466&lt;$B$1,'Test Sample Data'!D466&gt;0),'Test Sample Data'!D466,$B$1),"")</f>
        <v/>
      </c>
      <c r="E467" s="17" t="str">
        <f>IF(SUM('Test Sample Data'!E$3:E$98)&gt;10,IF(AND(ISNUMBER('Test Sample Data'!E466),'Test Sample Data'!E466&lt;$B$1,'Test Sample Data'!E466&gt;0),'Test Sample Data'!E466,$B$1),"")</f>
        <v/>
      </c>
      <c r="F467" s="17" t="str">
        <f>IF(SUM('Test Sample Data'!F$3:F$98)&gt;10,IF(AND(ISNUMBER('Test Sample Data'!F466),'Test Sample Data'!F466&lt;$B$1,'Test Sample Data'!F466&gt;0),'Test Sample Data'!F466,$B$1),"")</f>
        <v/>
      </c>
      <c r="G467" s="17" t="str">
        <f>IF(SUM('Test Sample Data'!G$3:G$98)&gt;10,IF(AND(ISNUMBER('Test Sample Data'!G466),'Test Sample Data'!G466&lt;$B$1,'Test Sample Data'!G466&gt;0),'Test Sample Data'!G466,$B$1),"")</f>
        <v/>
      </c>
      <c r="H467" s="17" t="str">
        <f>IF(SUM('Test Sample Data'!H$3:H$98)&gt;10,IF(AND(ISNUMBER('Test Sample Data'!H466),'Test Sample Data'!H466&lt;$B$1,'Test Sample Data'!H466&gt;0),'Test Sample Data'!H466,$B$1),"")</f>
        <v/>
      </c>
      <c r="I467" s="17" t="str">
        <f>IF(SUM('Test Sample Data'!I$3:I$98)&gt;10,IF(AND(ISNUMBER('Test Sample Data'!I466),'Test Sample Data'!I466&lt;$B$1,'Test Sample Data'!I466&gt;0),'Test Sample Data'!I466,$B$1),"")</f>
        <v/>
      </c>
      <c r="J467" s="17" t="str">
        <f>IF(SUM('Test Sample Data'!J$3:J$98)&gt;10,IF(AND(ISNUMBER('Test Sample Data'!J466),'Test Sample Data'!J466&lt;$B$1,'Test Sample Data'!J466&gt;0),'Test Sample Data'!J466,$B$1),"")</f>
        <v/>
      </c>
      <c r="K467" s="17" t="str">
        <f>IF(SUM('Test Sample Data'!K$3:K$98)&gt;10,IF(AND(ISNUMBER('Test Sample Data'!K466),'Test Sample Data'!K466&lt;$B$1,'Test Sample Data'!K466&gt;0),'Test Sample Data'!K466,$B$1),"")</f>
        <v/>
      </c>
      <c r="L467" s="17" t="str">
        <f>IF(SUM('Test Sample Data'!L$3:L$98)&gt;10,IF(AND(ISNUMBER('Test Sample Data'!L466),'Test Sample Data'!L466&lt;$B$1,'Test Sample Data'!L466&gt;0),'Test Sample Data'!L466,$B$1),"")</f>
        <v/>
      </c>
      <c r="M467" s="17" t="str">
        <f>IF(SUM('Test Sample Data'!M$3:M$98)&gt;10,IF(AND(ISNUMBER('Test Sample Data'!M466),'Test Sample Data'!M466&lt;$B$1,'Test Sample Data'!M466&gt;0),'Test Sample Data'!M466,$B$1),"")</f>
        <v/>
      </c>
      <c r="N467" s="17" t="str">
        <f>'Gene Table'!D466</f>
        <v>NM_000759</v>
      </c>
      <c r="O467" s="16" t="s">
        <v>325</v>
      </c>
      <c r="P467" s="17" t="str">
        <f>IF(SUM('Control Sample Data'!D$3:D$98)&gt;10,IF(AND(ISNUMBER('Control Sample Data'!D466),'Control Sample Data'!D466&lt;$B$1,'Control Sample Data'!D466&gt;0),'Control Sample Data'!D466,$B$1),"")</f>
        <v/>
      </c>
      <c r="Q467" s="17" t="str">
        <f>IF(SUM('Control Sample Data'!E$3:E$98)&gt;10,IF(AND(ISNUMBER('Control Sample Data'!E466),'Control Sample Data'!E466&lt;$B$1,'Control Sample Data'!E466&gt;0),'Control Sample Data'!E466,$B$1),"")</f>
        <v/>
      </c>
      <c r="R467" s="17" t="str">
        <f>IF(SUM('Control Sample Data'!F$3:F$98)&gt;10,IF(AND(ISNUMBER('Control Sample Data'!F466),'Control Sample Data'!F466&lt;$B$1,'Control Sample Data'!F466&gt;0),'Control Sample Data'!F466,$B$1),"")</f>
        <v/>
      </c>
      <c r="S467" s="17" t="str">
        <f>IF(SUM('Control Sample Data'!G$3:G$98)&gt;10,IF(AND(ISNUMBER('Control Sample Data'!G466),'Control Sample Data'!G466&lt;$B$1,'Control Sample Data'!G466&gt;0),'Control Sample Data'!G466,$B$1),"")</f>
        <v/>
      </c>
      <c r="T467" s="17" t="str">
        <f>IF(SUM('Control Sample Data'!H$3:H$98)&gt;10,IF(AND(ISNUMBER('Control Sample Data'!H466),'Control Sample Data'!H466&lt;$B$1,'Control Sample Data'!H466&gt;0),'Control Sample Data'!H466,$B$1),"")</f>
        <v/>
      </c>
      <c r="U467" s="17" t="str">
        <f>IF(SUM('Control Sample Data'!I$3:I$98)&gt;10,IF(AND(ISNUMBER('Control Sample Data'!I466),'Control Sample Data'!I466&lt;$B$1,'Control Sample Data'!I466&gt;0),'Control Sample Data'!I466,$B$1),"")</f>
        <v/>
      </c>
      <c r="V467" s="17" t="str">
        <f>IF(SUM('Control Sample Data'!J$3:J$98)&gt;10,IF(AND(ISNUMBER('Control Sample Data'!J466),'Control Sample Data'!J466&lt;$B$1,'Control Sample Data'!J466&gt;0),'Control Sample Data'!J466,$B$1),"")</f>
        <v/>
      </c>
      <c r="W467" s="17" t="str">
        <f>IF(SUM('Control Sample Data'!K$3:K$98)&gt;10,IF(AND(ISNUMBER('Control Sample Data'!K466),'Control Sample Data'!K466&lt;$B$1,'Control Sample Data'!K466&gt;0),'Control Sample Data'!K466,$B$1),"")</f>
        <v/>
      </c>
      <c r="X467" s="17" t="str">
        <f>IF(SUM('Control Sample Data'!L$3:L$98)&gt;10,IF(AND(ISNUMBER('Control Sample Data'!L466),'Control Sample Data'!L466&lt;$B$1,'Control Sample Data'!L466&gt;0),'Control Sample Data'!L466,$B$1),"")</f>
        <v/>
      </c>
      <c r="Y467" s="17" t="str">
        <f>IF(SUM('Control Sample Data'!M$3:M$98)&gt;10,IF(AND(ISNUMBER('Control Sample Data'!M466),'Control Sample Data'!M466&lt;$B$1,'Control Sample Data'!M466&gt;0),'Control Sample Data'!M466,$B$1),"")</f>
        <v/>
      </c>
      <c r="AT467" s="36" t="str">
        <f t="shared" si="429"/>
        <v/>
      </c>
      <c r="AU467" s="36" t="str">
        <f t="shared" si="430"/>
        <v/>
      </c>
      <c r="AV467" s="36" t="str">
        <f t="shared" si="431"/>
        <v/>
      </c>
      <c r="AW467" s="36" t="str">
        <f t="shared" si="432"/>
        <v/>
      </c>
      <c r="AX467" s="36" t="str">
        <f t="shared" si="433"/>
        <v/>
      </c>
      <c r="AY467" s="36" t="str">
        <f t="shared" si="434"/>
        <v/>
      </c>
      <c r="AZ467" s="36" t="str">
        <f t="shared" si="435"/>
        <v/>
      </c>
      <c r="BA467" s="36" t="str">
        <f t="shared" si="436"/>
        <v/>
      </c>
      <c r="BB467" s="36" t="str">
        <f t="shared" si="437"/>
        <v/>
      </c>
      <c r="BC467" s="36" t="str">
        <f t="shared" si="437"/>
        <v/>
      </c>
      <c r="BD467" s="36" t="str">
        <f t="shared" si="399"/>
        <v/>
      </c>
      <c r="BE467" s="36" t="str">
        <f t="shared" si="400"/>
        <v/>
      </c>
      <c r="BF467" s="36" t="str">
        <f t="shared" si="401"/>
        <v/>
      </c>
      <c r="BG467" s="36" t="str">
        <f t="shared" si="402"/>
        <v/>
      </c>
      <c r="BH467" s="36" t="str">
        <f t="shared" si="403"/>
        <v/>
      </c>
      <c r="BI467" s="36" t="str">
        <f t="shared" si="404"/>
        <v/>
      </c>
      <c r="BJ467" s="36" t="str">
        <f t="shared" si="405"/>
        <v/>
      </c>
      <c r="BK467" s="36" t="str">
        <f t="shared" si="406"/>
        <v/>
      </c>
      <c r="BL467" s="36" t="str">
        <f t="shared" si="407"/>
        <v/>
      </c>
      <c r="BM467" s="36" t="str">
        <f t="shared" si="408"/>
        <v/>
      </c>
      <c r="BN467" s="38" t="e">
        <f t="shared" si="397"/>
        <v>#DIV/0!</v>
      </c>
      <c r="BO467" s="38" t="e">
        <f t="shared" si="398"/>
        <v>#DIV/0!</v>
      </c>
      <c r="BP467" s="39" t="str">
        <f t="shared" si="409"/>
        <v/>
      </c>
      <c r="BQ467" s="39" t="str">
        <f t="shared" si="410"/>
        <v/>
      </c>
      <c r="BR467" s="39" t="str">
        <f t="shared" si="411"/>
        <v/>
      </c>
      <c r="BS467" s="39" t="str">
        <f t="shared" si="412"/>
        <v/>
      </c>
      <c r="BT467" s="39" t="str">
        <f t="shared" si="413"/>
        <v/>
      </c>
      <c r="BU467" s="39" t="str">
        <f t="shared" si="414"/>
        <v/>
      </c>
      <c r="BV467" s="39" t="str">
        <f t="shared" si="415"/>
        <v/>
      </c>
      <c r="BW467" s="39" t="str">
        <f t="shared" si="416"/>
        <v/>
      </c>
      <c r="BX467" s="39" t="str">
        <f t="shared" si="417"/>
        <v/>
      </c>
      <c r="BY467" s="39" t="str">
        <f t="shared" si="418"/>
        <v/>
      </c>
      <c r="BZ467" s="39" t="str">
        <f t="shared" si="419"/>
        <v/>
      </c>
      <c r="CA467" s="39" t="str">
        <f t="shared" si="420"/>
        <v/>
      </c>
      <c r="CB467" s="39" t="str">
        <f t="shared" si="421"/>
        <v/>
      </c>
      <c r="CC467" s="39" t="str">
        <f t="shared" si="422"/>
        <v/>
      </c>
      <c r="CD467" s="39" t="str">
        <f t="shared" si="423"/>
        <v/>
      </c>
      <c r="CE467" s="39" t="str">
        <f t="shared" si="424"/>
        <v/>
      </c>
      <c r="CF467" s="39" t="str">
        <f t="shared" si="425"/>
        <v/>
      </c>
      <c r="CG467" s="39" t="str">
        <f t="shared" si="426"/>
        <v/>
      </c>
      <c r="CH467" s="39" t="str">
        <f t="shared" si="427"/>
        <v/>
      </c>
      <c r="CI467" s="39" t="str">
        <f t="shared" si="428"/>
        <v/>
      </c>
    </row>
    <row r="468" spans="1:87" ht="12.75">
      <c r="A468" s="18"/>
      <c r="B468" s="16" t="str">
        <f>'Gene Table'!D467</f>
        <v>NM_021117</v>
      </c>
      <c r="C468" s="16" t="s">
        <v>329</v>
      </c>
      <c r="D468" s="17" t="str">
        <f>IF(SUM('Test Sample Data'!D$3:D$98)&gt;10,IF(AND(ISNUMBER('Test Sample Data'!D467),'Test Sample Data'!D467&lt;$B$1,'Test Sample Data'!D467&gt;0),'Test Sample Data'!D467,$B$1),"")</f>
        <v/>
      </c>
      <c r="E468" s="17" t="str">
        <f>IF(SUM('Test Sample Data'!E$3:E$98)&gt;10,IF(AND(ISNUMBER('Test Sample Data'!E467),'Test Sample Data'!E467&lt;$B$1,'Test Sample Data'!E467&gt;0),'Test Sample Data'!E467,$B$1),"")</f>
        <v/>
      </c>
      <c r="F468" s="17" t="str">
        <f>IF(SUM('Test Sample Data'!F$3:F$98)&gt;10,IF(AND(ISNUMBER('Test Sample Data'!F467),'Test Sample Data'!F467&lt;$B$1,'Test Sample Data'!F467&gt;0),'Test Sample Data'!F467,$B$1),"")</f>
        <v/>
      </c>
      <c r="G468" s="17" t="str">
        <f>IF(SUM('Test Sample Data'!G$3:G$98)&gt;10,IF(AND(ISNUMBER('Test Sample Data'!G467),'Test Sample Data'!G467&lt;$B$1,'Test Sample Data'!G467&gt;0),'Test Sample Data'!G467,$B$1),"")</f>
        <v/>
      </c>
      <c r="H468" s="17" t="str">
        <f>IF(SUM('Test Sample Data'!H$3:H$98)&gt;10,IF(AND(ISNUMBER('Test Sample Data'!H467),'Test Sample Data'!H467&lt;$B$1,'Test Sample Data'!H467&gt;0),'Test Sample Data'!H467,$B$1),"")</f>
        <v/>
      </c>
      <c r="I468" s="17" t="str">
        <f>IF(SUM('Test Sample Data'!I$3:I$98)&gt;10,IF(AND(ISNUMBER('Test Sample Data'!I467),'Test Sample Data'!I467&lt;$B$1,'Test Sample Data'!I467&gt;0),'Test Sample Data'!I467,$B$1),"")</f>
        <v/>
      </c>
      <c r="J468" s="17" t="str">
        <f>IF(SUM('Test Sample Data'!J$3:J$98)&gt;10,IF(AND(ISNUMBER('Test Sample Data'!J467),'Test Sample Data'!J467&lt;$B$1,'Test Sample Data'!J467&gt;0),'Test Sample Data'!J467,$B$1),"")</f>
        <v/>
      </c>
      <c r="K468" s="17" t="str">
        <f>IF(SUM('Test Sample Data'!K$3:K$98)&gt;10,IF(AND(ISNUMBER('Test Sample Data'!K467),'Test Sample Data'!K467&lt;$B$1,'Test Sample Data'!K467&gt;0),'Test Sample Data'!K467,$B$1),"")</f>
        <v/>
      </c>
      <c r="L468" s="17" t="str">
        <f>IF(SUM('Test Sample Data'!L$3:L$98)&gt;10,IF(AND(ISNUMBER('Test Sample Data'!L467),'Test Sample Data'!L467&lt;$B$1,'Test Sample Data'!L467&gt;0),'Test Sample Data'!L467,$B$1),"")</f>
        <v/>
      </c>
      <c r="M468" s="17" t="str">
        <f>IF(SUM('Test Sample Data'!M$3:M$98)&gt;10,IF(AND(ISNUMBER('Test Sample Data'!M467),'Test Sample Data'!M467&lt;$B$1,'Test Sample Data'!M467&gt;0),'Test Sample Data'!M467,$B$1),"")</f>
        <v/>
      </c>
      <c r="N468" s="17" t="str">
        <f>'Gene Table'!D467</f>
        <v>NM_021117</v>
      </c>
      <c r="O468" s="16" t="s">
        <v>329</v>
      </c>
      <c r="P468" s="17" t="str">
        <f>IF(SUM('Control Sample Data'!D$3:D$98)&gt;10,IF(AND(ISNUMBER('Control Sample Data'!D467),'Control Sample Data'!D467&lt;$B$1,'Control Sample Data'!D467&gt;0),'Control Sample Data'!D467,$B$1),"")</f>
        <v/>
      </c>
      <c r="Q468" s="17" t="str">
        <f>IF(SUM('Control Sample Data'!E$3:E$98)&gt;10,IF(AND(ISNUMBER('Control Sample Data'!E467),'Control Sample Data'!E467&lt;$B$1,'Control Sample Data'!E467&gt;0),'Control Sample Data'!E467,$B$1),"")</f>
        <v/>
      </c>
      <c r="R468" s="17" t="str">
        <f>IF(SUM('Control Sample Data'!F$3:F$98)&gt;10,IF(AND(ISNUMBER('Control Sample Data'!F467),'Control Sample Data'!F467&lt;$B$1,'Control Sample Data'!F467&gt;0),'Control Sample Data'!F467,$B$1),"")</f>
        <v/>
      </c>
      <c r="S468" s="17" t="str">
        <f>IF(SUM('Control Sample Data'!G$3:G$98)&gt;10,IF(AND(ISNUMBER('Control Sample Data'!G467),'Control Sample Data'!G467&lt;$B$1,'Control Sample Data'!G467&gt;0),'Control Sample Data'!G467,$B$1),"")</f>
        <v/>
      </c>
      <c r="T468" s="17" t="str">
        <f>IF(SUM('Control Sample Data'!H$3:H$98)&gt;10,IF(AND(ISNUMBER('Control Sample Data'!H467),'Control Sample Data'!H467&lt;$B$1,'Control Sample Data'!H467&gt;0),'Control Sample Data'!H467,$B$1),"")</f>
        <v/>
      </c>
      <c r="U468" s="17" t="str">
        <f>IF(SUM('Control Sample Data'!I$3:I$98)&gt;10,IF(AND(ISNUMBER('Control Sample Data'!I467),'Control Sample Data'!I467&lt;$B$1,'Control Sample Data'!I467&gt;0),'Control Sample Data'!I467,$B$1),"")</f>
        <v/>
      </c>
      <c r="V468" s="17" t="str">
        <f>IF(SUM('Control Sample Data'!J$3:J$98)&gt;10,IF(AND(ISNUMBER('Control Sample Data'!J467),'Control Sample Data'!J467&lt;$B$1,'Control Sample Data'!J467&gt;0),'Control Sample Data'!J467,$B$1),"")</f>
        <v/>
      </c>
      <c r="W468" s="17" t="str">
        <f>IF(SUM('Control Sample Data'!K$3:K$98)&gt;10,IF(AND(ISNUMBER('Control Sample Data'!K467),'Control Sample Data'!K467&lt;$B$1,'Control Sample Data'!K467&gt;0),'Control Sample Data'!K467,$B$1),"")</f>
        <v/>
      </c>
      <c r="X468" s="17" t="str">
        <f>IF(SUM('Control Sample Data'!L$3:L$98)&gt;10,IF(AND(ISNUMBER('Control Sample Data'!L467),'Control Sample Data'!L467&lt;$B$1,'Control Sample Data'!L467&gt;0),'Control Sample Data'!L467,$B$1),"")</f>
        <v/>
      </c>
      <c r="Y468" s="17" t="str">
        <f>IF(SUM('Control Sample Data'!M$3:M$98)&gt;10,IF(AND(ISNUMBER('Control Sample Data'!M467),'Control Sample Data'!M467&lt;$B$1,'Control Sample Data'!M467&gt;0),'Control Sample Data'!M467,$B$1),"")</f>
        <v/>
      </c>
      <c r="AT468" s="36" t="str">
        <f t="shared" si="429"/>
        <v/>
      </c>
      <c r="AU468" s="36" t="str">
        <f t="shared" si="430"/>
        <v/>
      </c>
      <c r="AV468" s="36" t="str">
        <f t="shared" si="431"/>
        <v/>
      </c>
      <c r="AW468" s="36" t="str">
        <f t="shared" si="432"/>
        <v/>
      </c>
      <c r="AX468" s="36" t="str">
        <f t="shared" si="433"/>
        <v/>
      </c>
      <c r="AY468" s="36" t="str">
        <f t="shared" si="434"/>
        <v/>
      </c>
      <c r="AZ468" s="36" t="str">
        <f t="shared" si="435"/>
        <v/>
      </c>
      <c r="BA468" s="36" t="str">
        <f t="shared" si="436"/>
        <v/>
      </c>
      <c r="BB468" s="36" t="str">
        <f t="shared" si="437"/>
        <v/>
      </c>
      <c r="BC468" s="36" t="str">
        <f t="shared" si="437"/>
        <v/>
      </c>
      <c r="BD468" s="36" t="str">
        <f t="shared" si="399"/>
        <v/>
      </c>
      <c r="BE468" s="36" t="str">
        <f t="shared" si="400"/>
        <v/>
      </c>
      <c r="BF468" s="36" t="str">
        <f t="shared" si="401"/>
        <v/>
      </c>
      <c r="BG468" s="36" t="str">
        <f t="shared" si="402"/>
        <v/>
      </c>
      <c r="BH468" s="36" t="str">
        <f t="shared" si="403"/>
        <v/>
      </c>
      <c r="BI468" s="36" t="str">
        <f t="shared" si="404"/>
        <v/>
      </c>
      <c r="BJ468" s="36" t="str">
        <f t="shared" si="405"/>
        <v/>
      </c>
      <c r="BK468" s="36" t="str">
        <f t="shared" si="406"/>
        <v/>
      </c>
      <c r="BL468" s="36" t="str">
        <f t="shared" si="407"/>
        <v/>
      </c>
      <c r="BM468" s="36" t="str">
        <f t="shared" si="408"/>
        <v/>
      </c>
      <c r="BN468" s="38" t="e">
        <f t="shared" si="397"/>
        <v>#DIV/0!</v>
      </c>
      <c r="BO468" s="38" t="e">
        <f t="shared" si="398"/>
        <v>#DIV/0!</v>
      </c>
      <c r="BP468" s="39" t="str">
        <f t="shared" si="409"/>
        <v/>
      </c>
      <c r="BQ468" s="39" t="str">
        <f t="shared" si="410"/>
        <v/>
      </c>
      <c r="BR468" s="39" t="str">
        <f t="shared" si="411"/>
        <v/>
      </c>
      <c r="BS468" s="39" t="str">
        <f t="shared" si="412"/>
        <v/>
      </c>
      <c r="BT468" s="39" t="str">
        <f t="shared" si="413"/>
        <v/>
      </c>
      <c r="BU468" s="39" t="str">
        <f t="shared" si="414"/>
        <v/>
      </c>
      <c r="BV468" s="39" t="str">
        <f t="shared" si="415"/>
        <v/>
      </c>
      <c r="BW468" s="39" t="str">
        <f t="shared" si="416"/>
        <v/>
      </c>
      <c r="BX468" s="39" t="str">
        <f t="shared" si="417"/>
        <v/>
      </c>
      <c r="BY468" s="39" t="str">
        <f t="shared" si="418"/>
        <v/>
      </c>
      <c r="BZ468" s="39" t="str">
        <f t="shared" si="419"/>
        <v/>
      </c>
      <c r="CA468" s="39" t="str">
        <f t="shared" si="420"/>
        <v/>
      </c>
      <c r="CB468" s="39" t="str">
        <f t="shared" si="421"/>
        <v/>
      </c>
      <c r="CC468" s="39" t="str">
        <f t="shared" si="422"/>
        <v/>
      </c>
      <c r="CD468" s="39" t="str">
        <f t="shared" si="423"/>
        <v/>
      </c>
      <c r="CE468" s="39" t="str">
        <f t="shared" si="424"/>
        <v/>
      </c>
      <c r="CF468" s="39" t="str">
        <f t="shared" si="425"/>
        <v/>
      </c>
      <c r="CG468" s="39" t="str">
        <f t="shared" si="426"/>
        <v/>
      </c>
      <c r="CH468" s="39" t="str">
        <f t="shared" si="427"/>
        <v/>
      </c>
      <c r="CI468" s="39" t="str">
        <f t="shared" si="428"/>
        <v/>
      </c>
    </row>
    <row r="469" spans="1:87" ht="12.75">
      <c r="A469" s="18"/>
      <c r="B469" s="16" t="str">
        <f>'Gene Table'!D468</f>
        <v>NM_139074</v>
      </c>
      <c r="C469" s="16" t="s">
        <v>333</v>
      </c>
      <c r="D469" s="17" t="str">
        <f>IF(SUM('Test Sample Data'!D$3:D$98)&gt;10,IF(AND(ISNUMBER('Test Sample Data'!D468),'Test Sample Data'!D468&lt;$B$1,'Test Sample Data'!D468&gt;0),'Test Sample Data'!D468,$B$1),"")</f>
        <v/>
      </c>
      <c r="E469" s="17" t="str">
        <f>IF(SUM('Test Sample Data'!E$3:E$98)&gt;10,IF(AND(ISNUMBER('Test Sample Data'!E468),'Test Sample Data'!E468&lt;$B$1,'Test Sample Data'!E468&gt;0),'Test Sample Data'!E468,$B$1),"")</f>
        <v/>
      </c>
      <c r="F469" s="17" t="str">
        <f>IF(SUM('Test Sample Data'!F$3:F$98)&gt;10,IF(AND(ISNUMBER('Test Sample Data'!F468),'Test Sample Data'!F468&lt;$B$1,'Test Sample Data'!F468&gt;0),'Test Sample Data'!F468,$B$1),"")</f>
        <v/>
      </c>
      <c r="G469" s="17" t="str">
        <f>IF(SUM('Test Sample Data'!G$3:G$98)&gt;10,IF(AND(ISNUMBER('Test Sample Data'!G468),'Test Sample Data'!G468&lt;$B$1,'Test Sample Data'!G468&gt;0),'Test Sample Data'!G468,$B$1),"")</f>
        <v/>
      </c>
      <c r="H469" s="17" t="str">
        <f>IF(SUM('Test Sample Data'!H$3:H$98)&gt;10,IF(AND(ISNUMBER('Test Sample Data'!H468),'Test Sample Data'!H468&lt;$B$1,'Test Sample Data'!H468&gt;0),'Test Sample Data'!H468,$B$1),"")</f>
        <v/>
      </c>
      <c r="I469" s="17" t="str">
        <f>IF(SUM('Test Sample Data'!I$3:I$98)&gt;10,IF(AND(ISNUMBER('Test Sample Data'!I468),'Test Sample Data'!I468&lt;$B$1,'Test Sample Data'!I468&gt;0),'Test Sample Data'!I468,$B$1),"")</f>
        <v/>
      </c>
      <c r="J469" s="17" t="str">
        <f>IF(SUM('Test Sample Data'!J$3:J$98)&gt;10,IF(AND(ISNUMBER('Test Sample Data'!J468),'Test Sample Data'!J468&lt;$B$1,'Test Sample Data'!J468&gt;0),'Test Sample Data'!J468,$B$1),"")</f>
        <v/>
      </c>
      <c r="K469" s="17" t="str">
        <f>IF(SUM('Test Sample Data'!K$3:K$98)&gt;10,IF(AND(ISNUMBER('Test Sample Data'!K468),'Test Sample Data'!K468&lt;$B$1,'Test Sample Data'!K468&gt;0),'Test Sample Data'!K468,$B$1),"")</f>
        <v/>
      </c>
      <c r="L469" s="17" t="str">
        <f>IF(SUM('Test Sample Data'!L$3:L$98)&gt;10,IF(AND(ISNUMBER('Test Sample Data'!L468),'Test Sample Data'!L468&lt;$B$1,'Test Sample Data'!L468&gt;0),'Test Sample Data'!L468,$B$1),"")</f>
        <v/>
      </c>
      <c r="M469" s="17" t="str">
        <f>IF(SUM('Test Sample Data'!M$3:M$98)&gt;10,IF(AND(ISNUMBER('Test Sample Data'!M468),'Test Sample Data'!M468&lt;$B$1,'Test Sample Data'!M468&gt;0),'Test Sample Data'!M468,$B$1),"")</f>
        <v/>
      </c>
      <c r="N469" s="17" t="str">
        <f>'Gene Table'!D468</f>
        <v>NM_139074</v>
      </c>
      <c r="O469" s="16" t="s">
        <v>333</v>
      </c>
      <c r="P469" s="17" t="str">
        <f>IF(SUM('Control Sample Data'!D$3:D$98)&gt;10,IF(AND(ISNUMBER('Control Sample Data'!D468),'Control Sample Data'!D468&lt;$B$1,'Control Sample Data'!D468&gt;0),'Control Sample Data'!D468,$B$1),"")</f>
        <v/>
      </c>
      <c r="Q469" s="17" t="str">
        <f>IF(SUM('Control Sample Data'!E$3:E$98)&gt;10,IF(AND(ISNUMBER('Control Sample Data'!E468),'Control Sample Data'!E468&lt;$B$1,'Control Sample Data'!E468&gt;0),'Control Sample Data'!E468,$B$1),"")</f>
        <v/>
      </c>
      <c r="R469" s="17" t="str">
        <f>IF(SUM('Control Sample Data'!F$3:F$98)&gt;10,IF(AND(ISNUMBER('Control Sample Data'!F468),'Control Sample Data'!F468&lt;$B$1,'Control Sample Data'!F468&gt;0),'Control Sample Data'!F468,$B$1),"")</f>
        <v/>
      </c>
      <c r="S469" s="17" t="str">
        <f>IF(SUM('Control Sample Data'!G$3:G$98)&gt;10,IF(AND(ISNUMBER('Control Sample Data'!G468),'Control Sample Data'!G468&lt;$B$1,'Control Sample Data'!G468&gt;0),'Control Sample Data'!G468,$B$1),"")</f>
        <v/>
      </c>
      <c r="T469" s="17" t="str">
        <f>IF(SUM('Control Sample Data'!H$3:H$98)&gt;10,IF(AND(ISNUMBER('Control Sample Data'!H468),'Control Sample Data'!H468&lt;$B$1,'Control Sample Data'!H468&gt;0),'Control Sample Data'!H468,$B$1),"")</f>
        <v/>
      </c>
      <c r="U469" s="17" t="str">
        <f>IF(SUM('Control Sample Data'!I$3:I$98)&gt;10,IF(AND(ISNUMBER('Control Sample Data'!I468),'Control Sample Data'!I468&lt;$B$1,'Control Sample Data'!I468&gt;0),'Control Sample Data'!I468,$B$1),"")</f>
        <v/>
      </c>
      <c r="V469" s="17" t="str">
        <f>IF(SUM('Control Sample Data'!J$3:J$98)&gt;10,IF(AND(ISNUMBER('Control Sample Data'!J468),'Control Sample Data'!J468&lt;$B$1,'Control Sample Data'!J468&gt;0),'Control Sample Data'!J468,$B$1),"")</f>
        <v/>
      </c>
      <c r="W469" s="17" t="str">
        <f>IF(SUM('Control Sample Data'!K$3:K$98)&gt;10,IF(AND(ISNUMBER('Control Sample Data'!K468),'Control Sample Data'!K468&lt;$B$1,'Control Sample Data'!K468&gt;0),'Control Sample Data'!K468,$B$1),"")</f>
        <v/>
      </c>
      <c r="X469" s="17" t="str">
        <f>IF(SUM('Control Sample Data'!L$3:L$98)&gt;10,IF(AND(ISNUMBER('Control Sample Data'!L468),'Control Sample Data'!L468&lt;$B$1,'Control Sample Data'!L468&gt;0),'Control Sample Data'!L468,$B$1),"")</f>
        <v/>
      </c>
      <c r="Y469" s="17" t="str">
        <f>IF(SUM('Control Sample Data'!M$3:M$98)&gt;10,IF(AND(ISNUMBER('Control Sample Data'!M468),'Control Sample Data'!M468&lt;$B$1,'Control Sample Data'!M468&gt;0),'Control Sample Data'!M468,$B$1),"")</f>
        <v/>
      </c>
      <c r="AT469" s="36" t="str">
        <f t="shared" si="429"/>
        <v/>
      </c>
      <c r="AU469" s="36" t="str">
        <f t="shared" si="430"/>
        <v/>
      </c>
      <c r="AV469" s="36" t="str">
        <f t="shared" si="431"/>
        <v/>
      </c>
      <c r="AW469" s="36" t="str">
        <f t="shared" si="432"/>
        <v/>
      </c>
      <c r="AX469" s="36" t="str">
        <f t="shared" si="433"/>
        <v/>
      </c>
      <c r="AY469" s="36" t="str">
        <f t="shared" si="434"/>
        <v/>
      </c>
      <c r="AZ469" s="36" t="str">
        <f t="shared" si="435"/>
        <v/>
      </c>
      <c r="BA469" s="36" t="str">
        <f t="shared" si="436"/>
        <v/>
      </c>
      <c r="BB469" s="36" t="str">
        <f t="shared" si="437"/>
        <v/>
      </c>
      <c r="BC469" s="36" t="str">
        <f t="shared" si="437"/>
        <v/>
      </c>
      <c r="BD469" s="36" t="str">
        <f t="shared" si="399"/>
        <v/>
      </c>
      <c r="BE469" s="36" t="str">
        <f t="shared" si="400"/>
        <v/>
      </c>
      <c r="BF469" s="36" t="str">
        <f t="shared" si="401"/>
        <v/>
      </c>
      <c r="BG469" s="36" t="str">
        <f t="shared" si="402"/>
        <v/>
      </c>
      <c r="BH469" s="36" t="str">
        <f t="shared" si="403"/>
        <v/>
      </c>
      <c r="BI469" s="36" t="str">
        <f t="shared" si="404"/>
        <v/>
      </c>
      <c r="BJ469" s="36" t="str">
        <f t="shared" si="405"/>
        <v/>
      </c>
      <c r="BK469" s="36" t="str">
        <f t="shared" si="406"/>
        <v/>
      </c>
      <c r="BL469" s="36" t="str">
        <f t="shared" si="407"/>
        <v/>
      </c>
      <c r="BM469" s="36" t="str">
        <f t="shared" si="408"/>
        <v/>
      </c>
      <c r="BN469" s="38" t="e">
        <f t="shared" si="397"/>
        <v>#DIV/0!</v>
      </c>
      <c r="BO469" s="38" t="e">
        <f t="shared" si="398"/>
        <v>#DIV/0!</v>
      </c>
      <c r="BP469" s="39" t="str">
        <f t="shared" si="409"/>
        <v/>
      </c>
      <c r="BQ469" s="39" t="str">
        <f t="shared" si="410"/>
        <v/>
      </c>
      <c r="BR469" s="39" t="str">
        <f t="shared" si="411"/>
        <v/>
      </c>
      <c r="BS469" s="39" t="str">
        <f t="shared" si="412"/>
        <v/>
      </c>
      <c r="BT469" s="39" t="str">
        <f t="shared" si="413"/>
        <v/>
      </c>
      <c r="BU469" s="39" t="str">
        <f t="shared" si="414"/>
        <v/>
      </c>
      <c r="BV469" s="39" t="str">
        <f t="shared" si="415"/>
        <v/>
      </c>
      <c r="BW469" s="39" t="str">
        <f t="shared" si="416"/>
        <v/>
      </c>
      <c r="BX469" s="39" t="str">
        <f t="shared" si="417"/>
        <v/>
      </c>
      <c r="BY469" s="39" t="str">
        <f t="shared" si="418"/>
        <v/>
      </c>
      <c r="BZ469" s="39" t="str">
        <f t="shared" si="419"/>
        <v/>
      </c>
      <c r="CA469" s="39" t="str">
        <f t="shared" si="420"/>
        <v/>
      </c>
      <c r="CB469" s="39" t="str">
        <f t="shared" si="421"/>
        <v/>
      </c>
      <c r="CC469" s="39" t="str">
        <f t="shared" si="422"/>
        <v/>
      </c>
      <c r="CD469" s="39" t="str">
        <f t="shared" si="423"/>
        <v/>
      </c>
      <c r="CE469" s="39" t="str">
        <f t="shared" si="424"/>
        <v/>
      </c>
      <c r="CF469" s="39" t="str">
        <f t="shared" si="425"/>
        <v/>
      </c>
      <c r="CG469" s="39" t="str">
        <f t="shared" si="426"/>
        <v/>
      </c>
      <c r="CH469" s="39" t="str">
        <f t="shared" si="427"/>
        <v/>
      </c>
      <c r="CI469" s="39" t="str">
        <f t="shared" si="428"/>
        <v/>
      </c>
    </row>
    <row r="470" spans="1:87" ht="12.75">
      <c r="A470" s="18"/>
      <c r="B470" s="16" t="str">
        <f>'Gene Table'!D469</f>
        <v>NM_000651</v>
      </c>
      <c r="C470" s="16" t="s">
        <v>337</v>
      </c>
      <c r="D470" s="17" t="str">
        <f>IF(SUM('Test Sample Data'!D$3:D$98)&gt;10,IF(AND(ISNUMBER('Test Sample Data'!D469),'Test Sample Data'!D469&lt;$B$1,'Test Sample Data'!D469&gt;0),'Test Sample Data'!D469,$B$1),"")</f>
        <v/>
      </c>
      <c r="E470" s="17" t="str">
        <f>IF(SUM('Test Sample Data'!E$3:E$98)&gt;10,IF(AND(ISNUMBER('Test Sample Data'!E469),'Test Sample Data'!E469&lt;$B$1,'Test Sample Data'!E469&gt;0),'Test Sample Data'!E469,$B$1),"")</f>
        <v/>
      </c>
      <c r="F470" s="17" t="str">
        <f>IF(SUM('Test Sample Data'!F$3:F$98)&gt;10,IF(AND(ISNUMBER('Test Sample Data'!F469),'Test Sample Data'!F469&lt;$B$1,'Test Sample Data'!F469&gt;0),'Test Sample Data'!F469,$B$1),"")</f>
        <v/>
      </c>
      <c r="G470" s="17" t="str">
        <f>IF(SUM('Test Sample Data'!G$3:G$98)&gt;10,IF(AND(ISNUMBER('Test Sample Data'!G469),'Test Sample Data'!G469&lt;$B$1,'Test Sample Data'!G469&gt;0),'Test Sample Data'!G469,$B$1),"")</f>
        <v/>
      </c>
      <c r="H470" s="17" t="str">
        <f>IF(SUM('Test Sample Data'!H$3:H$98)&gt;10,IF(AND(ISNUMBER('Test Sample Data'!H469),'Test Sample Data'!H469&lt;$B$1,'Test Sample Data'!H469&gt;0),'Test Sample Data'!H469,$B$1),"")</f>
        <v/>
      </c>
      <c r="I470" s="17" t="str">
        <f>IF(SUM('Test Sample Data'!I$3:I$98)&gt;10,IF(AND(ISNUMBER('Test Sample Data'!I469),'Test Sample Data'!I469&lt;$B$1,'Test Sample Data'!I469&gt;0),'Test Sample Data'!I469,$B$1),"")</f>
        <v/>
      </c>
      <c r="J470" s="17" t="str">
        <f>IF(SUM('Test Sample Data'!J$3:J$98)&gt;10,IF(AND(ISNUMBER('Test Sample Data'!J469),'Test Sample Data'!J469&lt;$B$1,'Test Sample Data'!J469&gt;0),'Test Sample Data'!J469,$B$1),"")</f>
        <v/>
      </c>
      <c r="K470" s="17" t="str">
        <f>IF(SUM('Test Sample Data'!K$3:K$98)&gt;10,IF(AND(ISNUMBER('Test Sample Data'!K469),'Test Sample Data'!K469&lt;$B$1,'Test Sample Data'!K469&gt;0),'Test Sample Data'!K469,$B$1),"")</f>
        <v/>
      </c>
      <c r="L470" s="17" t="str">
        <f>IF(SUM('Test Sample Data'!L$3:L$98)&gt;10,IF(AND(ISNUMBER('Test Sample Data'!L469),'Test Sample Data'!L469&lt;$B$1,'Test Sample Data'!L469&gt;0),'Test Sample Data'!L469,$B$1),"")</f>
        <v/>
      </c>
      <c r="M470" s="17" t="str">
        <f>IF(SUM('Test Sample Data'!M$3:M$98)&gt;10,IF(AND(ISNUMBER('Test Sample Data'!M469),'Test Sample Data'!M469&lt;$B$1,'Test Sample Data'!M469&gt;0),'Test Sample Data'!M469,$B$1),"")</f>
        <v/>
      </c>
      <c r="N470" s="17" t="str">
        <f>'Gene Table'!D469</f>
        <v>NM_000651</v>
      </c>
      <c r="O470" s="16" t="s">
        <v>337</v>
      </c>
      <c r="P470" s="17" t="str">
        <f>IF(SUM('Control Sample Data'!D$3:D$98)&gt;10,IF(AND(ISNUMBER('Control Sample Data'!D469),'Control Sample Data'!D469&lt;$B$1,'Control Sample Data'!D469&gt;0),'Control Sample Data'!D469,$B$1),"")</f>
        <v/>
      </c>
      <c r="Q470" s="17" t="str">
        <f>IF(SUM('Control Sample Data'!E$3:E$98)&gt;10,IF(AND(ISNUMBER('Control Sample Data'!E469),'Control Sample Data'!E469&lt;$B$1,'Control Sample Data'!E469&gt;0),'Control Sample Data'!E469,$B$1),"")</f>
        <v/>
      </c>
      <c r="R470" s="17" t="str">
        <f>IF(SUM('Control Sample Data'!F$3:F$98)&gt;10,IF(AND(ISNUMBER('Control Sample Data'!F469),'Control Sample Data'!F469&lt;$B$1,'Control Sample Data'!F469&gt;0),'Control Sample Data'!F469,$B$1),"")</f>
        <v/>
      </c>
      <c r="S470" s="17" t="str">
        <f>IF(SUM('Control Sample Data'!G$3:G$98)&gt;10,IF(AND(ISNUMBER('Control Sample Data'!G469),'Control Sample Data'!G469&lt;$B$1,'Control Sample Data'!G469&gt;0),'Control Sample Data'!G469,$B$1),"")</f>
        <v/>
      </c>
      <c r="T470" s="17" t="str">
        <f>IF(SUM('Control Sample Data'!H$3:H$98)&gt;10,IF(AND(ISNUMBER('Control Sample Data'!H469),'Control Sample Data'!H469&lt;$B$1,'Control Sample Data'!H469&gt;0),'Control Sample Data'!H469,$B$1),"")</f>
        <v/>
      </c>
      <c r="U470" s="17" t="str">
        <f>IF(SUM('Control Sample Data'!I$3:I$98)&gt;10,IF(AND(ISNUMBER('Control Sample Data'!I469),'Control Sample Data'!I469&lt;$B$1,'Control Sample Data'!I469&gt;0),'Control Sample Data'!I469,$B$1),"")</f>
        <v/>
      </c>
      <c r="V470" s="17" t="str">
        <f>IF(SUM('Control Sample Data'!J$3:J$98)&gt;10,IF(AND(ISNUMBER('Control Sample Data'!J469),'Control Sample Data'!J469&lt;$B$1,'Control Sample Data'!J469&gt;0),'Control Sample Data'!J469,$B$1),"")</f>
        <v/>
      </c>
      <c r="W470" s="17" t="str">
        <f>IF(SUM('Control Sample Data'!K$3:K$98)&gt;10,IF(AND(ISNUMBER('Control Sample Data'!K469),'Control Sample Data'!K469&lt;$B$1,'Control Sample Data'!K469&gt;0),'Control Sample Data'!K469,$B$1),"")</f>
        <v/>
      </c>
      <c r="X470" s="17" t="str">
        <f>IF(SUM('Control Sample Data'!L$3:L$98)&gt;10,IF(AND(ISNUMBER('Control Sample Data'!L469),'Control Sample Data'!L469&lt;$B$1,'Control Sample Data'!L469&gt;0),'Control Sample Data'!L469,$B$1),"")</f>
        <v/>
      </c>
      <c r="Y470" s="17" t="str">
        <f>IF(SUM('Control Sample Data'!M$3:M$98)&gt;10,IF(AND(ISNUMBER('Control Sample Data'!M469),'Control Sample Data'!M469&lt;$B$1,'Control Sample Data'!M469&gt;0),'Control Sample Data'!M469,$B$1),"")</f>
        <v/>
      </c>
      <c r="AT470" s="36" t="str">
        <f t="shared" si="429"/>
        <v/>
      </c>
      <c r="AU470" s="36" t="str">
        <f t="shared" si="430"/>
        <v/>
      </c>
      <c r="AV470" s="36" t="str">
        <f t="shared" si="431"/>
        <v/>
      </c>
      <c r="AW470" s="36" t="str">
        <f t="shared" si="432"/>
        <v/>
      </c>
      <c r="AX470" s="36" t="str">
        <f t="shared" si="433"/>
        <v/>
      </c>
      <c r="AY470" s="36" t="str">
        <f t="shared" si="434"/>
        <v/>
      </c>
      <c r="AZ470" s="36" t="str">
        <f t="shared" si="435"/>
        <v/>
      </c>
      <c r="BA470" s="36" t="str">
        <f t="shared" si="436"/>
        <v/>
      </c>
      <c r="BB470" s="36" t="str">
        <f t="shared" si="437"/>
        <v/>
      </c>
      <c r="BC470" s="36" t="str">
        <f t="shared" si="437"/>
        <v/>
      </c>
      <c r="BD470" s="36" t="str">
        <f t="shared" si="399"/>
        <v/>
      </c>
      <c r="BE470" s="36" t="str">
        <f t="shared" si="400"/>
        <v/>
      </c>
      <c r="BF470" s="36" t="str">
        <f t="shared" si="401"/>
        <v/>
      </c>
      <c r="BG470" s="36" t="str">
        <f t="shared" si="402"/>
        <v/>
      </c>
      <c r="BH470" s="36" t="str">
        <f t="shared" si="403"/>
        <v/>
      </c>
      <c r="BI470" s="36" t="str">
        <f t="shared" si="404"/>
        <v/>
      </c>
      <c r="BJ470" s="36" t="str">
        <f t="shared" si="405"/>
        <v/>
      </c>
      <c r="BK470" s="36" t="str">
        <f t="shared" si="406"/>
        <v/>
      </c>
      <c r="BL470" s="36" t="str">
        <f t="shared" si="407"/>
        <v/>
      </c>
      <c r="BM470" s="36" t="str">
        <f t="shared" si="408"/>
        <v/>
      </c>
      <c r="BN470" s="38" t="e">
        <f t="shared" si="397"/>
        <v>#DIV/0!</v>
      </c>
      <c r="BO470" s="38" t="e">
        <f t="shared" si="398"/>
        <v>#DIV/0!</v>
      </c>
      <c r="BP470" s="39" t="str">
        <f t="shared" si="409"/>
        <v/>
      </c>
      <c r="BQ470" s="39" t="str">
        <f t="shared" si="410"/>
        <v/>
      </c>
      <c r="BR470" s="39" t="str">
        <f t="shared" si="411"/>
        <v/>
      </c>
      <c r="BS470" s="39" t="str">
        <f t="shared" si="412"/>
        <v/>
      </c>
      <c r="BT470" s="39" t="str">
        <f t="shared" si="413"/>
        <v/>
      </c>
      <c r="BU470" s="39" t="str">
        <f t="shared" si="414"/>
        <v/>
      </c>
      <c r="BV470" s="39" t="str">
        <f t="shared" si="415"/>
        <v/>
      </c>
      <c r="BW470" s="39" t="str">
        <f t="shared" si="416"/>
        <v/>
      </c>
      <c r="BX470" s="39" t="str">
        <f t="shared" si="417"/>
        <v/>
      </c>
      <c r="BY470" s="39" t="str">
        <f t="shared" si="418"/>
        <v/>
      </c>
      <c r="BZ470" s="39" t="str">
        <f t="shared" si="419"/>
        <v/>
      </c>
      <c r="CA470" s="39" t="str">
        <f t="shared" si="420"/>
        <v/>
      </c>
      <c r="CB470" s="39" t="str">
        <f t="shared" si="421"/>
        <v/>
      </c>
      <c r="CC470" s="39" t="str">
        <f t="shared" si="422"/>
        <v/>
      </c>
      <c r="CD470" s="39" t="str">
        <f t="shared" si="423"/>
        <v/>
      </c>
      <c r="CE470" s="39" t="str">
        <f t="shared" si="424"/>
        <v/>
      </c>
      <c r="CF470" s="39" t="str">
        <f t="shared" si="425"/>
        <v/>
      </c>
      <c r="CG470" s="39" t="str">
        <f t="shared" si="426"/>
        <v/>
      </c>
      <c r="CH470" s="39" t="str">
        <f t="shared" si="427"/>
        <v/>
      </c>
      <c r="CI470" s="39" t="str">
        <f t="shared" si="428"/>
        <v/>
      </c>
    </row>
    <row r="471" spans="1:87" ht="12.75">
      <c r="A471" s="18"/>
      <c r="B471" s="16" t="str">
        <f>'Gene Table'!D470</f>
        <v>NM_000098</v>
      </c>
      <c r="C471" s="16" t="s">
        <v>341</v>
      </c>
      <c r="D471" s="17" t="str">
        <f>IF(SUM('Test Sample Data'!D$3:D$98)&gt;10,IF(AND(ISNUMBER('Test Sample Data'!D470),'Test Sample Data'!D470&lt;$B$1,'Test Sample Data'!D470&gt;0),'Test Sample Data'!D470,$B$1),"")</f>
        <v/>
      </c>
      <c r="E471" s="17" t="str">
        <f>IF(SUM('Test Sample Data'!E$3:E$98)&gt;10,IF(AND(ISNUMBER('Test Sample Data'!E470),'Test Sample Data'!E470&lt;$B$1,'Test Sample Data'!E470&gt;0),'Test Sample Data'!E470,$B$1),"")</f>
        <v/>
      </c>
      <c r="F471" s="17" t="str">
        <f>IF(SUM('Test Sample Data'!F$3:F$98)&gt;10,IF(AND(ISNUMBER('Test Sample Data'!F470),'Test Sample Data'!F470&lt;$B$1,'Test Sample Data'!F470&gt;0),'Test Sample Data'!F470,$B$1),"")</f>
        <v/>
      </c>
      <c r="G471" s="17" t="str">
        <f>IF(SUM('Test Sample Data'!G$3:G$98)&gt;10,IF(AND(ISNUMBER('Test Sample Data'!G470),'Test Sample Data'!G470&lt;$B$1,'Test Sample Data'!G470&gt;0),'Test Sample Data'!G470,$B$1),"")</f>
        <v/>
      </c>
      <c r="H471" s="17" t="str">
        <f>IF(SUM('Test Sample Data'!H$3:H$98)&gt;10,IF(AND(ISNUMBER('Test Sample Data'!H470),'Test Sample Data'!H470&lt;$B$1,'Test Sample Data'!H470&gt;0),'Test Sample Data'!H470,$B$1),"")</f>
        <v/>
      </c>
      <c r="I471" s="17" t="str">
        <f>IF(SUM('Test Sample Data'!I$3:I$98)&gt;10,IF(AND(ISNUMBER('Test Sample Data'!I470),'Test Sample Data'!I470&lt;$B$1,'Test Sample Data'!I470&gt;0),'Test Sample Data'!I470,$B$1),"")</f>
        <v/>
      </c>
      <c r="J471" s="17" t="str">
        <f>IF(SUM('Test Sample Data'!J$3:J$98)&gt;10,IF(AND(ISNUMBER('Test Sample Data'!J470),'Test Sample Data'!J470&lt;$B$1,'Test Sample Data'!J470&gt;0),'Test Sample Data'!J470,$B$1),"")</f>
        <v/>
      </c>
      <c r="K471" s="17" t="str">
        <f>IF(SUM('Test Sample Data'!K$3:K$98)&gt;10,IF(AND(ISNUMBER('Test Sample Data'!K470),'Test Sample Data'!K470&lt;$B$1,'Test Sample Data'!K470&gt;0),'Test Sample Data'!K470,$B$1),"")</f>
        <v/>
      </c>
      <c r="L471" s="17" t="str">
        <f>IF(SUM('Test Sample Data'!L$3:L$98)&gt;10,IF(AND(ISNUMBER('Test Sample Data'!L470),'Test Sample Data'!L470&lt;$B$1,'Test Sample Data'!L470&gt;0),'Test Sample Data'!L470,$B$1),"")</f>
        <v/>
      </c>
      <c r="M471" s="17" t="str">
        <f>IF(SUM('Test Sample Data'!M$3:M$98)&gt;10,IF(AND(ISNUMBER('Test Sample Data'!M470),'Test Sample Data'!M470&lt;$B$1,'Test Sample Data'!M470&gt;0),'Test Sample Data'!M470,$B$1),"")</f>
        <v/>
      </c>
      <c r="N471" s="17" t="str">
        <f>'Gene Table'!D470</f>
        <v>NM_000098</v>
      </c>
      <c r="O471" s="16" t="s">
        <v>341</v>
      </c>
      <c r="P471" s="17" t="str">
        <f>IF(SUM('Control Sample Data'!D$3:D$98)&gt;10,IF(AND(ISNUMBER('Control Sample Data'!D470),'Control Sample Data'!D470&lt;$B$1,'Control Sample Data'!D470&gt;0),'Control Sample Data'!D470,$B$1),"")</f>
        <v/>
      </c>
      <c r="Q471" s="17" t="str">
        <f>IF(SUM('Control Sample Data'!E$3:E$98)&gt;10,IF(AND(ISNUMBER('Control Sample Data'!E470),'Control Sample Data'!E470&lt;$B$1,'Control Sample Data'!E470&gt;0),'Control Sample Data'!E470,$B$1),"")</f>
        <v/>
      </c>
      <c r="R471" s="17" t="str">
        <f>IF(SUM('Control Sample Data'!F$3:F$98)&gt;10,IF(AND(ISNUMBER('Control Sample Data'!F470),'Control Sample Data'!F470&lt;$B$1,'Control Sample Data'!F470&gt;0),'Control Sample Data'!F470,$B$1),"")</f>
        <v/>
      </c>
      <c r="S471" s="17" t="str">
        <f>IF(SUM('Control Sample Data'!G$3:G$98)&gt;10,IF(AND(ISNUMBER('Control Sample Data'!G470),'Control Sample Data'!G470&lt;$B$1,'Control Sample Data'!G470&gt;0),'Control Sample Data'!G470,$B$1),"")</f>
        <v/>
      </c>
      <c r="T471" s="17" t="str">
        <f>IF(SUM('Control Sample Data'!H$3:H$98)&gt;10,IF(AND(ISNUMBER('Control Sample Data'!H470),'Control Sample Data'!H470&lt;$B$1,'Control Sample Data'!H470&gt;0),'Control Sample Data'!H470,$B$1),"")</f>
        <v/>
      </c>
      <c r="U471" s="17" t="str">
        <f>IF(SUM('Control Sample Data'!I$3:I$98)&gt;10,IF(AND(ISNUMBER('Control Sample Data'!I470),'Control Sample Data'!I470&lt;$B$1,'Control Sample Data'!I470&gt;0),'Control Sample Data'!I470,$B$1),"")</f>
        <v/>
      </c>
      <c r="V471" s="17" t="str">
        <f>IF(SUM('Control Sample Data'!J$3:J$98)&gt;10,IF(AND(ISNUMBER('Control Sample Data'!J470),'Control Sample Data'!J470&lt;$B$1,'Control Sample Data'!J470&gt;0),'Control Sample Data'!J470,$B$1),"")</f>
        <v/>
      </c>
      <c r="W471" s="17" t="str">
        <f>IF(SUM('Control Sample Data'!K$3:K$98)&gt;10,IF(AND(ISNUMBER('Control Sample Data'!K470),'Control Sample Data'!K470&lt;$B$1,'Control Sample Data'!K470&gt;0),'Control Sample Data'!K470,$B$1),"")</f>
        <v/>
      </c>
      <c r="X471" s="17" t="str">
        <f>IF(SUM('Control Sample Data'!L$3:L$98)&gt;10,IF(AND(ISNUMBER('Control Sample Data'!L470),'Control Sample Data'!L470&lt;$B$1,'Control Sample Data'!L470&gt;0),'Control Sample Data'!L470,$B$1),"")</f>
        <v/>
      </c>
      <c r="Y471" s="17" t="str">
        <f>IF(SUM('Control Sample Data'!M$3:M$98)&gt;10,IF(AND(ISNUMBER('Control Sample Data'!M470),'Control Sample Data'!M470&lt;$B$1,'Control Sample Data'!M470&gt;0),'Control Sample Data'!M470,$B$1),"")</f>
        <v/>
      </c>
      <c r="AT471" s="36" t="str">
        <f t="shared" si="429"/>
        <v/>
      </c>
      <c r="AU471" s="36" t="str">
        <f t="shared" si="430"/>
        <v/>
      </c>
      <c r="AV471" s="36" t="str">
        <f t="shared" si="431"/>
        <v/>
      </c>
      <c r="AW471" s="36" t="str">
        <f t="shared" si="432"/>
        <v/>
      </c>
      <c r="AX471" s="36" t="str">
        <f t="shared" si="433"/>
        <v/>
      </c>
      <c r="AY471" s="36" t="str">
        <f t="shared" si="434"/>
        <v/>
      </c>
      <c r="AZ471" s="36" t="str">
        <f t="shared" si="435"/>
        <v/>
      </c>
      <c r="BA471" s="36" t="str">
        <f t="shared" si="436"/>
        <v/>
      </c>
      <c r="BB471" s="36" t="str">
        <f t="shared" si="437"/>
        <v/>
      </c>
      <c r="BC471" s="36" t="str">
        <f t="shared" si="437"/>
        <v/>
      </c>
      <c r="BD471" s="36" t="str">
        <f t="shared" si="399"/>
        <v/>
      </c>
      <c r="BE471" s="36" t="str">
        <f t="shared" si="400"/>
        <v/>
      </c>
      <c r="BF471" s="36" t="str">
        <f t="shared" si="401"/>
        <v/>
      </c>
      <c r="BG471" s="36" t="str">
        <f t="shared" si="402"/>
        <v/>
      </c>
      <c r="BH471" s="36" t="str">
        <f t="shared" si="403"/>
        <v/>
      </c>
      <c r="BI471" s="36" t="str">
        <f t="shared" si="404"/>
        <v/>
      </c>
      <c r="BJ471" s="36" t="str">
        <f t="shared" si="405"/>
        <v/>
      </c>
      <c r="BK471" s="36" t="str">
        <f t="shared" si="406"/>
        <v/>
      </c>
      <c r="BL471" s="36" t="str">
        <f t="shared" si="407"/>
        <v/>
      </c>
      <c r="BM471" s="36" t="str">
        <f t="shared" si="408"/>
        <v/>
      </c>
      <c r="BN471" s="38" t="e">
        <f t="shared" si="397"/>
        <v>#DIV/0!</v>
      </c>
      <c r="BO471" s="38" t="e">
        <f t="shared" si="398"/>
        <v>#DIV/0!</v>
      </c>
      <c r="BP471" s="39" t="str">
        <f t="shared" si="409"/>
        <v/>
      </c>
      <c r="BQ471" s="39" t="str">
        <f t="shared" si="410"/>
        <v/>
      </c>
      <c r="BR471" s="39" t="str">
        <f t="shared" si="411"/>
        <v/>
      </c>
      <c r="BS471" s="39" t="str">
        <f t="shared" si="412"/>
        <v/>
      </c>
      <c r="BT471" s="39" t="str">
        <f t="shared" si="413"/>
        <v/>
      </c>
      <c r="BU471" s="39" t="str">
        <f t="shared" si="414"/>
        <v/>
      </c>
      <c r="BV471" s="39" t="str">
        <f t="shared" si="415"/>
        <v/>
      </c>
      <c r="BW471" s="39" t="str">
        <f t="shared" si="416"/>
        <v/>
      </c>
      <c r="BX471" s="39" t="str">
        <f t="shared" si="417"/>
        <v/>
      </c>
      <c r="BY471" s="39" t="str">
        <f t="shared" si="418"/>
        <v/>
      </c>
      <c r="BZ471" s="39" t="str">
        <f t="shared" si="419"/>
        <v/>
      </c>
      <c r="CA471" s="39" t="str">
        <f t="shared" si="420"/>
        <v/>
      </c>
      <c r="CB471" s="39" t="str">
        <f t="shared" si="421"/>
        <v/>
      </c>
      <c r="CC471" s="39" t="str">
        <f t="shared" si="422"/>
        <v/>
      </c>
      <c r="CD471" s="39" t="str">
        <f t="shared" si="423"/>
        <v/>
      </c>
      <c r="CE471" s="39" t="str">
        <f t="shared" si="424"/>
        <v/>
      </c>
      <c r="CF471" s="39" t="str">
        <f t="shared" si="425"/>
        <v/>
      </c>
      <c r="CG471" s="39" t="str">
        <f t="shared" si="426"/>
        <v/>
      </c>
      <c r="CH471" s="39" t="str">
        <f t="shared" si="427"/>
        <v/>
      </c>
      <c r="CI471" s="39" t="str">
        <f t="shared" si="428"/>
        <v/>
      </c>
    </row>
    <row r="472" spans="1:87" ht="12.75">
      <c r="A472" s="18"/>
      <c r="B472" s="16" t="str">
        <f>'Gene Table'!D471</f>
        <v>HGDC</v>
      </c>
      <c r="C472" s="16" t="s">
        <v>345</v>
      </c>
      <c r="D472" s="17" t="str">
        <f>IF(SUM('Test Sample Data'!D$3:D$98)&gt;10,IF(AND(ISNUMBER('Test Sample Data'!D471),'Test Sample Data'!D471&lt;$B$1,'Test Sample Data'!D471&gt;0),'Test Sample Data'!D471,$B$1),"")</f>
        <v/>
      </c>
      <c r="E472" s="17" t="str">
        <f>IF(SUM('Test Sample Data'!E$3:E$98)&gt;10,IF(AND(ISNUMBER('Test Sample Data'!E471),'Test Sample Data'!E471&lt;$B$1,'Test Sample Data'!E471&gt;0),'Test Sample Data'!E471,$B$1),"")</f>
        <v/>
      </c>
      <c r="F472" s="17" t="str">
        <f>IF(SUM('Test Sample Data'!F$3:F$98)&gt;10,IF(AND(ISNUMBER('Test Sample Data'!F471),'Test Sample Data'!F471&lt;$B$1,'Test Sample Data'!F471&gt;0),'Test Sample Data'!F471,$B$1),"")</f>
        <v/>
      </c>
      <c r="G472" s="17" t="str">
        <f>IF(SUM('Test Sample Data'!G$3:G$98)&gt;10,IF(AND(ISNUMBER('Test Sample Data'!G471),'Test Sample Data'!G471&lt;$B$1,'Test Sample Data'!G471&gt;0),'Test Sample Data'!G471,$B$1),"")</f>
        <v/>
      </c>
      <c r="H472" s="17" t="str">
        <f>IF(SUM('Test Sample Data'!H$3:H$98)&gt;10,IF(AND(ISNUMBER('Test Sample Data'!H471),'Test Sample Data'!H471&lt;$B$1,'Test Sample Data'!H471&gt;0),'Test Sample Data'!H471,$B$1),"")</f>
        <v/>
      </c>
      <c r="I472" s="17" t="str">
        <f>IF(SUM('Test Sample Data'!I$3:I$98)&gt;10,IF(AND(ISNUMBER('Test Sample Data'!I471),'Test Sample Data'!I471&lt;$B$1,'Test Sample Data'!I471&gt;0),'Test Sample Data'!I471,$B$1),"")</f>
        <v/>
      </c>
      <c r="J472" s="17" t="str">
        <f>IF(SUM('Test Sample Data'!J$3:J$98)&gt;10,IF(AND(ISNUMBER('Test Sample Data'!J471),'Test Sample Data'!J471&lt;$B$1,'Test Sample Data'!J471&gt;0),'Test Sample Data'!J471,$B$1),"")</f>
        <v/>
      </c>
      <c r="K472" s="17" t="str">
        <f>IF(SUM('Test Sample Data'!K$3:K$98)&gt;10,IF(AND(ISNUMBER('Test Sample Data'!K471),'Test Sample Data'!K471&lt;$B$1,'Test Sample Data'!K471&gt;0),'Test Sample Data'!K471,$B$1),"")</f>
        <v/>
      </c>
      <c r="L472" s="17" t="str">
        <f>IF(SUM('Test Sample Data'!L$3:L$98)&gt;10,IF(AND(ISNUMBER('Test Sample Data'!L471),'Test Sample Data'!L471&lt;$B$1,'Test Sample Data'!L471&gt;0),'Test Sample Data'!L471,$B$1),"")</f>
        <v/>
      </c>
      <c r="M472" s="17" t="str">
        <f>IF(SUM('Test Sample Data'!M$3:M$98)&gt;10,IF(AND(ISNUMBER('Test Sample Data'!M471),'Test Sample Data'!M471&lt;$B$1,'Test Sample Data'!M471&gt;0),'Test Sample Data'!M471,$B$1),"")</f>
        <v/>
      </c>
      <c r="N472" s="17" t="str">
        <f>'Gene Table'!D471</f>
        <v>HGDC</v>
      </c>
      <c r="O472" s="16" t="s">
        <v>345</v>
      </c>
      <c r="P472" s="17" t="str">
        <f>IF(SUM('Control Sample Data'!D$3:D$98)&gt;10,IF(AND(ISNUMBER('Control Sample Data'!D471),'Control Sample Data'!D471&lt;$B$1,'Control Sample Data'!D471&gt;0),'Control Sample Data'!D471,$B$1),"")</f>
        <v/>
      </c>
      <c r="Q472" s="17" t="str">
        <f>IF(SUM('Control Sample Data'!E$3:E$98)&gt;10,IF(AND(ISNUMBER('Control Sample Data'!E471),'Control Sample Data'!E471&lt;$B$1,'Control Sample Data'!E471&gt;0),'Control Sample Data'!E471,$B$1),"")</f>
        <v/>
      </c>
      <c r="R472" s="17" t="str">
        <f>IF(SUM('Control Sample Data'!F$3:F$98)&gt;10,IF(AND(ISNUMBER('Control Sample Data'!F471),'Control Sample Data'!F471&lt;$B$1,'Control Sample Data'!F471&gt;0),'Control Sample Data'!F471,$B$1),"")</f>
        <v/>
      </c>
      <c r="S472" s="17" t="str">
        <f>IF(SUM('Control Sample Data'!G$3:G$98)&gt;10,IF(AND(ISNUMBER('Control Sample Data'!G471),'Control Sample Data'!G471&lt;$B$1,'Control Sample Data'!G471&gt;0),'Control Sample Data'!G471,$B$1),"")</f>
        <v/>
      </c>
      <c r="T472" s="17" t="str">
        <f>IF(SUM('Control Sample Data'!H$3:H$98)&gt;10,IF(AND(ISNUMBER('Control Sample Data'!H471),'Control Sample Data'!H471&lt;$B$1,'Control Sample Data'!H471&gt;0),'Control Sample Data'!H471,$B$1),"")</f>
        <v/>
      </c>
      <c r="U472" s="17" t="str">
        <f>IF(SUM('Control Sample Data'!I$3:I$98)&gt;10,IF(AND(ISNUMBER('Control Sample Data'!I471),'Control Sample Data'!I471&lt;$B$1,'Control Sample Data'!I471&gt;0),'Control Sample Data'!I471,$B$1),"")</f>
        <v/>
      </c>
      <c r="V472" s="17" t="str">
        <f>IF(SUM('Control Sample Data'!J$3:J$98)&gt;10,IF(AND(ISNUMBER('Control Sample Data'!J471),'Control Sample Data'!J471&lt;$B$1,'Control Sample Data'!J471&gt;0),'Control Sample Data'!J471,$B$1),"")</f>
        <v/>
      </c>
      <c r="W472" s="17" t="str">
        <f>IF(SUM('Control Sample Data'!K$3:K$98)&gt;10,IF(AND(ISNUMBER('Control Sample Data'!K471),'Control Sample Data'!K471&lt;$B$1,'Control Sample Data'!K471&gt;0),'Control Sample Data'!K471,$B$1),"")</f>
        <v/>
      </c>
      <c r="X472" s="17" t="str">
        <f>IF(SUM('Control Sample Data'!L$3:L$98)&gt;10,IF(AND(ISNUMBER('Control Sample Data'!L471),'Control Sample Data'!L471&lt;$B$1,'Control Sample Data'!L471&gt;0),'Control Sample Data'!L471,$B$1),"")</f>
        <v/>
      </c>
      <c r="Y472" s="17" t="str">
        <f>IF(SUM('Control Sample Data'!M$3:M$98)&gt;10,IF(AND(ISNUMBER('Control Sample Data'!M471),'Control Sample Data'!M471&lt;$B$1,'Control Sample Data'!M471&gt;0),'Control Sample Data'!M471,$B$1),"")</f>
        <v/>
      </c>
      <c r="AT472" s="36" t="str">
        <f t="shared" si="429"/>
        <v/>
      </c>
      <c r="AU472" s="36" t="str">
        <f t="shared" si="430"/>
        <v/>
      </c>
      <c r="AV472" s="36" t="str">
        <f t="shared" si="431"/>
        <v/>
      </c>
      <c r="AW472" s="36" t="str">
        <f t="shared" si="432"/>
        <v/>
      </c>
      <c r="AX472" s="36" t="str">
        <f t="shared" si="433"/>
        <v/>
      </c>
      <c r="AY472" s="36" t="str">
        <f t="shared" si="434"/>
        <v/>
      </c>
      <c r="AZ472" s="36" t="str">
        <f t="shared" si="435"/>
        <v/>
      </c>
      <c r="BA472" s="36" t="str">
        <f t="shared" si="436"/>
        <v/>
      </c>
      <c r="BB472" s="36" t="str">
        <f t="shared" si="437"/>
        <v/>
      </c>
      <c r="BC472" s="36" t="str">
        <f t="shared" si="437"/>
        <v/>
      </c>
      <c r="BD472" s="36" t="str">
        <f t="shared" si="399"/>
        <v/>
      </c>
      <c r="BE472" s="36" t="str">
        <f t="shared" si="400"/>
        <v/>
      </c>
      <c r="BF472" s="36" t="str">
        <f t="shared" si="401"/>
        <v/>
      </c>
      <c r="BG472" s="36" t="str">
        <f t="shared" si="402"/>
        <v/>
      </c>
      <c r="BH472" s="36" t="str">
        <f t="shared" si="403"/>
        <v/>
      </c>
      <c r="BI472" s="36" t="str">
        <f t="shared" si="404"/>
        <v/>
      </c>
      <c r="BJ472" s="36" t="str">
        <f t="shared" si="405"/>
        <v/>
      </c>
      <c r="BK472" s="36" t="str">
        <f t="shared" si="406"/>
        <v/>
      </c>
      <c r="BL472" s="36" t="str">
        <f t="shared" si="407"/>
        <v/>
      </c>
      <c r="BM472" s="36" t="str">
        <f t="shared" si="408"/>
        <v/>
      </c>
      <c r="BN472" s="38" t="e">
        <f t="shared" si="397"/>
        <v>#DIV/0!</v>
      </c>
      <c r="BO472" s="38" t="e">
        <f t="shared" si="398"/>
        <v>#DIV/0!</v>
      </c>
      <c r="BP472" s="39" t="str">
        <f t="shared" si="409"/>
        <v/>
      </c>
      <c r="BQ472" s="39" t="str">
        <f t="shared" si="410"/>
        <v/>
      </c>
      <c r="BR472" s="39" t="str">
        <f t="shared" si="411"/>
        <v/>
      </c>
      <c r="BS472" s="39" t="str">
        <f t="shared" si="412"/>
        <v/>
      </c>
      <c r="BT472" s="39" t="str">
        <f t="shared" si="413"/>
        <v/>
      </c>
      <c r="BU472" s="39" t="str">
        <f t="shared" si="414"/>
        <v/>
      </c>
      <c r="BV472" s="39" t="str">
        <f t="shared" si="415"/>
        <v/>
      </c>
      <c r="BW472" s="39" t="str">
        <f t="shared" si="416"/>
        <v/>
      </c>
      <c r="BX472" s="39" t="str">
        <f t="shared" si="417"/>
        <v/>
      </c>
      <c r="BY472" s="39" t="str">
        <f t="shared" si="418"/>
        <v/>
      </c>
      <c r="BZ472" s="39" t="str">
        <f t="shared" si="419"/>
        <v/>
      </c>
      <c r="CA472" s="39" t="str">
        <f t="shared" si="420"/>
        <v/>
      </c>
      <c r="CB472" s="39" t="str">
        <f t="shared" si="421"/>
        <v/>
      </c>
      <c r="CC472" s="39" t="str">
        <f t="shared" si="422"/>
        <v/>
      </c>
      <c r="CD472" s="39" t="str">
        <f t="shared" si="423"/>
        <v/>
      </c>
      <c r="CE472" s="39" t="str">
        <f t="shared" si="424"/>
        <v/>
      </c>
      <c r="CF472" s="39" t="str">
        <f t="shared" si="425"/>
        <v/>
      </c>
      <c r="CG472" s="39" t="str">
        <f t="shared" si="426"/>
        <v/>
      </c>
      <c r="CH472" s="39" t="str">
        <f t="shared" si="427"/>
        <v/>
      </c>
      <c r="CI472" s="39" t="str">
        <f t="shared" si="428"/>
        <v/>
      </c>
    </row>
    <row r="473" spans="1:87" ht="12.75">
      <c r="A473" s="18"/>
      <c r="B473" s="16" t="str">
        <f>'Gene Table'!D472</f>
        <v>HGDC</v>
      </c>
      <c r="C473" s="16" t="s">
        <v>347</v>
      </c>
      <c r="D473" s="17" t="str">
        <f>IF(SUM('Test Sample Data'!D$3:D$98)&gt;10,IF(AND(ISNUMBER('Test Sample Data'!D472),'Test Sample Data'!D472&lt;$B$1,'Test Sample Data'!D472&gt;0),'Test Sample Data'!D472,$B$1),"")</f>
        <v/>
      </c>
      <c r="E473" s="17" t="str">
        <f>IF(SUM('Test Sample Data'!E$3:E$98)&gt;10,IF(AND(ISNUMBER('Test Sample Data'!E472),'Test Sample Data'!E472&lt;$B$1,'Test Sample Data'!E472&gt;0),'Test Sample Data'!E472,$B$1),"")</f>
        <v/>
      </c>
      <c r="F473" s="17" t="str">
        <f>IF(SUM('Test Sample Data'!F$3:F$98)&gt;10,IF(AND(ISNUMBER('Test Sample Data'!F472),'Test Sample Data'!F472&lt;$B$1,'Test Sample Data'!F472&gt;0),'Test Sample Data'!F472,$B$1),"")</f>
        <v/>
      </c>
      <c r="G473" s="17" t="str">
        <f>IF(SUM('Test Sample Data'!G$3:G$98)&gt;10,IF(AND(ISNUMBER('Test Sample Data'!G472),'Test Sample Data'!G472&lt;$B$1,'Test Sample Data'!G472&gt;0),'Test Sample Data'!G472,$B$1),"")</f>
        <v/>
      </c>
      <c r="H473" s="17" t="str">
        <f>IF(SUM('Test Sample Data'!H$3:H$98)&gt;10,IF(AND(ISNUMBER('Test Sample Data'!H472),'Test Sample Data'!H472&lt;$B$1,'Test Sample Data'!H472&gt;0),'Test Sample Data'!H472,$B$1),"")</f>
        <v/>
      </c>
      <c r="I473" s="17" t="str">
        <f>IF(SUM('Test Sample Data'!I$3:I$98)&gt;10,IF(AND(ISNUMBER('Test Sample Data'!I472),'Test Sample Data'!I472&lt;$B$1,'Test Sample Data'!I472&gt;0),'Test Sample Data'!I472,$B$1),"")</f>
        <v/>
      </c>
      <c r="J473" s="17" t="str">
        <f>IF(SUM('Test Sample Data'!J$3:J$98)&gt;10,IF(AND(ISNUMBER('Test Sample Data'!J472),'Test Sample Data'!J472&lt;$B$1,'Test Sample Data'!J472&gt;0),'Test Sample Data'!J472,$B$1),"")</f>
        <v/>
      </c>
      <c r="K473" s="17" t="str">
        <f>IF(SUM('Test Sample Data'!K$3:K$98)&gt;10,IF(AND(ISNUMBER('Test Sample Data'!K472),'Test Sample Data'!K472&lt;$B$1,'Test Sample Data'!K472&gt;0),'Test Sample Data'!K472,$B$1),"")</f>
        <v/>
      </c>
      <c r="L473" s="17" t="str">
        <f>IF(SUM('Test Sample Data'!L$3:L$98)&gt;10,IF(AND(ISNUMBER('Test Sample Data'!L472),'Test Sample Data'!L472&lt;$B$1,'Test Sample Data'!L472&gt;0),'Test Sample Data'!L472,$B$1),"")</f>
        <v/>
      </c>
      <c r="M473" s="17" t="str">
        <f>IF(SUM('Test Sample Data'!M$3:M$98)&gt;10,IF(AND(ISNUMBER('Test Sample Data'!M472),'Test Sample Data'!M472&lt;$B$1,'Test Sample Data'!M472&gt;0),'Test Sample Data'!M472,$B$1),"")</f>
        <v/>
      </c>
      <c r="N473" s="17" t="str">
        <f>'Gene Table'!D472</f>
        <v>HGDC</v>
      </c>
      <c r="O473" s="16" t="s">
        <v>347</v>
      </c>
      <c r="P473" s="17" t="str">
        <f>IF(SUM('Control Sample Data'!D$3:D$98)&gt;10,IF(AND(ISNUMBER('Control Sample Data'!D472),'Control Sample Data'!D472&lt;$B$1,'Control Sample Data'!D472&gt;0),'Control Sample Data'!D472,$B$1),"")</f>
        <v/>
      </c>
      <c r="Q473" s="17" t="str">
        <f>IF(SUM('Control Sample Data'!E$3:E$98)&gt;10,IF(AND(ISNUMBER('Control Sample Data'!E472),'Control Sample Data'!E472&lt;$B$1,'Control Sample Data'!E472&gt;0),'Control Sample Data'!E472,$B$1),"")</f>
        <v/>
      </c>
      <c r="R473" s="17" t="str">
        <f>IF(SUM('Control Sample Data'!F$3:F$98)&gt;10,IF(AND(ISNUMBER('Control Sample Data'!F472),'Control Sample Data'!F472&lt;$B$1,'Control Sample Data'!F472&gt;0),'Control Sample Data'!F472,$B$1),"")</f>
        <v/>
      </c>
      <c r="S473" s="17" t="str">
        <f>IF(SUM('Control Sample Data'!G$3:G$98)&gt;10,IF(AND(ISNUMBER('Control Sample Data'!G472),'Control Sample Data'!G472&lt;$B$1,'Control Sample Data'!G472&gt;0),'Control Sample Data'!G472,$B$1),"")</f>
        <v/>
      </c>
      <c r="T473" s="17" t="str">
        <f>IF(SUM('Control Sample Data'!H$3:H$98)&gt;10,IF(AND(ISNUMBER('Control Sample Data'!H472),'Control Sample Data'!H472&lt;$B$1,'Control Sample Data'!H472&gt;0),'Control Sample Data'!H472,$B$1),"")</f>
        <v/>
      </c>
      <c r="U473" s="17" t="str">
        <f>IF(SUM('Control Sample Data'!I$3:I$98)&gt;10,IF(AND(ISNUMBER('Control Sample Data'!I472),'Control Sample Data'!I472&lt;$B$1,'Control Sample Data'!I472&gt;0),'Control Sample Data'!I472,$B$1),"")</f>
        <v/>
      </c>
      <c r="V473" s="17" t="str">
        <f>IF(SUM('Control Sample Data'!J$3:J$98)&gt;10,IF(AND(ISNUMBER('Control Sample Data'!J472),'Control Sample Data'!J472&lt;$B$1,'Control Sample Data'!J472&gt;0),'Control Sample Data'!J472,$B$1),"")</f>
        <v/>
      </c>
      <c r="W473" s="17" t="str">
        <f>IF(SUM('Control Sample Data'!K$3:K$98)&gt;10,IF(AND(ISNUMBER('Control Sample Data'!K472),'Control Sample Data'!K472&lt;$B$1,'Control Sample Data'!K472&gt;0),'Control Sample Data'!K472,$B$1),"")</f>
        <v/>
      </c>
      <c r="X473" s="17" t="str">
        <f>IF(SUM('Control Sample Data'!L$3:L$98)&gt;10,IF(AND(ISNUMBER('Control Sample Data'!L472),'Control Sample Data'!L472&lt;$B$1,'Control Sample Data'!L472&gt;0),'Control Sample Data'!L472,$B$1),"")</f>
        <v/>
      </c>
      <c r="Y473" s="17" t="str">
        <f>IF(SUM('Control Sample Data'!M$3:M$98)&gt;10,IF(AND(ISNUMBER('Control Sample Data'!M472),'Control Sample Data'!M472&lt;$B$1,'Control Sample Data'!M472&gt;0),'Control Sample Data'!M472,$B$1),"")</f>
        <v/>
      </c>
      <c r="AT473" s="36" t="str">
        <f t="shared" si="429"/>
        <v/>
      </c>
      <c r="AU473" s="36" t="str">
        <f t="shared" si="430"/>
        <v/>
      </c>
      <c r="AV473" s="36" t="str">
        <f t="shared" si="431"/>
        <v/>
      </c>
      <c r="AW473" s="36" t="str">
        <f t="shared" si="432"/>
        <v/>
      </c>
      <c r="AX473" s="36" t="str">
        <f t="shared" si="433"/>
        <v/>
      </c>
      <c r="AY473" s="36" t="str">
        <f t="shared" si="434"/>
        <v/>
      </c>
      <c r="AZ473" s="36" t="str">
        <f t="shared" si="435"/>
        <v/>
      </c>
      <c r="BA473" s="36" t="str">
        <f t="shared" si="436"/>
        <v/>
      </c>
      <c r="BB473" s="36" t="str">
        <f t="shared" si="437"/>
        <v/>
      </c>
      <c r="BC473" s="36" t="str">
        <f t="shared" si="437"/>
        <v/>
      </c>
      <c r="BD473" s="36" t="str">
        <f t="shared" si="399"/>
        <v/>
      </c>
      <c r="BE473" s="36" t="str">
        <f t="shared" si="400"/>
        <v/>
      </c>
      <c r="BF473" s="36" t="str">
        <f t="shared" si="401"/>
        <v/>
      </c>
      <c r="BG473" s="36" t="str">
        <f t="shared" si="402"/>
        <v/>
      </c>
      <c r="BH473" s="36" t="str">
        <f t="shared" si="403"/>
        <v/>
      </c>
      <c r="BI473" s="36" t="str">
        <f t="shared" si="404"/>
        <v/>
      </c>
      <c r="BJ473" s="36" t="str">
        <f t="shared" si="405"/>
        <v/>
      </c>
      <c r="BK473" s="36" t="str">
        <f t="shared" si="406"/>
        <v/>
      </c>
      <c r="BL473" s="36" t="str">
        <f t="shared" si="407"/>
        <v/>
      </c>
      <c r="BM473" s="36" t="str">
        <f t="shared" si="408"/>
        <v/>
      </c>
      <c r="BN473" s="38" t="e">
        <f t="shared" si="397"/>
        <v>#DIV/0!</v>
      </c>
      <c r="BO473" s="38" t="e">
        <f t="shared" si="398"/>
        <v>#DIV/0!</v>
      </c>
      <c r="BP473" s="39" t="str">
        <f t="shared" si="409"/>
        <v/>
      </c>
      <c r="BQ473" s="39" t="str">
        <f t="shared" si="410"/>
        <v/>
      </c>
      <c r="BR473" s="39" t="str">
        <f t="shared" si="411"/>
        <v/>
      </c>
      <c r="BS473" s="39" t="str">
        <f t="shared" si="412"/>
        <v/>
      </c>
      <c r="BT473" s="39" t="str">
        <f t="shared" si="413"/>
        <v/>
      </c>
      <c r="BU473" s="39" t="str">
        <f t="shared" si="414"/>
        <v/>
      </c>
      <c r="BV473" s="39" t="str">
        <f t="shared" si="415"/>
        <v/>
      </c>
      <c r="BW473" s="39" t="str">
        <f t="shared" si="416"/>
        <v/>
      </c>
      <c r="BX473" s="39" t="str">
        <f t="shared" si="417"/>
        <v/>
      </c>
      <c r="BY473" s="39" t="str">
        <f t="shared" si="418"/>
        <v/>
      </c>
      <c r="BZ473" s="39" t="str">
        <f t="shared" si="419"/>
        <v/>
      </c>
      <c r="CA473" s="39" t="str">
        <f t="shared" si="420"/>
        <v/>
      </c>
      <c r="CB473" s="39" t="str">
        <f t="shared" si="421"/>
        <v/>
      </c>
      <c r="CC473" s="39" t="str">
        <f t="shared" si="422"/>
        <v/>
      </c>
      <c r="CD473" s="39" t="str">
        <f t="shared" si="423"/>
        <v/>
      </c>
      <c r="CE473" s="39" t="str">
        <f t="shared" si="424"/>
        <v/>
      </c>
      <c r="CF473" s="39" t="str">
        <f t="shared" si="425"/>
        <v/>
      </c>
      <c r="CG473" s="39" t="str">
        <f t="shared" si="426"/>
        <v/>
      </c>
      <c r="CH473" s="39" t="str">
        <f t="shared" si="427"/>
        <v/>
      </c>
      <c r="CI473" s="39" t="str">
        <f t="shared" si="428"/>
        <v/>
      </c>
    </row>
    <row r="474" spans="1:87" ht="12.75">
      <c r="A474" s="18"/>
      <c r="B474" s="16" t="str">
        <f>'Gene Table'!D473</f>
        <v>NM_002046</v>
      </c>
      <c r="C474" s="16" t="s">
        <v>348</v>
      </c>
      <c r="D474" s="17" t="str">
        <f>IF(SUM('Test Sample Data'!D$3:D$98)&gt;10,IF(AND(ISNUMBER('Test Sample Data'!D473),'Test Sample Data'!D473&lt;$B$1,'Test Sample Data'!D473&gt;0),'Test Sample Data'!D473,$B$1),"")</f>
        <v/>
      </c>
      <c r="E474" s="17" t="str">
        <f>IF(SUM('Test Sample Data'!E$3:E$98)&gt;10,IF(AND(ISNUMBER('Test Sample Data'!E473),'Test Sample Data'!E473&lt;$B$1,'Test Sample Data'!E473&gt;0),'Test Sample Data'!E473,$B$1),"")</f>
        <v/>
      </c>
      <c r="F474" s="17" t="str">
        <f>IF(SUM('Test Sample Data'!F$3:F$98)&gt;10,IF(AND(ISNUMBER('Test Sample Data'!F473),'Test Sample Data'!F473&lt;$B$1,'Test Sample Data'!F473&gt;0),'Test Sample Data'!F473,$B$1),"")</f>
        <v/>
      </c>
      <c r="G474" s="17" t="str">
        <f>IF(SUM('Test Sample Data'!G$3:G$98)&gt;10,IF(AND(ISNUMBER('Test Sample Data'!G473),'Test Sample Data'!G473&lt;$B$1,'Test Sample Data'!G473&gt;0),'Test Sample Data'!G473,$B$1),"")</f>
        <v/>
      </c>
      <c r="H474" s="17" t="str">
        <f>IF(SUM('Test Sample Data'!H$3:H$98)&gt;10,IF(AND(ISNUMBER('Test Sample Data'!H473),'Test Sample Data'!H473&lt;$B$1,'Test Sample Data'!H473&gt;0),'Test Sample Data'!H473,$B$1),"")</f>
        <v/>
      </c>
      <c r="I474" s="17" t="str">
        <f>IF(SUM('Test Sample Data'!I$3:I$98)&gt;10,IF(AND(ISNUMBER('Test Sample Data'!I473),'Test Sample Data'!I473&lt;$B$1,'Test Sample Data'!I473&gt;0),'Test Sample Data'!I473,$B$1),"")</f>
        <v/>
      </c>
      <c r="J474" s="17" t="str">
        <f>IF(SUM('Test Sample Data'!J$3:J$98)&gt;10,IF(AND(ISNUMBER('Test Sample Data'!J473),'Test Sample Data'!J473&lt;$B$1,'Test Sample Data'!J473&gt;0),'Test Sample Data'!J473,$B$1),"")</f>
        <v/>
      </c>
      <c r="K474" s="17" t="str">
        <f>IF(SUM('Test Sample Data'!K$3:K$98)&gt;10,IF(AND(ISNUMBER('Test Sample Data'!K473),'Test Sample Data'!K473&lt;$B$1,'Test Sample Data'!K473&gt;0),'Test Sample Data'!K473,$B$1),"")</f>
        <v/>
      </c>
      <c r="L474" s="17" t="str">
        <f>IF(SUM('Test Sample Data'!L$3:L$98)&gt;10,IF(AND(ISNUMBER('Test Sample Data'!L473),'Test Sample Data'!L473&lt;$B$1,'Test Sample Data'!L473&gt;0),'Test Sample Data'!L473,$B$1),"")</f>
        <v/>
      </c>
      <c r="M474" s="17" t="str">
        <f>IF(SUM('Test Sample Data'!M$3:M$98)&gt;10,IF(AND(ISNUMBER('Test Sample Data'!M473),'Test Sample Data'!M473&lt;$B$1,'Test Sample Data'!M473&gt;0),'Test Sample Data'!M473,$B$1),"")</f>
        <v/>
      </c>
      <c r="N474" s="17" t="str">
        <f>'Gene Table'!D473</f>
        <v>NM_002046</v>
      </c>
      <c r="O474" s="16" t="s">
        <v>348</v>
      </c>
      <c r="P474" s="17" t="str">
        <f>IF(SUM('Control Sample Data'!D$3:D$98)&gt;10,IF(AND(ISNUMBER('Control Sample Data'!D473),'Control Sample Data'!D473&lt;$B$1,'Control Sample Data'!D473&gt;0),'Control Sample Data'!D473,$B$1),"")</f>
        <v/>
      </c>
      <c r="Q474" s="17" t="str">
        <f>IF(SUM('Control Sample Data'!E$3:E$98)&gt;10,IF(AND(ISNUMBER('Control Sample Data'!E473),'Control Sample Data'!E473&lt;$B$1,'Control Sample Data'!E473&gt;0),'Control Sample Data'!E473,$B$1),"")</f>
        <v/>
      </c>
      <c r="R474" s="17" t="str">
        <f>IF(SUM('Control Sample Data'!F$3:F$98)&gt;10,IF(AND(ISNUMBER('Control Sample Data'!F473),'Control Sample Data'!F473&lt;$B$1,'Control Sample Data'!F473&gt;0),'Control Sample Data'!F473,$B$1),"")</f>
        <v/>
      </c>
      <c r="S474" s="17" t="str">
        <f>IF(SUM('Control Sample Data'!G$3:G$98)&gt;10,IF(AND(ISNUMBER('Control Sample Data'!G473),'Control Sample Data'!G473&lt;$B$1,'Control Sample Data'!G473&gt;0),'Control Sample Data'!G473,$B$1),"")</f>
        <v/>
      </c>
      <c r="T474" s="17" t="str">
        <f>IF(SUM('Control Sample Data'!H$3:H$98)&gt;10,IF(AND(ISNUMBER('Control Sample Data'!H473),'Control Sample Data'!H473&lt;$B$1,'Control Sample Data'!H473&gt;0),'Control Sample Data'!H473,$B$1),"")</f>
        <v/>
      </c>
      <c r="U474" s="17" t="str">
        <f>IF(SUM('Control Sample Data'!I$3:I$98)&gt;10,IF(AND(ISNUMBER('Control Sample Data'!I473),'Control Sample Data'!I473&lt;$B$1,'Control Sample Data'!I473&gt;0),'Control Sample Data'!I473,$B$1),"")</f>
        <v/>
      </c>
      <c r="V474" s="17" t="str">
        <f>IF(SUM('Control Sample Data'!J$3:J$98)&gt;10,IF(AND(ISNUMBER('Control Sample Data'!J473),'Control Sample Data'!J473&lt;$B$1,'Control Sample Data'!J473&gt;0),'Control Sample Data'!J473,$B$1),"")</f>
        <v/>
      </c>
      <c r="W474" s="17" t="str">
        <f>IF(SUM('Control Sample Data'!K$3:K$98)&gt;10,IF(AND(ISNUMBER('Control Sample Data'!K473),'Control Sample Data'!K473&lt;$B$1,'Control Sample Data'!K473&gt;0),'Control Sample Data'!K473,$B$1),"")</f>
        <v/>
      </c>
      <c r="X474" s="17" t="str">
        <f>IF(SUM('Control Sample Data'!L$3:L$98)&gt;10,IF(AND(ISNUMBER('Control Sample Data'!L473),'Control Sample Data'!L473&lt;$B$1,'Control Sample Data'!L473&gt;0),'Control Sample Data'!L473,$B$1),"")</f>
        <v/>
      </c>
      <c r="Y474" s="17" t="str">
        <f>IF(SUM('Control Sample Data'!M$3:M$98)&gt;10,IF(AND(ISNUMBER('Control Sample Data'!M473),'Control Sample Data'!M473&lt;$B$1,'Control Sample Data'!M473&gt;0),'Control Sample Data'!M473,$B$1),"")</f>
        <v/>
      </c>
      <c r="AT474" s="36" t="str">
        <f t="shared" si="429"/>
        <v/>
      </c>
      <c r="AU474" s="36" t="str">
        <f t="shared" si="430"/>
        <v/>
      </c>
      <c r="AV474" s="36" t="str">
        <f t="shared" si="431"/>
        <v/>
      </c>
      <c r="AW474" s="36" t="str">
        <f t="shared" si="432"/>
        <v/>
      </c>
      <c r="AX474" s="36" t="str">
        <f t="shared" si="433"/>
        <v/>
      </c>
      <c r="AY474" s="36" t="str">
        <f t="shared" si="434"/>
        <v/>
      </c>
      <c r="AZ474" s="36" t="str">
        <f t="shared" si="435"/>
        <v/>
      </c>
      <c r="BA474" s="36" t="str">
        <f t="shared" si="436"/>
        <v/>
      </c>
      <c r="BB474" s="36" t="str">
        <f t="shared" si="437"/>
        <v/>
      </c>
      <c r="BC474" s="36" t="str">
        <f t="shared" si="437"/>
        <v/>
      </c>
      <c r="BD474" s="36" t="str">
        <f t="shared" si="399"/>
        <v/>
      </c>
      <c r="BE474" s="36" t="str">
        <f t="shared" si="400"/>
        <v/>
      </c>
      <c r="BF474" s="36" t="str">
        <f t="shared" si="401"/>
        <v/>
      </c>
      <c r="BG474" s="36" t="str">
        <f t="shared" si="402"/>
        <v/>
      </c>
      <c r="BH474" s="36" t="str">
        <f t="shared" si="403"/>
        <v/>
      </c>
      <c r="BI474" s="36" t="str">
        <f t="shared" si="404"/>
        <v/>
      </c>
      <c r="BJ474" s="36" t="str">
        <f t="shared" si="405"/>
        <v/>
      </c>
      <c r="BK474" s="36" t="str">
        <f t="shared" si="406"/>
        <v/>
      </c>
      <c r="BL474" s="36" t="str">
        <f t="shared" si="407"/>
        <v/>
      </c>
      <c r="BM474" s="36" t="str">
        <f t="shared" si="408"/>
        <v/>
      </c>
      <c r="BN474" s="38" t="e">
        <f t="shared" si="397"/>
        <v>#DIV/0!</v>
      </c>
      <c r="BO474" s="38" t="e">
        <f t="shared" si="398"/>
        <v>#DIV/0!</v>
      </c>
      <c r="BP474" s="39" t="str">
        <f t="shared" si="409"/>
        <v/>
      </c>
      <c r="BQ474" s="39" t="str">
        <f t="shared" si="410"/>
        <v/>
      </c>
      <c r="BR474" s="39" t="str">
        <f t="shared" si="411"/>
        <v/>
      </c>
      <c r="BS474" s="39" t="str">
        <f t="shared" si="412"/>
        <v/>
      </c>
      <c r="BT474" s="39" t="str">
        <f t="shared" si="413"/>
        <v/>
      </c>
      <c r="BU474" s="39" t="str">
        <f t="shared" si="414"/>
        <v/>
      </c>
      <c r="BV474" s="39" t="str">
        <f t="shared" si="415"/>
        <v/>
      </c>
      <c r="BW474" s="39" t="str">
        <f t="shared" si="416"/>
        <v/>
      </c>
      <c r="BX474" s="39" t="str">
        <f t="shared" si="417"/>
        <v/>
      </c>
      <c r="BY474" s="39" t="str">
        <f t="shared" si="418"/>
        <v/>
      </c>
      <c r="BZ474" s="39" t="str">
        <f t="shared" si="419"/>
        <v/>
      </c>
      <c r="CA474" s="39" t="str">
        <f t="shared" si="420"/>
        <v/>
      </c>
      <c r="CB474" s="39" t="str">
        <f t="shared" si="421"/>
        <v/>
      </c>
      <c r="CC474" s="39" t="str">
        <f t="shared" si="422"/>
        <v/>
      </c>
      <c r="CD474" s="39" t="str">
        <f t="shared" si="423"/>
        <v/>
      </c>
      <c r="CE474" s="39" t="str">
        <f t="shared" si="424"/>
        <v/>
      </c>
      <c r="CF474" s="39" t="str">
        <f t="shared" si="425"/>
        <v/>
      </c>
      <c r="CG474" s="39" t="str">
        <f t="shared" si="426"/>
        <v/>
      </c>
      <c r="CH474" s="39" t="str">
        <f t="shared" si="427"/>
        <v/>
      </c>
      <c r="CI474" s="39" t="str">
        <f t="shared" si="428"/>
        <v/>
      </c>
    </row>
    <row r="475" spans="1:87" ht="12.75">
      <c r="A475" s="18"/>
      <c r="B475" s="16" t="str">
        <f>'Gene Table'!D474</f>
        <v>NM_001101</v>
      </c>
      <c r="C475" s="16" t="s">
        <v>352</v>
      </c>
      <c r="D475" s="17" t="str">
        <f>IF(SUM('Test Sample Data'!D$3:D$98)&gt;10,IF(AND(ISNUMBER('Test Sample Data'!D474),'Test Sample Data'!D474&lt;$B$1,'Test Sample Data'!D474&gt;0),'Test Sample Data'!D474,$B$1),"")</f>
        <v/>
      </c>
      <c r="E475" s="17" t="str">
        <f>IF(SUM('Test Sample Data'!E$3:E$98)&gt;10,IF(AND(ISNUMBER('Test Sample Data'!E474),'Test Sample Data'!E474&lt;$B$1,'Test Sample Data'!E474&gt;0),'Test Sample Data'!E474,$B$1),"")</f>
        <v/>
      </c>
      <c r="F475" s="17" t="str">
        <f>IF(SUM('Test Sample Data'!F$3:F$98)&gt;10,IF(AND(ISNUMBER('Test Sample Data'!F474),'Test Sample Data'!F474&lt;$B$1,'Test Sample Data'!F474&gt;0),'Test Sample Data'!F474,$B$1),"")</f>
        <v/>
      </c>
      <c r="G475" s="17" t="str">
        <f>IF(SUM('Test Sample Data'!G$3:G$98)&gt;10,IF(AND(ISNUMBER('Test Sample Data'!G474),'Test Sample Data'!G474&lt;$B$1,'Test Sample Data'!G474&gt;0),'Test Sample Data'!G474,$B$1),"")</f>
        <v/>
      </c>
      <c r="H475" s="17" t="str">
        <f>IF(SUM('Test Sample Data'!H$3:H$98)&gt;10,IF(AND(ISNUMBER('Test Sample Data'!H474),'Test Sample Data'!H474&lt;$B$1,'Test Sample Data'!H474&gt;0),'Test Sample Data'!H474,$B$1),"")</f>
        <v/>
      </c>
      <c r="I475" s="17" t="str">
        <f>IF(SUM('Test Sample Data'!I$3:I$98)&gt;10,IF(AND(ISNUMBER('Test Sample Data'!I474),'Test Sample Data'!I474&lt;$B$1,'Test Sample Data'!I474&gt;0),'Test Sample Data'!I474,$B$1),"")</f>
        <v/>
      </c>
      <c r="J475" s="17" t="str">
        <f>IF(SUM('Test Sample Data'!J$3:J$98)&gt;10,IF(AND(ISNUMBER('Test Sample Data'!J474),'Test Sample Data'!J474&lt;$B$1,'Test Sample Data'!J474&gt;0),'Test Sample Data'!J474,$B$1),"")</f>
        <v/>
      </c>
      <c r="K475" s="17" t="str">
        <f>IF(SUM('Test Sample Data'!K$3:K$98)&gt;10,IF(AND(ISNUMBER('Test Sample Data'!K474),'Test Sample Data'!K474&lt;$B$1,'Test Sample Data'!K474&gt;0),'Test Sample Data'!K474,$B$1),"")</f>
        <v/>
      </c>
      <c r="L475" s="17" t="str">
        <f>IF(SUM('Test Sample Data'!L$3:L$98)&gt;10,IF(AND(ISNUMBER('Test Sample Data'!L474),'Test Sample Data'!L474&lt;$B$1,'Test Sample Data'!L474&gt;0),'Test Sample Data'!L474,$B$1),"")</f>
        <v/>
      </c>
      <c r="M475" s="17" t="str">
        <f>IF(SUM('Test Sample Data'!M$3:M$98)&gt;10,IF(AND(ISNUMBER('Test Sample Data'!M474),'Test Sample Data'!M474&lt;$B$1,'Test Sample Data'!M474&gt;0),'Test Sample Data'!M474,$B$1),"")</f>
        <v/>
      </c>
      <c r="N475" s="17" t="str">
        <f>'Gene Table'!D474</f>
        <v>NM_001101</v>
      </c>
      <c r="O475" s="16" t="s">
        <v>352</v>
      </c>
      <c r="P475" s="17" t="str">
        <f>IF(SUM('Control Sample Data'!D$3:D$98)&gt;10,IF(AND(ISNUMBER('Control Sample Data'!D474),'Control Sample Data'!D474&lt;$B$1,'Control Sample Data'!D474&gt;0),'Control Sample Data'!D474,$B$1),"")</f>
        <v/>
      </c>
      <c r="Q475" s="17" t="str">
        <f>IF(SUM('Control Sample Data'!E$3:E$98)&gt;10,IF(AND(ISNUMBER('Control Sample Data'!E474),'Control Sample Data'!E474&lt;$B$1,'Control Sample Data'!E474&gt;0),'Control Sample Data'!E474,$B$1),"")</f>
        <v/>
      </c>
      <c r="R475" s="17" t="str">
        <f>IF(SUM('Control Sample Data'!F$3:F$98)&gt;10,IF(AND(ISNUMBER('Control Sample Data'!F474),'Control Sample Data'!F474&lt;$B$1,'Control Sample Data'!F474&gt;0),'Control Sample Data'!F474,$B$1),"")</f>
        <v/>
      </c>
      <c r="S475" s="17" t="str">
        <f>IF(SUM('Control Sample Data'!G$3:G$98)&gt;10,IF(AND(ISNUMBER('Control Sample Data'!G474),'Control Sample Data'!G474&lt;$B$1,'Control Sample Data'!G474&gt;0),'Control Sample Data'!G474,$B$1),"")</f>
        <v/>
      </c>
      <c r="T475" s="17" t="str">
        <f>IF(SUM('Control Sample Data'!H$3:H$98)&gt;10,IF(AND(ISNUMBER('Control Sample Data'!H474),'Control Sample Data'!H474&lt;$B$1,'Control Sample Data'!H474&gt;0),'Control Sample Data'!H474,$B$1),"")</f>
        <v/>
      </c>
      <c r="U475" s="17" t="str">
        <f>IF(SUM('Control Sample Data'!I$3:I$98)&gt;10,IF(AND(ISNUMBER('Control Sample Data'!I474),'Control Sample Data'!I474&lt;$B$1,'Control Sample Data'!I474&gt;0),'Control Sample Data'!I474,$B$1),"")</f>
        <v/>
      </c>
      <c r="V475" s="17" t="str">
        <f>IF(SUM('Control Sample Data'!J$3:J$98)&gt;10,IF(AND(ISNUMBER('Control Sample Data'!J474),'Control Sample Data'!J474&lt;$B$1,'Control Sample Data'!J474&gt;0),'Control Sample Data'!J474,$B$1),"")</f>
        <v/>
      </c>
      <c r="W475" s="17" t="str">
        <f>IF(SUM('Control Sample Data'!K$3:K$98)&gt;10,IF(AND(ISNUMBER('Control Sample Data'!K474),'Control Sample Data'!K474&lt;$B$1,'Control Sample Data'!K474&gt;0),'Control Sample Data'!K474,$B$1),"")</f>
        <v/>
      </c>
      <c r="X475" s="17" t="str">
        <f>IF(SUM('Control Sample Data'!L$3:L$98)&gt;10,IF(AND(ISNUMBER('Control Sample Data'!L474),'Control Sample Data'!L474&lt;$B$1,'Control Sample Data'!L474&gt;0),'Control Sample Data'!L474,$B$1),"")</f>
        <v/>
      </c>
      <c r="Y475" s="17" t="str">
        <f>IF(SUM('Control Sample Data'!M$3:M$98)&gt;10,IF(AND(ISNUMBER('Control Sample Data'!M474),'Control Sample Data'!M474&lt;$B$1,'Control Sample Data'!M474&gt;0),'Control Sample Data'!M474,$B$1),"")</f>
        <v/>
      </c>
      <c r="AT475" s="36" t="str">
        <f t="shared" si="429"/>
        <v/>
      </c>
      <c r="AU475" s="36" t="str">
        <f t="shared" si="430"/>
        <v/>
      </c>
      <c r="AV475" s="36" t="str">
        <f t="shared" si="431"/>
        <v/>
      </c>
      <c r="AW475" s="36" t="str">
        <f t="shared" si="432"/>
        <v/>
      </c>
      <c r="AX475" s="36" t="str">
        <f t="shared" si="433"/>
        <v/>
      </c>
      <c r="AY475" s="36" t="str">
        <f t="shared" si="434"/>
        <v/>
      </c>
      <c r="AZ475" s="36" t="str">
        <f t="shared" si="435"/>
        <v/>
      </c>
      <c r="BA475" s="36" t="str">
        <f t="shared" si="436"/>
        <v/>
      </c>
      <c r="BB475" s="36" t="str">
        <f t="shared" si="437"/>
        <v/>
      </c>
      <c r="BC475" s="36" t="str">
        <f t="shared" si="437"/>
        <v/>
      </c>
      <c r="BD475" s="36" t="str">
        <f t="shared" si="399"/>
        <v/>
      </c>
      <c r="BE475" s="36" t="str">
        <f t="shared" si="400"/>
        <v/>
      </c>
      <c r="BF475" s="36" t="str">
        <f t="shared" si="401"/>
        <v/>
      </c>
      <c r="BG475" s="36" t="str">
        <f t="shared" si="402"/>
        <v/>
      </c>
      <c r="BH475" s="36" t="str">
        <f t="shared" si="403"/>
        <v/>
      </c>
      <c r="BI475" s="36" t="str">
        <f t="shared" si="404"/>
        <v/>
      </c>
      <c r="BJ475" s="36" t="str">
        <f t="shared" si="405"/>
        <v/>
      </c>
      <c r="BK475" s="36" t="str">
        <f t="shared" si="406"/>
        <v/>
      </c>
      <c r="BL475" s="36" t="str">
        <f t="shared" si="407"/>
        <v/>
      </c>
      <c r="BM475" s="36" t="str">
        <f t="shared" si="408"/>
        <v/>
      </c>
      <c r="BN475" s="38" t="e">
        <f t="shared" si="397"/>
        <v>#DIV/0!</v>
      </c>
      <c r="BO475" s="38" t="e">
        <f t="shared" si="398"/>
        <v>#DIV/0!</v>
      </c>
      <c r="BP475" s="39" t="str">
        <f t="shared" si="409"/>
        <v/>
      </c>
      <c r="BQ475" s="39" t="str">
        <f t="shared" si="410"/>
        <v/>
      </c>
      <c r="BR475" s="39" t="str">
        <f t="shared" si="411"/>
        <v/>
      </c>
      <c r="BS475" s="39" t="str">
        <f t="shared" si="412"/>
        <v/>
      </c>
      <c r="BT475" s="39" t="str">
        <f t="shared" si="413"/>
        <v/>
      </c>
      <c r="BU475" s="39" t="str">
        <f t="shared" si="414"/>
        <v/>
      </c>
      <c r="BV475" s="39" t="str">
        <f t="shared" si="415"/>
        <v/>
      </c>
      <c r="BW475" s="39" t="str">
        <f t="shared" si="416"/>
        <v/>
      </c>
      <c r="BX475" s="39" t="str">
        <f t="shared" si="417"/>
        <v/>
      </c>
      <c r="BY475" s="39" t="str">
        <f t="shared" si="418"/>
        <v/>
      </c>
      <c r="BZ475" s="39" t="str">
        <f t="shared" si="419"/>
        <v/>
      </c>
      <c r="CA475" s="39" t="str">
        <f t="shared" si="420"/>
        <v/>
      </c>
      <c r="CB475" s="39" t="str">
        <f t="shared" si="421"/>
        <v/>
      </c>
      <c r="CC475" s="39" t="str">
        <f t="shared" si="422"/>
        <v/>
      </c>
      <c r="CD475" s="39" t="str">
        <f t="shared" si="423"/>
        <v/>
      </c>
      <c r="CE475" s="39" t="str">
        <f t="shared" si="424"/>
        <v/>
      </c>
      <c r="CF475" s="39" t="str">
        <f t="shared" si="425"/>
        <v/>
      </c>
      <c r="CG475" s="39" t="str">
        <f t="shared" si="426"/>
        <v/>
      </c>
      <c r="CH475" s="39" t="str">
        <f t="shared" si="427"/>
        <v/>
      </c>
      <c r="CI475" s="39" t="str">
        <f t="shared" si="428"/>
        <v/>
      </c>
    </row>
    <row r="476" spans="1:87" ht="12.75">
      <c r="A476" s="18"/>
      <c r="B476" s="16" t="str">
        <f>'Gene Table'!D475</f>
        <v>NM_004048</v>
      </c>
      <c r="C476" s="16" t="s">
        <v>356</v>
      </c>
      <c r="D476" s="17" t="str">
        <f>IF(SUM('Test Sample Data'!D$3:D$98)&gt;10,IF(AND(ISNUMBER('Test Sample Data'!D475),'Test Sample Data'!D475&lt;$B$1,'Test Sample Data'!D475&gt;0),'Test Sample Data'!D475,$B$1),"")</f>
        <v/>
      </c>
      <c r="E476" s="17" t="str">
        <f>IF(SUM('Test Sample Data'!E$3:E$98)&gt;10,IF(AND(ISNUMBER('Test Sample Data'!E475),'Test Sample Data'!E475&lt;$B$1,'Test Sample Data'!E475&gt;0),'Test Sample Data'!E475,$B$1),"")</f>
        <v/>
      </c>
      <c r="F476" s="17" t="str">
        <f>IF(SUM('Test Sample Data'!F$3:F$98)&gt;10,IF(AND(ISNUMBER('Test Sample Data'!F475),'Test Sample Data'!F475&lt;$B$1,'Test Sample Data'!F475&gt;0),'Test Sample Data'!F475,$B$1),"")</f>
        <v/>
      </c>
      <c r="G476" s="17" t="str">
        <f>IF(SUM('Test Sample Data'!G$3:G$98)&gt;10,IF(AND(ISNUMBER('Test Sample Data'!G475),'Test Sample Data'!G475&lt;$B$1,'Test Sample Data'!G475&gt;0),'Test Sample Data'!G475,$B$1),"")</f>
        <v/>
      </c>
      <c r="H476" s="17" t="str">
        <f>IF(SUM('Test Sample Data'!H$3:H$98)&gt;10,IF(AND(ISNUMBER('Test Sample Data'!H475),'Test Sample Data'!H475&lt;$B$1,'Test Sample Data'!H475&gt;0),'Test Sample Data'!H475,$B$1),"")</f>
        <v/>
      </c>
      <c r="I476" s="17" t="str">
        <f>IF(SUM('Test Sample Data'!I$3:I$98)&gt;10,IF(AND(ISNUMBER('Test Sample Data'!I475),'Test Sample Data'!I475&lt;$B$1,'Test Sample Data'!I475&gt;0),'Test Sample Data'!I475,$B$1),"")</f>
        <v/>
      </c>
      <c r="J476" s="17" t="str">
        <f>IF(SUM('Test Sample Data'!J$3:J$98)&gt;10,IF(AND(ISNUMBER('Test Sample Data'!J475),'Test Sample Data'!J475&lt;$B$1,'Test Sample Data'!J475&gt;0),'Test Sample Data'!J475,$B$1),"")</f>
        <v/>
      </c>
      <c r="K476" s="17" t="str">
        <f>IF(SUM('Test Sample Data'!K$3:K$98)&gt;10,IF(AND(ISNUMBER('Test Sample Data'!K475),'Test Sample Data'!K475&lt;$B$1,'Test Sample Data'!K475&gt;0),'Test Sample Data'!K475,$B$1),"")</f>
        <v/>
      </c>
      <c r="L476" s="17" t="str">
        <f>IF(SUM('Test Sample Data'!L$3:L$98)&gt;10,IF(AND(ISNUMBER('Test Sample Data'!L475),'Test Sample Data'!L475&lt;$B$1,'Test Sample Data'!L475&gt;0),'Test Sample Data'!L475,$B$1),"")</f>
        <v/>
      </c>
      <c r="M476" s="17" t="str">
        <f>IF(SUM('Test Sample Data'!M$3:M$98)&gt;10,IF(AND(ISNUMBER('Test Sample Data'!M475),'Test Sample Data'!M475&lt;$B$1,'Test Sample Data'!M475&gt;0),'Test Sample Data'!M475,$B$1),"")</f>
        <v/>
      </c>
      <c r="N476" s="17" t="str">
        <f>'Gene Table'!D475</f>
        <v>NM_004048</v>
      </c>
      <c r="O476" s="16" t="s">
        <v>356</v>
      </c>
      <c r="P476" s="17" t="str">
        <f>IF(SUM('Control Sample Data'!D$3:D$98)&gt;10,IF(AND(ISNUMBER('Control Sample Data'!D475),'Control Sample Data'!D475&lt;$B$1,'Control Sample Data'!D475&gt;0),'Control Sample Data'!D475,$B$1),"")</f>
        <v/>
      </c>
      <c r="Q476" s="17" t="str">
        <f>IF(SUM('Control Sample Data'!E$3:E$98)&gt;10,IF(AND(ISNUMBER('Control Sample Data'!E475),'Control Sample Data'!E475&lt;$B$1,'Control Sample Data'!E475&gt;0),'Control Sample Data'!E475,$B$1),"")</f>
        <v/>
      </c>
      <c r="R476" s="17" t="str">
        <f>IF(SUM('Control Sample Data'!F$3:F$98)&gt;10,IF(AND(ISNUMBER('Control Sample Data'!F475),'Control Sample Data'!F475&lt;$B$1,'Control Sample Data'!F475&gt;0),'Control Sample Data'!F475,$B$1),"")</f>
        <v/>
      </c>
      <c r="S476" s="17" t="str">
        <f>IF(SUM('Control Sample Data'!G$3:G$98)&gt;10,IF(AND(ISNUMBER('Control Sample Data'!G475),'Control Sample Data'!G475&lt;$B$1,'Control Sample Data'!G475&gt;0),'Control Sample Data'!G475,$B$1),"")</f>
        <v/>
      </c>
      <c r="T476" s="17" t="str">
        <f>IF(SUM('Control Sample Data'!H$3:H$98)&gt;10,IF(AND(ISNUMBER('Control Sample Data'!H475),'Control Sample Data'!H475&lt;$B$1,'Control Sample Data'!H475&gt;0),'Control Sample Data'!H475,$B$1),"")</f>
        <v/>
      </c>
      <c r="U476" s="17" t="str">
        <f>IF(SUM('Control Sample Data'!I$3:I$98)&gt;10,IF(AND(ISNUMBER('Control Sample Data'!I475),'Control Sample Data'!I475&lt;$B$1,'Control Sample Data'!I475&gt;0),'Control Sample Data'!I475,$B$1),"")</f>
        <v/>
      </c>
      <c r="V476" s="17" t="str">
        <f>IF(SUM('Control Sample Data'!J$3:J$98)&gt;10,IF(AND(ISNUMBER('Control Sample Data'!J475),'Control Sample Data'!J475&lt;$B$1,'Control Sample Data'!J475&gt;0),'Control Sample Data'!J475,$B$1),"")</f>
        <v/>
      </c>
      <c r="W476" s="17" t="str">
        <f>IF(SUM('Control Sample Data'!K$3:K$98)&gt;10,IF(AND(ISNUMBER('Control Sample Data'!K475),'Control Sample Data'!K475&lt;$B$1,'Control Sample Data'!K475&gt;0),'Control Sample Data'!K475,$B$1),"")</f>
        <v/>
      </c>
      <c r="X476" s="17" t="str">
        <f>IF(SUM('Control Sample Data'!L$3:L$98)&gt;10,IF(AND(ISNUMBER('Control Sample Data'!L475),'Control Sample Data'!L475&lt;$B$1,'Control Sample Data'!L475&gt;0),'Control Sample Data'!L475,$B$1),"")</f>
        <v/>
      </c>
      <c r="Y476" s="17" t="str">
        <f>IF(SUM('Control Sample Data'!M$3:M$98)&gt;10,IF(AND(ISNUMBER('Control Sample Data'!M475),'Control Sample Data'!M475&lt;$B$1,'Control Sample Data'!M475&gt;0),'Control Sample Data'!M475,$B$1),"")</f>
        <v/>
      </c>
      <c r="AT476" s="36" t="str">
        <f t="shared" si="429"/>
        <v/>
      </c>
      <c r="AU476" s="36" t="str">
        <f t="shared" si="430"/>
        <v/>
      </c>
      <c r="AV476" s="36" t="str">
        <f t="shared" si="431"/>
        <v/>
      </c>
      <c r="AW476" s="36" t="str">
        <f t="shared" si="432"/>
        <v/>
      </c>
      <c r="AX476" s="36" t="str">
        <f t="shared" si="433"/>
        <v/>
      </c>
      <c r="AY476" s="36" t="str">
        <f t="shared" si="434"/>
        <v/>
      </c>
      <c r="AZ476" s="36" t="str">
        <f t="shared" si="435"/>
        <v/>
      </c>
      <c r="BA476" s="36" t="str">
        <f t="shared" si="436"/>
        <v/>
      </c>
      <c r="BB476" s="36" t="str">
        <f t="shared" si="437"/>
        <v/>
      </c>
      <c r="BC476" s="36" t="str">
        <f t="shared" si="437"/>
        <v/>
      </c>
      <c r="BD476" s="36" t="str">
        <f t="shared" si="399"/>
        <v/>
      </c>
      <c r="BE476" s="36" t="str">
        <f t="shared" si="400"/>
        <v/>
      </c>
      <c r="BF476" s="36" t="str">
        <f t="shared" si="401"/>
        <v/>
      </c>
      <c r="BG476" s="36" t="str">
        <f t="shared" si="402"/>
        <v/>
      </c>
      <c r="BH476" s="36" t="str">
        <f t="shared" si="403"/>
        <v/>
      </c>
      <c r="BI476" s="36" t="str">
        <f t="shared" si="404"/>
        <v/>
      </c>
      <c r="BJ476" s="36" t="str">
        <f t="shared" si="405"/>
        <v/>
      </c>
      <c r="BK476" s="36" t="str">
        <f t="shared" si="406"/>
        <v/>
      </c>
      <c r="BL476" s="36" t="str">
        <f t="shared" si="407"/>
        <v/>
      </c>
      <c r="BM476" s="36" t="str">
        <f t="shared" si="408"/>
        <v/>
      </c>
      <c r="BN476" s="38" t="e">
        <f t="shared" si="397"/>
        <v>#DIV/0!</v>
      </c>
      <c r="BO476" s="38" t="e">
        <f t="shared" si="398"/>
        <v>#DIV/0!</v>
      </c>
      <c r="BP476" s="39" t="str">
        <f t="shared" si="409"/>
        <v/>
      </c>
      <c r="BQ476" s="39" t="str">
        <f t="shared" si="410"/>
        <v/>
      </c>
      <c r="BR476" s="39" t="str">
        <f t="shared" si="411"/>
        <v/>
      </c>
      <c r="BS476" s="39" t="str">
        <f t="shared" si="412"/>
        <v/>
      </c>
      <c r="BT476" s="39" t="str">
        <f t="shared" si="413"/>
        <v/>
      </c>
      <c r="BU476" s="39" t="str">
        <f t="shared" si="414"/>
        <v/>
      </c>
      <c r="BV476" s="39" t="str">
        <f t="shared" si="415"/>
        <v/>
      </c>
      <c r="BW476" s="39" t="str">
        <f t="shared" si="416"/>
        <v/>
      </c>
      <c r="BX476" s="39" t="str">
        <f t="shared" si="417"/>
        <v/>
      </c>
      <c r="BY476" s="39" t="str">
        <f t="shared" si="418"/>
        <v/>
      </c>
      <c r="BZ476" s="39" t="str">
        <f t="shared" si="419"/>
        <v/>
      </c>
      <c r="CA476" s="39" t="str">
        <f t="shared" si="420"/>
        <v/>
      </c>
      <c r="CB476" s="39" t="str">
        <f t="shared" si="421"/>
        <v/>
      </c>
      <c r="CC476" s="39" t="str">
        <f t="shared" si="422"/>
        <v/>
      </c>
      <c r="CD476" s="39" t="str">
        <f t="shared" si="423"/>
        <v/>
      </c>
      <c r="CE476" s="39" t="str">
        <f t="shared" si="424"/>
        <v/>
      </c>
      <c r="CF476" s="39" t="str">
        <f t="shared" si="425"/>
        <v/>
      </c>
      <c r="CG476" s="39" t="str">
        <f t="shared" si="426"/>
        <v/>
      </c>
      <c r="CH476" s="39" t="str">
        <f t="shared" si="427"/>
        <v/>
      </c>
      <c r="CI476" s="39" t="str">
        <f t="shared" si="428"/>
        <v/>
      </c>
    </row>
    <row r="477" spans="1:87" ht="12.75">
      <c r="A477" s="18"/>
      <c r="B477" s="16" t="str">
        <f>'Gene Table'!D476</f>
        <v>NM_012423</v>
      </c>
      <c r="C477" s="16" t="s">
        <v>360</v>
      </c>
      <c r="D477" s="17" t="str">
        <f>IF(SUM('Test Sample Data'!D$3:D$98)&gt;10,IF(AND(ISNUMBER('Test Sample Data'!D476),'Test Sample Data'!D476&lt;$B$1,'Test Sample Data'!D476&gt;0),'Test Sample Data'!D476,$B$1),"")</f>
        <v/>
      </c>
      <c r="E477" s="17" t="str">
        <f>IF(SUM('Test Sample Data'!E$3:E$98)&gt;10,IF(AND(ISNUMBER('Test Sample Data'!E476),'Test Sample Data'!E476&lt;$B$1,'Test Sample Data'!E476&gt;0),'Test Sample Data'!E476,$B$1),"")</f>
        <v/>
      </c>
      <c r="F477" s="17" t="str">
        <f>IF(SUM('Test Sample Data'!F$3:F$98)&gt;10,IF(AND(ISNUMBER('Test Sample Data'!F476),'Test Sample Data'!F476&lt;$B$1,'Test Sample Data'!F476&gt;0),'Test Sample Data'!F476,$B$1),"")</f>
        <v/>
      </c>
      <c r="G477" s="17" t="str">
        <f>IF(SUM('Test Sample Data'!G$3:G$98)&gt;10,IF(AND(ISNUMBER('Test Sample Data'!G476),'Test Sample Data'!G476&lt;$B$1,'Test Sample Data'!G476&gt;0),'Test Sample Data'!G476,$B$1),"")</f>
        <v/>
      </c>
      <c r="H477" s="17" t="str">
        <f>IF(SUM('Test Sample Data'!H$3:H$98)&gt;10,IF(AND(ISNUMBER('Test Sample Data'!H476),'Test Sample Data'!H476&lt;$B$1,'Test Sample Data'!H476&gt;0),'Test Sample Data'!H476,$B$1),"")</f>
        <v/>
      </c>
      <c r="I477" s="17" t="str">
        <f>IF(SUM('Test Sample Data'!I$3:I$98)&gt;10,IF(AND(ISNUMBER('Test Sample Data'!I476),'Test Sample Data'!I476&lt;$B$1,'Test Sample Data'!I476&gt;0),'Test Sample Data'!I476,$B$1),"")</f>
        <v/>
      </c>
      <c r="J477" s="17" t="str">
        <f>IF(SUM('Test Sample Data'!J$3:J$98)&gt;10,IF(AND(ISNUMBER('Test Sample Data'!J476),'Test Sample Data'!J476&lt;$B$1,'Test Sample Data'!J476&gt;0),'Test Sample Data'!J476,$B$1),"")</f>
        <v/>
      </c>
      <c r="K477" s="17" t="str">
        <f>IF(SUM('Test Sample Data'!K$3:K$98)&gt;10,IF(AND(ISNUMBER('Test Sample Data'!K476),'Test Sample Data'!K476&lt;$B$1,'Test Sample Data'!K476&gt;0),'Test Sample Data'!K476,$B$1),"")</f>
        <v/>
      </c>
      <c r="L477" s="17" t="str">
        <f>IF(SUM('Test Sample Data'!L$3:L$98)&gt;10,IF(AND(ISNUMBER('Test Sample Data'!L476),'Test Sample Data'!L476&lt;$B$1,'Test Sample Data'!L476&gt;0),'Test Sample Data'!L476,$B$1),"")</f>
        <v/>
      </c>
      <c r="M477" s="17" t="str">
        <f>IF(SUM('Test Sample Data'!M$3:M$98)&gt;10,IF(AND(ISNUMBER('Test Sample Data'!M476),'Test Sample Data'!M476&lt;$B$1,'Test Sample Data'!M476&gt;0),'Test Sample Data'!M476,$B$1),"")</f>
        <v/>
      </c>
      <c r="N477" s="17" t="str">
        <f>'Gene Table'!D476</f>
        <v>NM_012423</v>
      </c>
      <c r="O477" s="16" t="s">
        <v>360</v>
      </c>
      <c r="P477" s="17" t="str">
        <f>IF(SUM('Control Sample Data'!D$3:D$98)&gt;10,IF(AND(ISNUMBER('Control Sample Data'!D476),'Control Sample Data'!D476&lt;$B$1,'Control Sample Data'!D476&gt;0),'Control Sample Data'!D476,$B$1),"")</f>
        <v/>
      </c>
      <c r="Q477" s="17" t="str">
        <f>IF(SUM('Control Sample Data'!E$3:E$98)&gt;10,IF(AND(ISNUMBER('Control Sample Data'!E476),'Control Sample Data'!E476&lt;$B$1,'Control Sample Data'!E476&gt;0),'Control Sample Data'!E476,$B$1),"")</f>
        <v/>
      </c>
      <c r="R477" s="17" t="str">
        <f>IF(SUM('Control Sample Data'!F$3:F$98)&gt;10,IF(AND(ISNUMBER('Control Sample Data'!F476),'Control Sample Data'!F476&lt;$B$1,'Control Sample Data'!F476&gt;0),'Control Sample Data'!F476,$B$1),"")</f>
        <v/>
      </c>
      <c r="S477" s="17" t="str">
        <f>IF(SUM('Control Sample Data'!G$3:G$98)&gt;10,IF(AND(ISNUMBER('Control Sample Data'!G476),'Control Sample Data'!G476&lt;$B$1,'Control Sample Data'!G476&gt;0),'Control Sample Data'!G476,$B$1),"")</f>
        <v/>
      </c>
      <c r="T477" s="17" t="str">
        <f>IF(SUM('Control Sample Data'!H$3:H$98)&gt;10,IF(AND(ISNUMBER('Control Sample Data'!H476),'Control Sample Data'!H476&lt;$B$1,'Control Sample Data'!H476&gt;0),'Control Sample Data'!H476,$B$1),"")</f>
        <v/>
      </c>
      <c r="U477" s="17" t="str">
        <f>IF(SUM('Control Sample Data'!I$3:I$98)&gt;10,IF(AND(ISNUMBER('Control Sample Data'!I476),'Control Sample Data'!I476&lt;$B$1,'Control Sample Data'!I476&gt;0),'Control Sample Data'!I476,$B$1),"")</f>
        <v/>
      </c>
      <c r="V477" s="17" t="str">
        <f>IF(SUM('Control Sample Data'!J$3:J$98)&gt;10,IF(AND(ISNUMBER('Control Sample Data'!J476),'Control Sample Data'!J476&lt;$B$1,'Control Sample Data'!J476&gt;0),'Control Sample Data'!J476,$B$1),"")</f>
        <v/>
      </c>
      <c r="W477" s="17" t="str">
        <f>IF(SUM('Control Sample Data'!K$3:K$98)&gt;10,IF(AND(ISNUMBER('Control Sample Data'!K476),'Control Sample Data'!K476&lt;$B$1,'Control Sample Data'!K476&gt;0),'Control Sample Data'!K476,$B$1),"")</f>
        <v/>
      </c>
      <c r="X477" s="17" t="str">
        <f>IF(SUM('Control Sample Data'!L$3:L$98)&gt;10,IF(AND(ISNUMBER('Control Sample Data'!L476),'Control Sample Data'!L476&lt;$B$1,'Control Sample Data'!L476&gt;0),'Control Sample Data'!L476,$B$1),"")</f>
        <v/>
      </c>
      <c r="Y477" s="17" t="str">
        <f>IF(SUM('Control Sample Data'!M$3:M$98)&gt;10,IF(AND(ISNUMBER('Control Sample Data'!M476),'Control Sample Data'!M476&lt;$B$1,'Control Sample Data'!M476&gt;0),'Control Sample Data'!M476,$B$1),"")</f>
        <v/>
      </c>
      <c r="AT477" s="36" t="str">
        <f t="shared" si="429"/>
        <v/>
      </c>
      <c r="AU477" s="36" t="str">
        <f t="shared" si="430"/>
        <v/>
      </c>
      <c r="AV477" s="36" t="str">
        <f t="shared" si="431"/>
        <v/>
      </c>
      <c r="AW477" s="36" t="str">
        <f t="shared" si="432"/>
        <v/>
      </c>
      <c r="AX477" s="36" t="str">
        <f t="shared" si="433"/>
        <v/>
      </c>
      <c r="AY477" s="36" t="str">
        <f t="shared" si="434"/>
        <v/>
      </c>
      <c r="AZ477" s="36" t="str">
        <f t="shared" si="435"/>
        <v/>
      </c>
      <c r="BA477" s="36" t="str">
        <f t="shared" si="436"/>
        <v/>
      </c>
      <c r="BB477" s="36" t="str">
        <f t="shared" si="437"/>
        <v/>
      </c>
      <c r="BC477" s="36" t="str">
        <f t="shared" si="437"/>
        <v/>
      </c>
      <c r="BD477" s="36" t="str">
        <f t="shared" si="399"/>
        <v/>
      </c>
      <c r="BE477" s="36" t="str">
        <f t="shared" si="400"/>
        <v/>
      </c>
      <c r="BF477" s="36" t="str">
        <f t="shared" si="401"/>
        <v/>
      </c>
      <c r="BG477" s="36" t="str">
        <f t="shared" si="402"/>
        <v/>
      </c>
      <c r="BH477" s="36" t="str">
        <f t="shared" si="403"/>
        <v/>
      </c>
      <c r="BI477" s="36" t="str">
        <f t="shared" si="404"/>
        <v/>
      </c>
      <c r="BJ477" s="36" t="str">
        <f t="shared" si="405"/>
        <v/>
      </c>
      <c r="BK477" s="36" t="str">
        <f t="shared" si="406"/>
        <v/>
      </c>
      <c r="BL477" s="36" t="str">
        <f t="shared" si="407"/>
        <v/>
      </c>
      <c r="BM477" s="36" t="str">
        <f t="shared" si="408"/>
        <v/>
      </c>
      <c r="BN477" s="38" t="e">
        <f t="shared" si="397"/>
        <v>#DIV/0!</v>
      </c>
      <c r="BO477" s="38" t="e">
        <f t="shared" si="398"/>
        <v>#DIV/0!</v>
      </c>
      <c r="BP477" s="39" t="str">
        <f t="shared" si="409"/>
        <v/>
      </c>
      <c r="BQ477" s="39" t="str">
        <f t="shared" si="410"/>
        <v/>
      </c>
      <c r="BR477" s="39" t="str">
        <f t="shared" si="411"/>
        <v/>
      </c>
      <c r="BS477" s="39" t="str">
        <f t="shared" si="412"/>
        <v/>
      </c>
      <c r="BT477" s="39" t="str">
        <f t="shared" si="413"/>
        <v/>
      </c>
      <c r="BU477" s="39" t="str">
        <f t="shared" si="414"/>
        <v/>
      </c>
      <c r="BV477" s="39" t="str">
        <f t="shared" si="415"/>
        <v/>
      </c>
      <c r="BW477" s="39" t="str">
        <f t="shared" si="416"/>
        <v/>
      </c>
      <c r="BX477" s="39" t="str">
        <f t="shared" si="417"/>
        <v/>
      </c>
      <c r="BY477" s="39" t="str">
        <f t="shared" si="418"/>
        <v/>
      </c>
      <c r="BZ477" s="39" t="str">
        <f t="shared" si="419"/>
        <v/>
      </c>
      <c r="CA477" s="39" t="str">
        <f t="shared" si="420"/>
        <v/>
      </c>
      <c r="CB477" s="39" t="str">
        <f t="shared" si="421"/>
        <v/>
      </c>
      <c r="CC477" s="39" t="str">
        <f t="shared" si="422"/>
        <v/>
      </c>
      <c r="CD477" s="39" t="str">
        <f t="shared" si="423"/>
        <v/>
      </c>
      <c r="CE477" s="39" t="str">
        <f t="shared" si="424"/>
        <v/>
      </c>
      <c r="CF477" s="39" t="str">
        <f t="shared" si="425"/>
        <v/>
      </c>
      <c r="CG477" s="39" t="str">
        <f t="shared" si="426"/>
        <v/>
      </c>
      <c r="CH477" s="39" t="str">
        <f t="shared" si="427"/>
        <v/>
      </c>
      <c r="CI477" s="39" t="str">
        <f t="shared" si="428"/>
        <v/>
      </c>
    </row>
    <row r="478" spans="1:87" ht="12.75">
      <c r="A478" s="18"/>
      <c r="B478" s="16" t="str">
        <f>'Gene Table'!D477</f>
        <v>NM_000194</v>
      </c>
      <c r="C478" s="16" t="s">
        <v>364</v>
      </c>
      <c r="D478" s="17" t="str">
        <f>IF(SUM('Test Sample Data'!D$3:D$98)&gt;10,IF(AND(ISNUMBER('Test Sample Data'!D477),'Test Sample Data'!D477&lt;$B$1,'Test Sample Data'!D477&gt;0),'Test Sample Data'!D477,$B$1),"")</f>
        <v/>
      </c>
      <c r="E478" s="17" t="str">
        <f>IF(SUM('Test Sample Data'!E$3:E$98)&gt;10,IF(AND(ISNUMBER('Test Sample Data'!E477),'Test Sample Data'!E477&lt;$B$1,'Test Sample Data'!E477&gt;0),'Test Sample Data'!E477,$B$1),"")</f>
        <v/>
      </c>
      <c r="F478" s="17" t="str">
        <f>IF(SUM('Test Sample Data'!F$3:F$98)&gt;10,IF(AND(ISNUMBER('Test Sample Data'!F477),'Test Sample Data'!F477&lt;$B$1,'Test Sample Data'!F477&gt;0),'Test Sample Data'!F477,$B$1),"")</f>
        <v/>
      </c>
      <c r="G478" s="17" t="str">
        <f>IF(SUM('Test Sample Data'!G$3:G$98)&gt;10,IF(AND(ISNUMBER('Test Sample Data'!G477),'Test Sample Data'!G477&lt;$B$1,'Test Sample Data'!G477&gt;0),'Test Sample Data'!G477,$B$1),"")</f>
        <v/>
      </c>
      <c r="H478" s="17" t="str">
        <f>IF(SUM('Test Sample Data'!H$3:H$98)&gt;10,IF(AND(ISNUMBER('Test Sample Data'!H477),'Test Sample Data'!H477&lt;$B$1,'Test Sample Data'!H477&gt;0),'Test Sample Data'!H477,$B$1),"")</f>
        <v/>
      </c>
      <c r="I478" s="17" t="str">
        <f>IF(SUM('Test Sample Data'!I$3:I$98)&gt;10,IF(AND(ISNUMBER('Test Sample Data'!I477),'Test Sample Data'!I477&lt;$B$1,'Test Sample Data'!I477&gt;0),'Test Sample Data'!I477,$B$1),"")</f>
        <v/>
      </c>
      <c r="J478" s="17" t="str">
        <f>IF(SUM('Test Sample Data'!J$3:J$98)&gt;10,IF(AND(ISNUMBER('Test Sample Data'!J477),'Test Sample Data'!J477&lt;$B$1,'Test Sample Data'!J477&gt;0),'Test Sample Data'!J477,$B$1),"")</f>
        <v/>
      </c>
      <c r="K478" s="17" t="str">
        <f>IF(SUM('Test Sample Data'!K$3:K$98)&gt;10,IF(AND(ISNUMBER('Test Sample Data'!K477),'Test Sample Data'!K477&lt;$B$1,'Test Sample Data'!K477&gt;0),'Test Sample Data'!K477,$B$1),"")</f>
        <v/>
      </c>
      <c r="L478" s="17" t="str">
        <f>IF(SUM('Test Sample Data'!L$3:L$98)&gt;10,IF(AND(ISNUMBER('Test Sample Data'!L477),'Test Sample Data'!L477&lt;$B$1,'Test Sample Data'!L477&gt;0),'Test Sample Data'!L477,$B$1),"")</f>
        <v/>
      </c>
      <c r="M478" s="17" t="str">
        <f>IF(SUM('Test Sample Data'!M$3:M$98)&gt;10,IF(AND(ISNUMBER('Test Sample Data'!M477),'Test Sample Data'!M477&lt;$B$1,'Test Sample Data'!M477&gt;0),'Test Sample Data'!M477,$B$1),"")</f>
        <v/>
      </c>
      <c r="N478" s="17" t="str">
        <f>'Gene Table'!D477</f>
        <v>NM_000194</v>
      </c>
      <c r="O478" s="16" t="s">
        <v>364</v>
      </c>
      <c r="P478" s="17" t="str">
        <f>IF(SUM('Control Sample Data'!D$3:D$98)&gt;10,IF(AND(ISNUMBER('Control Sample Data'!D477),'Control Sample Data'!D477&lt;$B$1,'Control Sample Data'!D477&gt;0),'Control Sample Data'!D477,$B$1),"")</f>
        <v/>
      </c>
      <c r="Q478" s="17" t="str">
        <f>IF(SUM('Control Sample Data'!E$3:E$98)&gt;10,IF(AND(ISNUMBER('Control Sample Data'!E477),'Control Sample Data'!E477&lt;$B$1,'Control Sample Data'!E477&gt;0),'Control Sample Data'!E477,$B$1),"")</f>
        <v/>
      </c>
      <c r="R478" s="17" t="str">
        <f>IF(SUM('Control Sample Data'!F$3:F$98)&gt;10,IF(AND(ISNUMBER('Control Sample Data'!F477),'Control Sample Data'!F477&lt;$B$1,'Control Sample Data'!F477&gt;0),'Control Sample Data'!F477,$B$1),"")</f>
        <v/>
      </c>
      <c r="S478" s="17" t="str">
        <f>IF(SUM('Control Sample Data'!G$3:G$98)&gt;10,IF(AND(ISNUMBER('Control Sample Data'!G477),'Control Sample Data'!G477&lt;$B$1,'Control Sample Data'!G477&gt;0),'Control Sample Data'!G477,$B$1),"")</f>
        <v/>
      </c>
      <c r="T478" s="17" t="str">
        <f>IF(SUM('Control Sample Data'!H$3:H$98)&gt;10,IF(AND(ISNUMBER('Control Sample Data'!H477),'Control Sample Data'!H477&lt;$B$1,'Control Sample Data'!H477&gt;0),'Control Sample Data'!H477,$B$1),"")</f>
        <v/>
      </c>
      <c r="U478" s="17" t="str">
        <f>IF(SUM('Control Sample Data'!I$3:I$98)&gt;10,IF(AND(ISNUMBER('Control Sample Data'!I477),'Control Sample Data'!I477&lt;$B$1,'Control Sample Data'!I477&gt;0),'Control Sample Data'!I477,$B$1),"")</f>
        <v/>
      </c>
      <c r="V478" s="17" t="str">
        <f>IF(SUM('Control Sample Data'!J$3:J$98)&gt;10,IF(AND(ISNUMBER('Control Sample Data'!J477),'Control Sample Data'!J477&lt;$B$1,'Control Sample Data'!J477&gt;0),'Control Sample Data'!J477,$B$1),"")</f>
        <v/>
      </c>
      <c r="W478" s="17" t="str">
        <f>IF(SUM('Control Sample Data'!K$3:K$98)&gt;10,IF(AND(ISNUMBER('Control Sample Data'!K477),'Control Sample Data'!K477&lt;$B$1,'Control Sample Data'!K477&gt;0),'Control Sample Data'!K477,$B$1),"")</f>
        <v/>
      </c>
      <c r="X478" s="17" t="str">
        <f>IF(SUM('Control Sample Data'!L$3:L$98)&gt;10,IF(AND(ISNUMBER('Control Sample Data'!L477),'Control Sample Data'!L477&lt;$B$1,'Control Sample Data'!L477&gt;0),'Control Sample Data'!L477,$B$1),"")</f>
        <v/>
      </c>
      <c r="Y478" s="17" t="str">
        <f>IF(SUM('Control Sample Data'!M$3:M$98)&gt;10,IF(AND(ISNUMBER('Control Sample Data'!M477),'Control Sample Data'!M477&lt;$B$1,'Control Sample Data'!M477&gt;0),'Control Sample Data'!M477,$B$1),"")</f>
        <v/>
      </c>
      <c r="AT478" s="36" t="str">
        <f t="shared" si="429"/>
        <v/>
      </c>
      <c r="AU478" s="36" t="str">
        <f t="shared" si="430"/>
        <v/>
      </c>
      <c r="AV478" s="36" t="str">
        <f t="shared" si="431"/>
        <v/>
      </c>
      <c r="AW478" s="36" t="str">
        <f t="shared" si="432"/>
        <v/>
      </c>
      <c r="AX478" s="36" t="str">
        <f t="shared" si="433"/>
        <v/>
      </c>
      <c r="AY478" s="36" t="str">
        <f t="shared" si="434"/>
        <v/>
      </c>
      <c r="AZ478" s="36" t="str">
        <f t="shared" si="435"/>
        <v/>
      </c>
      <c r="BA478" s="36" t="str">
        <f t="shared" si="436"/>
        <v/>
      </c>
      <c r="BB478" s="36" t="str">
        <f t="shared" si="437"/>
        <v/>
      </c>
      <c r="BC478" s="36" t="str">
        <f t="shared" si="437"/>
        <v/>
      </c>
      <c r="BD478" s="36" t="str">
        <f t="shared" si="399"/>
        <v/>
      </c>
      <c r="BE478" s="36" t="str">
        <f t="shared" si="400"/>
        <v/>
      </c>
      <c r="BF478" s="36" t="str">
        <f t="shared" si="401"/>
        <v/>
      </c>
      <c r="BG478" s="36" t="str">
        <f t="shared" si="402"/>
        <v/>
      </c>
      <c r="BH478" s="36" t="str">
        <f t="shared" si="403"/>
        <v/>
      </c>
      <c r="BI478" s="36" t="str">
        <f t="shared" si="404"/>
        <v/>
      </c>
      <c r="BJ478" s="36" t="str">
        <f t="shared" si="405"/>
        <v/>
      </c>
      <c r="BK478" s="36" t="str">
        <f t="shared" si="406"/>
        <v/>
      </c>
      <c r="BL478" s="36" t="str">
        <f t="shared" si="407"/>
        <v/>
      </c>
      <c r="BM478" s="36" t="str">
        <f t="shared" si="408"/>
        <v/>
      </c>
      <c r="BN478" s="38" t="e">
        <f t="shared" si="397"/>
        <v>#DIV/0!</v>
      </c>
      <c r="BO478" s="38" t="e">
        <f t="shared" si="398"/>
        <v>#DIV/0!</v>
      </c>
      <c r="BP478" s="39" t="str">
        <f t="shared" si="409"/>
        <v/>
      </c>
      <c r="BQ478" s="39" t="str">
        <f t="shared" si="410"/>
        <v/>
      </c>
      <c r="BR478" s="39" t="str">
        <f t="shared" si="411"/>
        <v/>
      </c>
      <c r="BS478" s="39" t="str">
        <f t="shared" si="412"/>
        <v/>
      </c>
      <c r="BT478" s="39" t="str">
        <f t="shared" si="413"/>
        <v/>
      </c>
      <c r="BU478" s="39" t="str">
        <f t="shared" si="414"/>
        <v/>
      </c>
      <c r="BV478" s="39" t="str">
        <f t="shared" si="415"/>
        <v/>
      </c>
      <c r="BW478" s="39" t="str">
        <f t="shared" si="416"/>
        <v/>
      </c>
      <c r="BX478" s="39" t="str">
        <f t="shared" si="417"/>
        <v/>
      </c>
      <c r="BY478" s="39" t="str">
        <f t="shared" si="418"/>
        <v/>
      </c>
      <c r="BZ478" s="39" t="str">
        <f t="shared" si="419"/>
        <v/>
      </c>
      <c r="CA478" s="39" t="str">
        <f t="shared" si="420"/>
        <v/>
      </c>
      <c r="CB478" s="39" t="str">
        <f t="shared" si="421"/>
        <v/>
      </c>
      <c r="CC478" s="39" t="str">
        <f t="shared" si="422"/>
        <v/>
      </c>
      <c r="CD478" s="39" t="str">
        <f t="shared" si="423"/>
        <v/>
      </c>
      <c r="CE478" s="39" t="str">
        <f t="shared" si="424"/>
        <v/>
      </c>
      <c r="CF478" s="39" t="str">
        <f t="shared" si="425"/>
        <v/>
      </c>
      <c r="CG478" s="39" t="str">
        <f t="shared" si="426"/>
        <v/>
      </c>
      <c r="CH478" s="39" t="str">
        <f t="shared" si="427"/>
        <v/>
      </c>
      <c r="CI478" s="39" t="str">
        <f t="shared" si="428"/>
        <v/>
      </c>
    </row>
    <row r="479" spans="1:87" ht="12.75">
      <c r="A479" s="18"/>
      <c r="B479" s="16" t="str">
        <f>'Gene Table'!D478</f>
        <v>NR_003286</v>
      </c>
      <c r="C479" s="16" t="s">
        <v>368</v>
      </c>
      <c r="D479" s="17" t="str">
        <f>IF(SUM('Test Sample Data'!D$3:D$98)&gt;10,IF(AND(ISNUMBER('Test Sample Data'!D478),'Test Sample Data'!D478&lt;$B$1,'Test Sample Data'!D478&gt;0),'Test Sample Data'!D478,$B$1),"")</f>
        <v/>
      </c>
      <c r="E479" s="17" t="str">
        <f>IF(SUM('Test Sample Data'!E$3:E$98)&gt;10,IF(AND(ISNUMBER('Test Sample Data'!E478),'Test Sample Data'!E478&lt;$B$1,'Test Sample Data'!E478&gt;0),'Test Sample Data'!E478,$B$1),"")</f>
        <v/>
      </c>
      <c r="F479" s="17" t="str">
        <f>IF(SUM('Test Sample Data'!F$3:F$98)&gt;10,IF(AND(ISNUMBER('Test Sample Data'!F478),'Test Sample Data'!F478&lt;$B$1,'Test Sample Data'!F478&gt;0),'Test Sample Data'!F478,$B$1),"")</f>
        <v/>
      </c>
      <c r="G479" s="17" t="str">
        <f>IF(SUM('Test Sample Data'!G$3:G$98)&gt;10,IF(AND(ISNUMBER('Test Sample Data'!G478),'Test Sample Data'!G478&lt;$B$1,'Test Sample Data'!G478&gt;0),'Test Sample Data'!G478,$B$1),"")</f>
        <v/>
      </c>
      <c r="H479" s="17" t="str">
        <f>IF(SUM('Test Sample Data'!H$3:H$98)&gt;10,IF(AND(ISNUMBER('Test Sample Data'!H478),'Test Sample Data'!H478&lt;$B$1,'Test Sample Data'!H478&gt;0),'Test Sample Data'!H478,$B$1),"")</f>
        <v/>
      </c>
      <c r="I479" s="17" t="str">
        <f>IF(SUM('Test Sample Data'!I$3:I$98)&gt;10,IF(AND(ISNUMBER('Test Sample Data'!I478),'Test Sample Data'!I478&lt;$B$1,'Test Sample Data'!I478&gt;0),'Test Sample Data'!I478,$B$1),"")</f>
        <v/>
      </c>
      <c r="J479" s="17" t="str">
        <f>IF(SUM('Test Sample Data'!J$3:J$98)&gt;10,IF(AND(ISNUMBER('Test Sample Data'!J478),'Test Sample Data'!J478&lt;$B$1,'Test Sample Data'!J478&gt;0),'Test Sample Data'!J478,$B$1),"")</f>
        <v/>
      </c>
      <c r="K479" s="17" t="str">
        <f>IF(SUM('Test Sample Data'!K$3:K$98)&gt;10,IF(AND(ISNUMBER('Test Sample Data'!K478),'Test Sample Data'!K478&lt;$B$1,'Test Sample Data'!K478&gt;0),'Test Sample Data'!K478,$B$1),"")</f>
        <v/>
      </c>
      <c r="L479" s="17" t="str">
        <f>IF(SUM('Test Sample Data'!L$3:L$98)&gt;10,IF(AND(ISNUMBER('Test Sample Data'!L478),'Test Sample Data'!L478&lt;$B$1,'Test Sample Data'!L478&gt;0),'Test Sample Data'!L478,$B$1),"")</f>
        <v/>
      </c>
      <c r="M479" s="17" t="str">
        <f>IF(SUM('Test Sample Data'!M$3:M$98)&gt;10,IF(AND(ISNUMBER('Test Sample Data'!M478),'Test Sample Data'!M478&lt;$B$1,'Test Sample Data'!M478&gt;0),'Test Sample Data'!M478,$B$1),"")</f>
        <v/>
      </c>
      <c r="N479" s="17" t="str">
        <f>'Gene Table'!D478</f>
        <v>NR_003286</v>
      </c>
      <c r="O479" s="16" t="s">
        <v>368</v>
      </c>
      <c r="P479" s="17" t="str">
        <f>IF(SUM('Control Sample Data'!D$3:D$98)&gt;10,IF(AND(ISNUMBER('Control Sample Data'!D478),'Control Sample Data'!D478&lt;$B$1,'Control Sample Data'!D478&gt;0),'Control Sample Data'!D478,$B$1),"")</f>
        <v/>
      </c>
      <c r="Q479" s="17" t="str">
        <f>IF(SUM('Control Sample Data'!E$3:E$98)&gt;10,IF(AND(ISNUMBER('Control Sample Data'!E478),'Control Sample Data'!E478&lt;$B$1,'Control Sample Data'!E478&gt;0),'Control Sample Data'!E478,$B$1),"")</f>
        <v/>
      </c>
      <c r="R479" s="17" t="str">
        <f>IF(SUM('Control Sample Data'!F$3:F$98)&gt;10,IF(AND(ISNUMBER('Control Sample Data'!F478),'Control Sample Data'!F478&lt;$B$1,'Control Sample Data'!F478&gt;0),'Control Sample Data'!F478,$B$1),"")</f>
        <v/>
      </c>
      <c r="S479" s="17" t="str">
        <f>IF(SUM('Control Sample Data'!G$3:G$98)&gt;10,IF(AND(ISNUMBER('Control Sample Data'!G478),'Control Sample Data'!G478&lt;$B$1,'Control Sample Data'!G478&gt;0),'Control Sample Data'!G478,$B$1),"")</f>
        <v/>
      </c>
      <c r="T479" s="17" t="str">
        <f>IF(SUM('Control Sample Data'!H$3:H$98)&gt;10,IF(AND(ISNUMBER('Control Sample Data'!H478),'Control Sample Data'!H478&lt;$B$1,'Control Sample Data'!H478&gt;0),'Control Sample Data'!H478,$B$1),"")</f>
        <v/>
      </c>
      <c r="U479" s="17" t="str">
        <f>IF(SUM('Control Sample Data'!I$3:I$98)&gt;10,IF(AND(ISNUMBER('Control Sample Data'!I478),'Control Sample Data'!I478&lt;$B$1,'Control Sample Data'!I478&gt;0),'Control Sample Data'!I478,$B$1),"")</f>
        <v/>
      </c>
      <c r="V479" s="17" t="str">
        <f>IF(SUM('Control Sample Data'!J$3:J$98)&gt;10,IF(AND(ISNUMBER('Control Sample Data'!J478),'Control Sample Data'!J478&lt;$B$1,'Control Sample Data'!J478&gt;0),'Control Sample Data'!J478,$B$1),"")</f>
        <v/>
      </c>
      <c r="W479" s="17" t="str">
        <f>IF(SUM('Control Sample Data'!K$3:K$98)&gt;10,IF(AND(ISNUMBER('Control Sample Data'!K478),'Control Sample Data'!K478&lt;$B$1,'Control Sample Data'!K478&gt;0),'Control Sample Data'!K478,$B$1),"")</f>
        <v/>
      </c>
      <c r="X479" s="17" t="str">
        <f>IF(SUM('Control Sample Data'!L$3:L$98)&gt;10,IF(AND(ISNUMBER('Control Sample Data'!L478),'Control Sample Data'!L478&lt;$B$1,'Control Sample Data'!L478&gt;0),'Control Sample Data'!L478,$B$1),"")</f>
        <v/>
      </c>
      <c r="Y479" s="17" t="str">
        <f>IF(SUM('Control Sample Data'!M$3:M$98)&gt;10,IF(AND(ISNUMBER('Control Sample Data'!M478),'Control Sample Data'!M478&lt;$B$1,'Control Sample Data'!M478&gt;0),'Control Sample Data'!M478,$B$1),"")</f>
        <v/>
      </c>
      <c r="AT479" s="36" t="str">
        <f t="shared" si="429"/>
        <v/>
      </c>
      <c r="AU479" s="36" t="str">
        <f t="shared" si="430"/>
        <v/>
      </c>
      <c r="AV479" s="36" t="str">
        <f t="shared" si="431"/>
        <v/>
      </c>
      <c r="AW479" s="36" t="str">
        <f t="shared" si="432"/>
        <v/>
      </c>
      <c r="AX479" s="36" t="str">
        <f t="shared" si="433"/>
        <v/>
      </c>
      <c r="AY479" s="36" t="str">
        <f t="shared" si="434"/>
        <v/>
      </c>
      <c r="AZ479" s="36" t="str">
        <f t="shared" si="435"/>
        <v/>
      </c>
      <c r="BA479" s="36" t="str">
        <f t="shared" si="436"/>
        <v/>
      </c>
      <c r="BB479" s="36" t="str">
        <f t="shared" si="437"/>
        <v/>
      </c>
      <c r="BC479" s="36" t="str">
        <f t="shared" si="437"/>
        <v/>
      </c>
      <c r="BD479" s="36" t="str">
        <f t="shared" si="399"/>
        <v/>
      </c>
      <c r="BE479" s="36" t="str">
        <f t="shared" si="400"/>
        <v/>
      </c>
      <c r="BF479" s="36" t="str">
        <f t="shared" si="401"/>
        <v/>
      </c>
      <c r="BG479" s="36" t="str">
        <f t="shared" si="402"/>
        <v/>
      </c>
      <c r="BH479" s="36" t="str">
        <f t="shared" si="403"/>
        <v/>
      </c>
      <c r="BI479" s="36" t="str">
        <f t="shared" si="404"/>
        <v/>
      </c>
      <c r="BJ479" s="36" t="str">
        <f t="shared" si="405"/>
        <v/>
      </c>
      <c r="BK479" s="36" t="str">
        <f t="shared" si="406"/>
        <v/>
      </c>
      <c r="BL479" s="36" t="str">
        <f t="shared" si="407"/>
        <v/>
      </c>
      <c r="BM479" s="36" t="str">
        <f t="shared" si="408"/>
        <v/>
      </c>
      <c r="BN479" s="38" t="e">
        <f t="shared" si="397"/>
        <v>#DIV/0!</v>
      </c>
      <c r="BO479" s="38" t="e">
        <f t="shared" si="398"/>
        <v>#DIV/0!</v>
      </c>
      <c r="BP479" s="39" t="str">
        <f t="shared" si="409"/>
        <v/>
      </c>
      <c r="BQ479" s="39" t="str">
        <f t="shared" si="410"/>
        <v/>
      </c>
      <c r="BR479" s="39" t="str">
        <f t="shared" si="411"/>
        <v/>
      </c>
      <c r="BS479" s="39" t="str">
        <f t="shared" si="412"/>
        <v/>
      </c>
      <c r="BT479" s="39" t="str">
        <f t="shared" si="413"/>
        <v/>
      </c>
      <c r="BU479" s="39" t="str">
        <f t="shared" si="414"/>
        <v/>
      </c>
      <c r="BV479" s="39" t="str">
        <f t="shared" si="415"/>
        <v/>
      </c>
      <c r="BW479" s="39" t="str">
        <f t="shared" si="416"/>
        <v/>
      </c>
      <c r="BX479" s="39" t="str">
        <f t="shared" si="417"/>
        <v/>
      </c>
      <c r="BY479" s="39" t="str">
        <f t="shared" si="418"/>
        <v/>
      </c>
      <c r="BZ479" s="39" t="str">
        <f t="shared" si="419"/>
        <v/>
      </c>
      <c r="CA479" s="39" t="str">
        <f t="shared" si="420"/>
        <v/>
      </c>
      <c r="CB479" s="39" t="str">
        <f t="shared" si="421"/>
        <v/>
      </c>
      <c r="CC479" s="39" t="str">
        <f t="shared" si="422"/>
        <v/>
      </c>
      <c r="CD479" s="39" t="str">
        <f t="shared" si="423"/>
        <v/>
      </c>
      <c r="CE479" s="39" t="str">
        <f t="shared" si="424"/>
        <v/>
      </c>
      <c r="CF479" s="39" t="str">
        <f t="shared" si="425"/>
        <v/>
      </c>
      <c r="CG479" s="39" t="str">
        <f t="shared" si="426"/>
        <v/>
      </c>
      <c r="CH479" s="39" t="str">
        <f t="shared" si="427"/>
        <v/>
      </c>
      <c r="CI479" s="39" t="str">
        <f t="shared" si="428"/>
        <v/>
      </c>
    </row>
    <row r="480" spans="1:87" ht="12.75">
      <c r="A480" s="18"/>
      <c r="B480" s="16" t="str">
        <f>'Gene Table'!D479</f>
        <v>RT</v>
      </c>
      <c r="C480" s="16" t="s">
        <v>372</v>
      </c>
      <c r="D480" s="17" t="str">
        <f>IF(SUM('Test Sample Data'!D$3:D$98)&gt;10,IF(AND(ISNUMBER('Test Sample Data'!D479),'Test Sample Data'!D479&lt;$B$1,'Test Sample Data'!D479&gt;0),'Test Sample Data'!D479,$B$1),"")</f>
        <v/>
      </c>
      <c r="E480" s="17" t="str">
        <f>IF(SUM('Test Sample Data'!E$3:E$98)&gt;10,IF(AND(ISNUMBER('Test Sample Data'!E479),'Test Sample Data'!E479&lt;$B$1,'Test Sample Data'!E479&gt;0),'Test Sample Data'!E479,$B$1),"")</f>
        <v/>
      </c>
      <c r="F480" s="17" t="str">
        <f>IF(SUM('Test Sample Data'!F$3:F$98)&gt;10,IF(AND(ISNUMBER('Test Sample Data'!F479),'Test Sample Data'!F479&lt;$B$1,'Test Sample Data'!F479&gt;0),'Test Sample Data'!F479,$B$1),"")</f>
        <v/>
      </c>
      <c r="G480" s="17" t="str">
        <f>IF(SUM('Test Sample Data'!G$3:G$98)&gt;10,IF(AND(ISNUMBER('Test Sample Data'!G479),'Test Sample Data'!G479&lt;$B$1,'Test Sample Data'!G479&gt;0),'Test Sample Data'!G479,$B$1),"")</f>
        <v/>
      </c>
      <c r="H480" s="17" t="str">
        <f>IF(SUM('Test Sample Data'!H$3:H$98)&gt;10,IF(AND(ISNUMBER('Test Sample Data'!H479),'Test Sample Data'!H479&lt;$B$1,'Test Sample Data'!H479&gt;0),'Test Sample Data'!H479,$B$1),"")</f>
        <v/>
      </c>
      <c r="I480" s="17" t="str">
        <f>IF(SUM('Test Sample Data'!I$3:I$98)&gt;10,IF(AND(ISNUMBER('Test Sample Data'!I479),'Test Sample Data'!I479&lt;$B$1,'Test Sample Data'!I479&gt;0),'Test Sample Data'!I479,$B$1),"")</f>
        <v/>
      </c>
      <c r="J480" s="17" t="str">
        <f>IF(SUM('Test Sample Data'!J$3:J$98)&gt;10,IF(AND(ISNUMBER('Test Sample Data'!J479),'Test Sample Data'!J479&lt;$B$1,'Test Sample Data'!J479&gt;0),'Test Sample Data'!J479,$B$1),"")</f>
        <v/>
      </c>
      <c r="K480" s="17" t="str">
        <f>IF(SUM('Test Sample Data'!K$3:K$98)&gt;10,IF(AND(ISNUMBER('Test Sample Data'!K479),'Test Sample Data'!K479&lt;$B$1,'Test Sample Data'!K479&gt;0),'Test Sample Data'!K479,$B$1),"")</f>
        <v/>
      </c>
      <c r="L480" s="17" t="str">
        <f>IF(SUM('Test Sample Data'!L$3:L$98)&gt;10,IF(AND(ISNUMBER('Test Sample Data'!L479),'Test Sample Data'!L479&lt;$B$1,'Test Sample Data'!L479&gt;0),'Test Sample Data'!L479,$B$1),"")</f>
        <v/>
      </c>
      <c r="M480" s="17" t="str">
        <f>IF(SUM('Test Sample Data'!M$3:M$98)&gt;10,IF(AND(ISNUMBER('Test Sample Data'!M479),'Test Sample Data'!M479&lt;$B$1,'Test Sample Data'!M479&gt;0),'Test Sample Data'!M479,$B$1),"")</f>
        <v/>
      </c>
      <c r="N480" s="17" t="str">
        <f>'Gene Table'!D479</f>
        <v>RT</v>
      </c>
      <c r="O480" s="16" t="s">
        <v>372</v>
      </c>
      <c r="P480" s="17" t="str">
        <f>IF(SUM('Control Sample Data'!D$3:D$98)&gt;10,IF(AND(ISNUMBER('Control Sample Data'!D479),'Control Sample Data'!D479&lt;$B$1,'Control Sample Data'!D479&gt;0),'Control Sample Data'!D479,$B$1),"")</f>
        <v/>
      </c>
      <c r="Q480" s="17" t="str">
        <f>IF(SUM('Control Sample Data'!E$3:E$98)&gt;10,IF(AND(ISNUMBER('Control Sample Data'!E479),'Control Sample Data'!E479&lt;$B$1,'Control Sample Data'!E479&gt;0),'Control Sample Data'!E479,$B$1),"")</f>
        <v/>
      </c>
      <c r="R480" s="17" t="str">
        <f>IF(SUM('Control Sample Data'!F$3:F$98)&gt;10,IF(AND(ISNUMBER('Control Sample Data'!F479),'Control Sample Data'!F479&lt;$B$1,'Control Sample Data'!F479&gt;0),'Control Sample Data'!F479,$B$1),"")</f>
        <v/>
      </c>
      <c r="S480" s="17" t="str">
        <f>IF(SUM('Control Sample Data'!G$3:G$98)&gt;10,IF(AND(ISNUMBER('Control Sample Data'!G479),'Control Sample Data'!G479&lt;$B$1,'Control Sample Data'!G479&gt;0),'Control Sample Data'!G479,$B$1),"")</f>
        <v/>
      </c>
      <c r="T480" s="17" t="str">
        <f>IF(SUM('Control Sample Data'!H$3:H$98)&gt;10,IF(AND(ISNUMBER('Control Sample Data'!H479),'Control Sample Data'!H479&lt;$B$1,'Control Sample Data'!H479&gt;0),'Control Sample Data'!H479,$B$1),"")</f>
        <v/>
      </c>
      <c r="U480" s="17" t="str">
        <f>IF(SUM('Control Sample Data'!I$3:I$98)&gt;10,IF(AND(ISNUMBER('Control Sample Data'!I479),'Control Sample Data'!I479&lt;$B$1,'Control Sample Data'!I479&gt;0),'Control Sample Data'!I479,$B$1),"")</f>
        <v/>
      </c>
      <c r="V480" s="17" t="str">
        <f>IF(SUM('Control Sample Data'!J$3:J$98)&gt;10,IF(AND(ISNUMBER('Control Sample Data'!J479),'Control Sample Data'!J479&lt;$B$1,'Control Sample Data'!J479&gt;0),'Control Sample Data'!J479,$B$1),"")</f>
        <v/>
      </c>
      <c r="W480" s="17" t="str">
        <f>IF(SUM('Control Sample Data'!K$3:K$98)&gt;10,IF(AND(ISNUMBER('Control Sample Data'!K479),'Control Sample Data'!K479&lt;$B$1,'Control Sample Data'!K479&gt;0),'Control Sample Data'!K479,$B$1),"")</f>
        <v/>
      </c>
      <c r="X480" s="17" t="str">
        <f>IF(SUM('Control Sample Data'!L$3:L$98)&gt;10,IF(AND(ISNUMBER('Control Sample Data'!L479),'Control Sample Data'!L479&lt;$B$1,'Control Sample Data'!L479&gt;0),'Control Sample Data'!L479,$B$1),"")</f>
        <v/>
      </c>
      <c r="Y480" s="17" t="str">
        <f>IF(SUM('Control Sample Data'!M$3:M$98)&gt;10,IF(AND(ISNUMBER('Control Sample Data'!M479),'Control Sample Data'!M479&lt;$B$1,'Control Sample Data'!M479&gt;0),'Control Sample Data'!M479,$B$1),"")</f>
        <v/>
      </c>
      <c r="AT480" s="36" t="str">
        <f t="shared" si="429"/>
        <v/>
      </c>
      <c r="AU480" s="36" t="str">
        <f t="shared" si="430"/>
        <v/>
      </c>
      <c r="AV480" s="36" t="str">
        <f t="shared" si="431"/>
        <v/>
      </c>
      <c r="AW480" s="36" t="str">
        <f t="shared" si="432"/>
        <v/>
      </c>
      <c r="AX480" s="36" t="str">
        <f t="shared" si="433"/>
        <v/>
      </c>
      <c r="AY480" s="36" t="str">
        <f t="shared" si="434"/>
        <v/>
      </c>
      <c r="AZ480" s="36" t="str">
        <f t="shared" si="435"/>
        <v/>
      </c>
      <c r="BA480" s="36" t="str">
        <f t="shared" si="436"/>
        <v/>
      </c>
      <c r="BB480" s="36" t="str">
        <f t="shared" si="437"/>
        <v/>
      </c>
      <c r="BC480" s="36" t="str">
        <f t="shared" si="437"/>
        <v/>
      </c>
      <c r="BD480" s="36" t="str">
        <f t="shared" si="399"/>
        <v/>
      </c>
      <c r="BE480" s="36" t="str">
        <f t="shared" si="400"/>
        <v/>
      </c>
      <c r="BF480" s="36" t="str">
        <f t="shared" si="401"/>
        <v/>
      </c>
      <c r="BG480" s="36" t="str">
        <f t="shared" si="402"/>
        <v/>
      </c>
      <c r="BH480" s="36" t="str">
        <f t="shared" si="403"/>
        <v/>
      </c>
      <c r="BI480" s="36" t="str">
        <f t="shared" si="404"/>
        <v/>
      </c>
      <c r="BJ480" s="36" t="str">
        <f t="shared" si="405"/>
        <v/>
      </c>
      <c r="BK480" s="36" t="str">
        <f t="shared" si="406"/>
        <v/>
      </c>
      <c r="BL480" s="36" t="str">
        <f t="shared" si="407"/>
        <v/>
      </c>
      <c r="BM480" s="36" t="str">
        <f t="shared" si="408"/>
        <v/>
      </c>
      <c r="BN480" s="38" t="e">
        <f t="shared" si="397"/>
        <v>#DIV/0!</v>
      </c>
      <c r="BO480" s="38" t="e">
        <f t="shared" si="398"/>
        <v>#DIV/0!</v>
      </c>
      <c r="BP480" s="39" t="str">
        <f t="shared" si="409"/>
        <v/>
      </c>
      <c r="BQ480" s="39" t="str">
        <f t="shared" si="410"/>
        <v/>
      </c>
      <c r="BR480" s="39" t="str">
        <f t="shared" si="411"/>
        <v/>
      </c>
      <c r="BS480" s="39" t="str">
        <f t="shared" si="412"/>
        <v/>
      </c>
      <c r="BT480" s="39" t="str">
        <f t="shared" si="413"/>
        <v/>
      </c>
      <c r="BU480" s="39" t="str">
        <f t="shared" si="414"/>
        <v/>
      </c>
      <c r="BV480" s="39" t="str">
        <f t="shared" si="415"/>
        <v/>
      </c>
      <c r="BW480" s="39" t="str">
        <f t="shared" si="416"/>
        <v/>
      </c>
      <c r="BX480" s="39" t="str">
        <f t="shared" si="417"/>
        <v/>
      </c>
      <c r="BY480" s="39" t="str">
        <f t="shared" si="418"/>
        <v/>
      </c>
      <c r="BZ480" s="39" t="str">
        <f t="shared" si="419"/>
        <v/>
      </c>
      <c r="CA480" s="39" t="str">
        <f t="shared" si="420"/>
        <v/>
      </c>
      <c r="CB480" s="39" t="str">
        <f t="shared" si="421"/>
        <v/>
      </c>
      <c r="CC480" s="39" t="str">
        <f t="shared" si="422"/>
        <v/>
      </c>
      <c r="CD480" s="39" t="str">
        <f t="shared" si="423"/>
        <v/>
      </c>
      <c r="CE480" s="39" t="str">
        <f t="shared" si="424"/>
        <v/>
      </c>
      <c r="CF480" s="39" t="str">
        <f t="shared" si="425"/>
        <v/>
      </c>
      <c r="CG480" s="39" t="str">
        <f t="shared" si="426"/>
        <v/>
      </c>
      <c r="CH480" s="39" t="str">
        <f t="shared" si="427"/>
        <v/>
      </c>
      <c r="CI480" s="39" t="str">
        <f t="shared" si="428"/>
        <v/>
      </c>
    </row>
    <row r="481" spans="1:87" ht="12.75">
      <c r="A481" s="18"/>
      <c r="B481" s="16" t="str">
        <f>'Gene Table'!D480</f>
        <v>RT</v>
      </c>
      <c r="C481" s="16" t="s">
        <v>374</v>
      </c>
      <c r="D481" s="17" t="str">
        <f>IF(SUM('Test Sample Data'!D$3:D$98)&gt;10,IF(AND(ISNUMBER('Test Sample Data'!D480),'Test Sample Data'!D480&lt;$B$1,'Test Sample Data'!D480&gt;0),'Test Sample Data'!D480,$B$1),"")</f>
        <v/>
      </c>
      <c r="E481" s="17" t="str">
        <f>IF(SUM('Test Sample Data'!E$3:E$98)&gt;10,IF(AND(ISNUMBER('Test Sample Data'!E480),'Test Sample Data'!E480&lt;$B$1,'Test Sample Data'!E480&gt;0),'Test Sample Data'!E480,$B$1),"")</f>
        <v/>
      </c>
      <c r="F481" s="17" t="str">
        <f>IF(SUM('Test Sample Data'!F$3:F$98)&gt;10,IF(AND(ISNUMBER('Test Sample Data'!F480),'Test Sample Data'!F480&lt;$B$1,'Test Sample Data'!F480&gt;0),'Test Sample Data'!F480,$B$1),"")</f>
        <v/>
      </c>
      <c r="G481" s="17" t="str">
        <f>IF(SUM('Test Sample Data'!G$3:G$98)&gt;10,IF(AND(ISNUMBER('Test Sample Data'!G480),'Test Sample Data'!G480&lt;$B$1,'Test Sample Data'!G480&gt;0),'Test Sample Data'!G480,$B$1),"")</f>
        <v/>
      </c>
      <c r="H481" s="17" t="str">
        <f>IF(SUM('Test Sample Data'!H$3:H$98)&gt;10,IF(AND(ISNUMBER('Test Sample Data'!H480),'Test Sample Data'!H480&lt;$B$1,'Test Sample Data'!H480&gt;0),'Test Sample Data'!H480,$B$1),"")</f>
        <v/>
      </c>
      <c r="I481" s="17" t="str">
        <f>IF(SUM('Test Sample Data'!I$3:I$98)&gt;10,IF(AND(ISNUMBER('Test Sample Data'!I480),'Test Sample Data'!I480&lt;$B$1,'Test Sample Data'!I480&gt;0),'Test Sample Data'!I480,$B$1),"")</f>
        <v/>
      </c>
      <c r="J481" s="17" t="str">
        <f>IF(SUM('Test Sample Data'!J$3:J$98)&gt;10,IF(AND(ISNUMBER('Test Sample Data'!J480),'Test Sample Data'!J480&lt;$B$1,'Test Sample Data'!J480&gt;0),'Test Sample Data'!J480,$B$1),"")</f>
        <v/>
      </c>
      <c r="K481" s="17" t="str">
        <f>IF(SUM('Test Sample Data'!K$3:K$98)&gt;10,IF(AND(ISNUMBER('Test Sample Data'!K480),'Test Sample Data'!K480&lt;$B$1,'Test Sample Data'!K480&gt;0),'Test Sample Data'!K480,$B$1),"")</f>
        <v/>
      </c>
      <c r="L481" s="17" t="str">
        <f>IF(SUM('Test Sample Data'!L$3:L$98)&gt;10,IF(AND(ISNUMBER('Test Sample Data'!L480),'Test Sample Data'!L480&lt;$B$1,'Test Sample Data'!L480&gt;0),'Test Sample Data'!L480,$B$1),"")</f>
        <v/>
      </c>
      <c r="M481" s="17" t="str">
        <f>IF(SUM('Test Sample Data'!M$3:M$98)&gt;10,IF(AND(ISNUMBER('Test Sample Data'!M480),'Test Sample Data'!M480&lt;$B$1,'Test Sample Data'!M480&gt;0),'Test Sample Data'!M480,$B$1),"")</f>
        <v/>
      </c>
      <c r="N481" s="17" t="str">
        <f>'Gene Table'!D480</f>
        <v>RT</v>
      </c>
      <c r="O481" s="16" t="s">
        <v>374</v>
      </c>
      <c r="P481" s="17" t="str">
        <f>IF(SUM('Control Sample Data'!D$3:D$98)&gt;10,IF(AND(ISNUMBER('Control Sample Data'!D480),'Control Sample Data'!D480&lt;$B$1,'Control Sample Data'!D480&gt;0),'Control Sample Data'!D480,$B$1),"")</f>
        <v/>
      </c>
      <c r="Q481" s="17" t="str">
        <f>IF(SUM('Control Sample Data'!E$3:E$98)&gt;10,IF(AND(ISNUMBER('Control Sample Data'!E480),'Control Sample Data'!E480&lt;$B$1,'Control Sample Data'!E480&gt;0),'Control Sample Data'!E480,$B$1),"")</f>
        <v/>
      </c>
      <c r="R481" s="17" t="str">
        <f>IF(SUM('Control Sample Data'!F$3:F$98)&gt;10,IF(AND(ISNUMBER('Control Sample Data'!F480),'Control Sample Data'!F480&lt;$B$1,'Control Sample Data'!F480&gt;0),'Control Sample Data'!F480,$B$1),"")</f>
        <v/>
      </c>
      <c r="S481" s="17" t="str">
        <f>IF(SUM('Control Sample Data'!G$3:G$98)&gt;10,IF(AND(ISNUMBER('Control Sample Data'!G480),'Control Sample Data'!G480&lt;$B$1,'Control Sample Data'!G480&gt;0),'Control Sample Data'!G480,$B$1),"")</f>
        <v/>
      </c>
      <c r="T481" s="17" t="str">
        <f>IF(SUM('Control Sample Data'!H$3:H$98)&gt;10,IF(AND(ISNUMBER('Control Sample Data'!H480),'Control Sample Data'!H480&lt;$B$1,'Control Sample Data'!H480&gt;0),'Control Sample Data'!H480,$B$1),"")</f>
        <v/>
      </c>
      <c r="U481" s="17" t="str">
        <f>IF(SUM('Control Sample Data'!I$3:I$98)&gt;10,IF(AND(ISNUMBER('Control Sample Data'!I480),'Control Sample Data'!I480&lt;$B$1,'Control Sample Data'!I480&gt;0),'Control Sample Data'!I480,$B$1),"")</f>
        <v/>
      </c>
      <c r="V481" s="17" t="str">
        <f>IF(SUM('Control Sample Data'!J$3:J$98)&gt;10,IF(AND(ISNUMBER('Control Sample Data'!J480),'Control Sample Data'!J480&lt;$B$1,'Control Sample Data'!J480&gt;0),'Control Sample Data'!J480,$B$1),"")</f>
        <v/>
      </c>
      <c r="W481" s="17" t="str">
        <f>IF(SUM('Control Sample Data'!K$3:K$98)&gt;10,IF(AND(ISNUMBER('Control Sample Data'!K480),'Control Sample Data'!K480&lt;$B$1,'Control Sample Data'!K480&gt;0),'Control Sample Data'!K480,$B$1),"")</f>
        <v/>
      </c>
      <c r="X481" s="17" t="str">
        <f>IF(SUM('Control Sample Data'!L$3:L$98)&gt;10,IF(AND(ISNUMBER('Control Sample Data'!L480),'Control Sample Data'!L480&lt;$B$1,'Control Sample Data'!L480&gt;0),'Control Sample Data'!L480,$B$1),"")</f>
        <v/>
      </c>
      <c r="Y481" s="17" t="str">
        <f>IF(SUM('Control Sample Data'!M$3:M$98)&gt;10,IF(AND(ISNUMBER('Control Sample Data'!M480),'Control Sample Data'!M480&lt;$B$1,'Control Sample Data'!M480&gt;0),'Control Sample Data'!M480,$B$1),"")</f>
        <v/>
      </c>
      <c r="AT481" s="36" t="str">
        <f t="shared" si="429"/>
        <v/>
      </c>
      <c r="AU481" s="36" t="str">
        <f t="shared" si="430"/>
        <v/>
      </c>
      <c r="AV481" s="36" t="str">
        <f t="shared" si="431"/>
        <v/>
      </c>
      <c r="AW481" s="36" t="str">
        <f t="shared" si="432"/>
        <v/>
      </c>
      <c r="AX481" s="36" t="str">
        <f t="shared" si="433"/>
        <v/>
      </c>
      <c r="AY481" s="36" t="str">
        <f t="shared" si="434"/>
        <v/>
      </c>
      <c r="AZ481" s="36" t="str">
        <f t="shared" si="435"/>
        <v/>
      </c>
      <c r="BA481" s="36" t="str">
        <f t="shared" si="436"/>
        <v/>
      </c>
      <c r="BB481" s="36" t="str">
        <f t="shared" si="437"/>
        <v/>
      </c>
      <c r="BC481" s="36" t="str">
        <f t="shared" si="437"/>
        <v/>
      </c>
      <c r="BD481" s="36" t="str">
        <f t="shared" si="399"/>
        <v/>
      </c>
      <c r="BE481" s="36" t="str">
        <f t="shared" si="400"/>
        <v/>
      </c>
      <c r="BF481" s="36" t="str">
        <f t="shared" si="401"/>
        <v/>
      </c>
      <c r="BG481" s="36" t="str">
        <f t="shared" si="402"/>
        <v/>
      </c>
      <c r="BH481" s="36" t="str">
        <f t="shared" si="403"/>
        <v/>
      </c>
      <c r="BI481" s="36" t="str">
        <f t="shared" si="404"/>
        <v/>
      </c>
      <c r="BJ481" s="36" t="str">
        <f t="shared" si="405"/>
        <v/>
      </c>
      <c r="BK481" s="36" t="str">
        <f t="shared" si="406"/>
        <v/>
      </c>
      <c r="BL481" s="36" t="str">
        <f t="shared" si="407"/>
        <v/>
      </c>
      <c r="BM481" s="36" t="str">
        <f t="shared" si="408"/>
        <v/>
      </c>
      <c r="BN481" s="38" t="e">
        <f t="shared" si="397"/>
        <v>#DIV/0!</v>
      </c>
      <c r="BO481" s="38" t="e">
        <f t="shared" si="398"/>
        <v>#DIV/0!</v>
      </c>
      <c r="BP481" s="39" t="str">
        <f t="shared" si="409"/>
        <v/>
      </c>
      <c r="BQ481" s="39" t="str">
        <f t="shared" si="410"/>
        <v/>
      </c>
      <c r="BR481" s="39" t="str">
        <f t="shared" si="411"/>
        <v/>
      </c>
      <c r="BS481" s="39" t="str">
        <f t="shared" si="412"/>
        <v/>
      </c>
      <c r="BT481" s="39" t="str">
        <f t="shared" si="413"/>
        <v/>
      </c>
      <c r="BU481" s="39" t="str">
        <f t="shared" si="414"/>
        <v/>
      </c>
      <c r="BV481" s="39" t="str">
        <f t="shared" si="415"/>
        <v/>
      </c>
      <c r="BW481" s="39" t="str">
        <f t="shared" si="416"/>
        <v/>
      </c>
      <c r="BX481" s="39" t="str">
        <f t="shared" si="417"/>
        <v/>
      </c>
      <c r="BY481" s="39" t="str">
        <f t="shared" si="418"/>
        <v/>
      </c>
      <c r="BZ481" s="39" t="str">
        <f t="shared" si="419"/>
        <v/>
      </c>
      <c r="CA481" s="39" t="str">
        <f t="shared" si="420"/>
        <v/>
      </c>
      <c r="CB481" s="39" t="str">
        <f t="shared" si="421"/>
        <v/>
      </c>
      <c r="CC481" s="39" t="str">
        <f t="shared" si="422"/>
        <v/>
      </c>
      <c r="CD481" s="39" t="str">
        <f t="shared" si="423"/>
        <v/>
      </c>
      <c r="CE481" s="39" t="str">
        <f t="shared" si="424"/>
        <v/>
      </c>
      <c r="CF481" s="39" t="str">
        <f t="shared" si="425"/>
        <v/>
      </c>
      <c r="CG481" s="39" t="str">
        <f t="shared" si="426"/>
        <v/>
      </c>
      <c r="CH481" s="39" t="str">
        <f t="shared" si="427"/>
        <v/>
      </c>
      <c r="CI481" s="39" t="str">
        <f t="shared" si="428"/>
        <v/>
      </c>
    </row>
    <row r="482" spans="1:87" ht="12.75">
      <c r="A482" s="18"/>
      <c r="B482" s="16" t="str">
        <f>'Gene Table'!D481</f>
        <v>PCR</v>
      </c>
      <c r="C482" s="16" t="s">
        <v>375</v>
      </c>
      <c r="D482" s="17" t="str">
        <f>IF(SUM('Test Sample Data'!D$3:D$98)&gt;10,IF(AND(ISNUMBER('Test Sample Data'!D481),'Test Sample Data'!D481&lt;$B$1,'Test Sample Data'!D481&gt;0),'Test Sample Data'!D481,$B$1),"")</f>
        <v/>
      </c>
      <c r="E482" s="17" t="str">
        <f>IF(SUM('Test Sample Data'!E$3:E$98)&gt;10,IF(AND(ISNUMBER('Test Sample Data'!E481),'Test Sample Data'!E481&lt;$B$1,'Test Sample Data'!E481&gt;0),'Test Sample Data'!E481,$B$1),"")</f>
        <v/>
      </c>
      <c r="F482" s="17" t="str">
        <f>IF(SUM('Test Sample Data'!F$3:F$98)&gt;10,IF(AND(ISNUMBER('Test Sample Data'!F481),'Test Sample Data'!F481&lt;$B$1,'Test Sample Data'!F481&gt;0),'Test Sample Data'!F481,$B$1),"")</f>
        <v/>
      </c>
      <c r="G482" s="17" t="str">
        <f>IF(SUM('Test Sample Data'!G$3:G$98)&gt;10,IF(AND(ISNUMBER('Test Sample Data'!G481),'Test Sample Data'!G481&lt;$B$1,'Test Sample Data'!G481&gt;0),'Test Sample Data'!G481,$B$1),"")</f>
        <v/>
      </c>
      <c r="H482" s="17" t="str">
        <f>IF(SUM('Test Sample Data'!H$3:H$98)&gt;10,IF(AND(ISNUMBER('Test Sample Data'!H481),'Test Sample Data'!H481&lt;$B$1,'Test Sample Data'!H481&gt;0),'Test Sample Data'!H481,$B$1),"")</f>
        <v/>
      </c>
      <c r="I482" s="17" t="str">
        <f>IF(SUM('Test Sample Data'!I$3:I$98)&gt;10,IF(AND(ISNUMBER('Test Sample Data'!I481),'Test Sample Data'!I481&lt;$B$1,'Test Sample Data'!I481&gt;0),'Test Sample Data'!I481,$B$1),"")</f>
        <v/>
      </c>
      <c r="J482" s="17" t="str">
        <f>IF(SUM('Test Sample Data'!J$3:J$98)&gt;10,IF(AND(ISNUMBER('Test Sample Data'!J481),'Test Sample Data'!J481&lt;$B$1,'Test Sample Data'!J481&gt;0),'Test Sample Data'!J481,$B$1),"")</f>
        <v/>
      </c>
      <c r="K482" s="17" t="str">
        <f>IF(SUM('Test Sample Data'!K$3:K$98)&gt;10,IF(AND(ISNUMBER('Test Sample Data'!K481),'Test Sample Data'!K481&lt;$B$1,'Test Sample Data'!K481&gt;0),'Test Sample Data'!K481,$B$1),"")</f>
        <v/>
      </c>
      <c r="L482" s="17" t="str">
        <f>IF(SUM('Test Sample Data'!L$3:L$98)&gt;10,IF(AND(ISNUMBER('Test Sample Data'!L481),'Test Sample Data'!L481&lt;$B$1,'Test Sample Data'!L481&gt;0),'Test Sample Data'!L481,$B$1),"")</f>
        <v/>
      </c>
      <c r="M482" s="17" t="str">
        <f>IF(SUM('Test Sample Data'!M$3:M$98)&gt;10,IF(AND(ISNUMBER('Test Sample Data'!M481),'Test Sample Data'!M481&lt;$B$1,'Test Sample Data'!M481&gt;0),'Test Sample Data'!M481,$B$1),"")</f>
        <v/>
      </c>
      <c r="N482" s="17" t="str">
        <f>'Gene Table'!D481</f>
        <v>PCR</v>
      </c>
      <c r="O482" s="16" t="s">
        <v>375</v>
      </c>
      <c r="P482" s="17" t="str">
        <f>IF(SUM('Control Sample Data'!D$3:D$98)&gt;10,IF(AND(ISNUMBER('Control Sample Data'!D481),'Control Sample Data'!D481&lt;$B$1,'Control Sample Data'!D481&gt;0),'Control Sample Data'!D481,$B$1),"")</f>
        <v/>
      </c>
      <c r="Q482" s="17" t="str">
        <f>IF(SUM('Control Sample Data'!E$3:E$98)&gt;10,IF(AND(ISNUMBER('Control Sample Data'!E481),'Control Sample Data'!E481&lt;$B$1,'Control Sample Data'!E481&gt;0),'Control Sample Data'!E481,$B$1),"")</f>
        <v/>
      </c>
      <c r="R482" s="17" t="str">
        <f>IF(SUM('Control Sample Data'!F$3:F$98)&gt;10,IF(AND(ISNUMBER('Control Sample Data'!F481),'Control Sample Data'!F481&lt;$B$1,'Control Sample Data'!F481&gt;0),'Control Sample Data'!F481,$B$1),"")</f>
        <v/>
      </c>
      <c r="S482" s="17" t="str">
        <f>IF(SUM('Control Sample Data'!G$3:G$98)&gt;10,IF(AND(ISNUMBER('Control Sample Data'!G481),'Control Sample Data'!G481&lt;$B$1,'Control Sample Data'!G481&gt;0),'Control Sample Data'!G481,$B$1),"")</f>
        <v/>
      </c>
      <c r="T482" s="17" t="str">
        <f>IF(SUM('Control Sample Data'!H$3:H$98)&gt;10,IF(AND(ISNUMBER('Control Sample Data'!H481),'Control Sample Data'!H481&lt;$B$1,'Control Sample Data'!H481&gt;0),'Control Sample Data'!H481,$B$1),"")</f>
        <v/>
      </c>
      <c r="U482" s="17" t="str">
        <f>IF(SUM('Control Sample Data'!I$3:I$98)&gt;10,IF(AND(ISNUMBER('Control Sample Data'!I481),'Control Sample Data'!I481&lt;$B$1,'Control Sample Data'!I481&gt;0),'Control Sample Data'!I481,$B$1),"")</f>
        <v/>
      </c>
      <c r="V482" s="17" t="str">
        <f>IF(SUM('Control Sample Data'!J$3:J$98)&gt;10,IF(AND(ISNUMBER('Control Sample Data'!J481),'Control Sample Data'!J481&lt;$B$1,'Control Sample Data'!J481&gt;0),'Control Sample Data'!J481,$B$1),"")</f>
        <v/>
      </c>
      <c r="W482" s="17" t="str">
        <f>IF(SUM('Control Sample Data'!K$3:K$98)&gt;10,IF(AND(ISNUMBER('Control Sample Data'!K481),'Control Sample Data'!K481&lt;$B$1,'Control Sample Data'!K481&gt;0),'Control Sample Data'!K481,$B$1),"")</f>
        <v/>
      </c>
      <c r="X482" s="17" t="str">
        <f>IF(SUM('Control Sample Data'!L$3:L$98)&gt;10,IF(AND(ISNUMBER('Control Sample Data'!L481),'Control Sample Data'!L481&lt;$B$1,'Control Sample Data'!L481&gt;0),'Control Sample Data'!L481,$B$1),"")</f>
        <v/>
      </c>
      <c r="Y482" s="17" t="str">
        <f>IF(SUM('Control Sample Data'!M$3:M$98)&gt;10,IF(AND(ISNUMBER('Control Sample Data'!M481),'Control Sample Data'!M481&lt;$B$1,'Control Sample Data'!M481&gt;0),'Control Sample Data'!M481,$B$1),"")</f>
        <v/>
      </c>
      <c r="AT482" s="36" t="str">
        <f t="shared" si="429"/>
        <v/>
      </c>
      <c r="AU482" s="36" t="str">
        <f t="shared" si="430"/>
        <v/>
      </c>
      <c r="AV482" s="36" t="str">
        <f t="shared" si="431"/>
        <v/>
      </c>
      <c r="AW482" s="36" t="str">
        <f t="shared" si="432"/>
        <v/>
      </c>
      <c r="AX482" s="36" t="str">
        <f t="shared" si="433"/>
        <v/>
      </c>
      <c r="AY482" s="36" t="str">
        <f t="shared" si="434"/>
        <v/>
      </c>
      <c r="AZ482" s="36" t="str">
        <f t="shared" si="435"/>
        <v/>
      </c>
      <c r="BA482" s="36" t="str">
        <f t="shared" si="436"/>
        <v/>
      </c>
      <c r="BB482" s="36" t="str">
        <f t="shared" si="437"/>
        <v/>
      </c>
      <c r="BC482" s="36" t="str">
        <f t="shared" si="437"/>
        <v/>
      </c>
      <c r="BD482" s="36" t="str">
        <f t="shared" si="399"/>
        <v/>
      </c>
      <c r="BE482" s="36" t="str">
        <f t="shared" si="400"/>
        <v/>
      </c>
      <c r="BF482" s="36" t="str">
        <f t="shared" si="401"/>
        <v/>
      </c>
      <c r="BG482" s="36" t="str">
        <f t="shared" si="402"/>
        <v/>
      </c>
      <c r="BH482" s="36" t="str">
        <f t="shared" si="403"/>
        <v/>
      </c>
      <c r="BI482" s="36" t="str">
        <f t="shared" si="404"/>
        <v/>
      </c>
      <c r="BJ482" s="36" t="str">
        <f t="shared" si="405"/>
        <v/>
      </c>
      <c r="BK482" s="36" t="str">
        <f t="shared" si="406"/>
        <v/>
      </c>
      <c r="BL482" s="36" t="str">
        <f t="shared" si="407"/>
        <v/>
      </c>
      <c r="BM482" s="36" t="str">
        <f t="shared" si="408"/>
        <v/>
      </c>
      <c r="BN482" s="38" t="e">
        <f t="shared" si="397"/>
        <v>#DIV/0!</v>
      </c>
      <c r="BO482" s="38" t="e">
        <f t="shared" si="398"/>
        <v>#DIV/0!</v>
      </c>
      <c r="BP482" s="39" t="str">
        <f t="shared" si="409"/>
        <v/>
      </c>
      <c r="BQ482" s="39" t="str">
        <f t="shared" si="410"/>
        <v/>
      </c>
      <c r="BR482" s="39" t="str">
        <f t="shared" si="411"/>
        <v/>
      </c>
      <c r="BS482" s="39" t="str">
        <f t="shared" si="412"/>
        <v/>
      </c>
      <c r="BT482" s="39" t="str">
        <f t="shared" si="413"/>
        <v/>
      </c>
      <c r="BU482" s="39" t="str">
        <f t="shared" si="414"/>
        <v/>
      </c>
      <c r="BV482" s="39" t="str">
        <f t="shared" si="415"/>
        <v/>
      </c>
      <c r="BW482" s="39" t="str">
        <f t="shared" si="416"/>
        <v/>
      </c>
      <c r="BX482" s="39" t="str">
        <f t="shared" si="417"/>
        <v/>
      </c>
      <c r="BY482" s="39" t="str">
        <f t="shared" si="418"/>
        <v/>
      </c>
      <c r="BZ482" s="39" t="str">
        <f t="shared" si="419"/>
        <v/>
      </c>
      <c r="CA482" s="39" t="str">
        <f t="shared" si="420"/>
        <v/>
      </c>
      <c r="CB482" s="39" t="str">
        <f t="shared" si="421"/>
        <v/>
      </c>
      <c r="CC482" s="39" t="str">
        <f t="shared" si="422"/>
        <v/>
      </c>
      <c r="CD482" s="39" t="str">
        <f t="shared" si="423"/>
        <v/>
      </c>
      <c r="CE482" s="39" t="str">
        <f t="shared" si="424"/>
        <v/>
      </c>
      <c r="CF482" s="39" t="str">
        <f t="shared" si="425"/>
        <v/>
      </c>
      <c r="CG482" s="39" t="str">
        <f t="shared" si="426"/>
        <v/>
      </c>
      <c r="CH482" s="39" t="str">
        <f t="shared" si="427"/>
        <v/>
      </c>
      <c r="CI482" s="39" t="str">
        <f t="shared" si="428"/>
        <v/>
      </c>
    </row>
    <row r="483" spans="1:87" ht="12.75">
      <c r="A483" s="40"/>
      <c r="B483" s="16" t="str">
        <f>'Gene Table'!D482</f>
        <v>PCR</v>
      </c>
      <c r="C483" s="16" t="s">
        <v>377</v>
      </c>
      <c r="D483" s="17" t="str">
        <f>IF(SUM('Test Sample Data'!D$3:D$98)&gt;10,IF(AND(ISNUMBER('Test Sample Data'!D482),'Test Sample Data'!D482&lt;$B$1,'Test Sample Data'!D482&gt;0),'Test Sample Data'!D482,$B$1),"")</f>
        <v/>
      </c>
      <c r="E483" s="17" t="str">
        <f>IF(SUM('Test Sample Data'!E$3:E$98)&gt;10,IF(AND(ISNUMBER('Test Sample Data'!E482),'Test Sample Data'!E482&lt;$B$1,'Test Sample Data'!E482&gt;0),'Test Sample Data'!E482,$B$1),"")</f>
        <v/>
      </c>
      <c r="F483" s="17" t="str">
        <f>IF(SUM('Test Sample Data'!F$3:F$98)&gt;10,IF(AND(ISNUMBER('Test Sample Data'!F482),'Test Sample Data'!F482&lt;$B$1,'Test Sample Data'!F482&gt;0),'Test Sample Data'!F482,$B$1),"")</f>
        <v/>
      </c>
      <c r="G483" s="17" t="str">
        <f>IF(SUM('Test Sample Data'!G$3:G$98)&gt;10,IF(AND(ISNUMBER('Test Sample Data'!G482),'Test Sample Data'!G482&lt;$B$1,'Test Sample Data'!G482&gt;0),'Test Sample Data'!G482,$B$1),"")</f>
        <v/>
      </c>
      <c r="H483" s="17" t="str">
        <f>IF(SUM('Test Sample Data'!H$3:H$98)&gt;10,IF(AND(ISNUMBER('Test Sample Data'!H482),'Test Sample Data'!H482&lt;$B$1,'Test Sample Data'!H482&gt;0),'Test Sample Data'!H482,$B$1),"")</f>
        <v/>
      </c>
      <c r="I483" s="17" t="str">
        <f>IF(SUM('Test Sample Data'!I$3:I$98)&gt;10,IF(AND(ISNUMBER('Test Sample Data'!I482),'Test Sample Data'!I482&lt;$B$1,'Test Sample Data'!I482&gt;0),'Test Sample Data'!I482,$B$1),"")</f>
        <v/>
      </c>
      <c r="J483" s="17" t="str">
        <f>IF(SUM('Test Sample Data'!J$3:J$98)&gt;10,IF(AND(ISNUMBER('Test Sample Data'!J482),'Test Sample Data'!J482&lt;$B$1,'Test Sample Data'!J482&gt;0),'Test Sample Data'!J482,$B$1),"")</f>
        <v/>
      </c>
      <c r="K483" s="17" t="str">
        <f>IF(SUM('Test Sample Data'!K$3:K$98)&gt;10,IF(AND(ISNUMBER('Test Sample Data'!K482),'Test Sample Data'!K482&lt;$B$1,'Test Sample Data'!K482&gt;0),'Test Sample Data'!K482,$B$1),"")</f>
        <v/>
      </c>
      <c r="L483" s="17" t="str">
        <f>IF(SUM('Test Sample Data'!L$3:L$98)&gt;10,IF(AND(ISNUMBER('Test Sample Data'!L482),'Test Sample Data'!L482&lt;$B$1,'Test Sample Data'!L482&gt;0),'Test Sample Data'!L482,$B$1),"")</f>
        <v/>
      </c>
      <c r="M483" s="17" t="str">
        <f>IF(SUM('Test Sample Data'!M$3:M$98)&gt;10,IF(AND(ISNUMBER('Test Sample Data'!M482),'Test Sample Data'!M482&lt;$B$1,'Test Sample Data'!M482&gt;0),'Test Sample Data'!M482,$B$1),"")</f>
        <v/>
      </c>
      <c r="N483" s="17" t="str">
        <f>'Gene Table'!D482</f>
        <v>PCR</v>
      </c>
      <c r="O483" s="16" t="s">
        <v>377</v>
      </c>
      <c r="P483" s="17" t="str">
        <f>IF(SUM('Control Sample Data'!D$3:D$98)&gt;10,IF(AND(ISNUMBER('Control Sample Data'!D482),'Control Sample Data'!D482&lt;$B$1,'Control Sample Data'!D482&gt;0),'Control Sample Data'!D482,$B$1),"")</f>
        <v/>
      </c>
      <c r="Q483" s="17" t="str">
        <f>IF(SUM('Control Sample Data'!E$3:E$98)&gt;10,IF(AND(ISNUMBER('Control Sample Data'!E482),'Control Sample Data'!E482&lt;$B$1,'Control Sample Data'!E482&gt;0),'Control Sample Data'!E482,$B$1),"")</f>
        <v/>
      </c>
      <c r="R483" s="17" t="str">
        <f>IF(SUM('Control Sample Data'!F$3:F$98)&gt;10,IF(AND(ISNUMBER('Control Sample Data'!F482),'Control Sample Data'!F482&lt;$B$1,'Control Sample Data'!F482&gt;0),'Control Sample Data'!F482,$B$1),"")</f>
        <v/>
      </c>
      <c r="S483" s="17" t="str">
        <f>IF(SUM('Control Sample Data'!G$3:G$98)&gt;10,IF(AND(ISNUMBER('Control Sample Data'!G482),'Control Sample Data'!G482&lt;$B$1,'Control Sample Data'!G482&gt;0),'Control Sample Data'!G482,$B$1),"")</f>
        <v/>
      </c>
      <c r="T483" s="17" t="str">
        <f>IF(SUM('Control Sample Data'!H$3:H$98)&gt;10,IF(AND(ISNUMBER('Control Sample Data'!H482),'Control Sample Data'!H482&lt;$B$1,'Control Sample Data'!H482&gt;0),'Control Sample Data'!H482,$B$1),"")</f>
        <v/>
      </c>
      <c r="U483" s="17" t="str">
        <f>IF(SUM('Control Sample Data'!I$3:I$98)&gt;10,IF(AND(ISNUMBER('Control Sample Data'!I482),'Control Sample Data'!I482&lt;$B$1,'Control Sample Data'!I482&gt;0),'Control Sample Data'!I482,$B$1),"")</f>
        <v/>
      </c>
      <c r="V483" s="17" t="str">
        <f>IF(SUM('Control Sample Data'!J$3:J$98)&gt;10,IF(AND(ISNUMBER('Control Sample Data'!J482),'Control Sample Data'!J482&lt;$B$1,'Control Sample Data'!J482&gt;0),'Control Sample Data'!J482,$B$1),"")</f>
        <v/>
      </c>
      <c r="W483" s="17" t="str">
        <f>IF(SUM('Control Sample Data'!K$3:K$98)&gt;10,IF(AND(ISNUMBER('Control Sample Data'!K482),'Control Sample Data'!K482&lt;$B$1,'Control Sample Data'!K482&gt;0),'Control Sample Data'!K482,$B$1),"")</f>
        <v/>
      </c>
      <c r="X483" s="17" t="str">
        <f>IF(SUM('Control Sample Data'!L$3:L$98)&gt;10,IF(AND(ISNUMBER('Control Sample Data'!L482),'Control Sample Data'!L482&lt;$B$1,'Control Sample Data'!L482&gt;0),'Control Sample Data'!L482,$B$1),"")</f>
        <v/>
      </c>
      <c r="Y483" s="17" t="str">
        <f>IF(SUM('Control Sample Data'!M$3:M$98)&gt;10,IF(AND(ISNUMBER('Control Sample Data'!M482),'Control Sample Data'!M482&lt;$B$1,'Control Sample Data'!M482&gt;0),'Control Sample Data'!M482,$B$1),"")</f>
        <v/>
      </c>
      <c r="AT483" s="36" t="str">
        <f t="shared" si="429"/>
        <v/>
      </c>
      <c r="AU483" s="36" t="str">
        <f t="shared" si="430"/>
        <v/>
      </c>
      <c r="AV483" s="36" t="str">
        <f t="shared" si="431"/>
        <v/>
      </c>
      <c r="AW483" s="36" t="str">
        <f t="shared" si="432"/>
        <v/>
      </c>
      <c r="AX483" s="36" t="str">
        <f t="shared" si="433"/>
        <v/>
      </c>
      <c r="AY483" s="36" t="str">
        <f t="shared" si="434"/>
        <v/>
      </c>
      <c r="AZ483" s="36" t="str">
        <f t="shared" si="435"/>
        <v/>
      </c>
      <c r="BA483" s="36" t="str">
        <f t="shared" si="436"/>
        <v/>
      </c>
      <c r="BB483" s="36" t="str">
        <f t="shared" si="437"/>
        <v/>
      </c>
      <c r="BC483" s="36" t="str">
        <f t="shared" si="437"/>
        <v/>
      </c>
      <c r="BD483" s="36" t="str">
        <f t="shared" si="399"/>
        <v/>
      </c>
      <c r="BE483" s="36" t="str">
        <f t="shared" si="400"/>
        <v/>
      </c>
      <c r="BF483" s="36" t="str">
        <f t="shared" si="401"/>
        <v/>
      </c>
      <c r="BG483" s="36" t="str">
        <f t="shared" si="402"/>
        <v/>
      </c>
      <c r="BH483" s="36" t="str">
        <f t="shared" si="403"/>
        <v/>
      </c>
      <c r="BI483" s="36" t="str">
        <f t="shared" si="404"/>
        <v/>
      </c>
      <c r="BJ483" s="36" t="str">
        <f t="shared" si="405"/>
        <v/>
      </c>
      <c r="BK483" s="36" t="str">
        <f t="shared" si="406"/>
        <v/>
      </c>
      <c r="BL483" s="36" t="str">
        <f t="shared" si="407"/>
        <v/>
      </c>
      <c r="BM483" s="36" t="str">
        <f t="shared" si="408"/>
        <v/>
      </c>
      <c r="BN483" s="38" t="e">
        <f t="shared" si="397"/>
        <v>#DIV/0!</v>
      </c>
      <c r="BO483" s="38" t="e">
        <f t="shared" si="398"/>
        <v>#DIV/0!</v>
      </c>
      <c r="BP483" s="39" t="str">
        <f t="shared" si="409"/>
        <v/>
      </c>
      <c r="BQ483" s="39" t="str">
        <f t="shared" si="410"/>
        <v/>
      </c>
      <c r="BR483" s="39" t="str">
        <f t="shared" si="411"/>
        <v/>
      </c>
      <c r="BS483" s="39" t="str">
        <f t="shared" si="412"/>
        <v/>
      </c>
      <c r="BT483" s="39" t="str">
        <f t="shared" si="413"/>
        <v/>
      </c>
      <c r="BU483" s="39" t="str">
        <f t="shared" si="414"/>
        <v/>
      </c>
      <c r="BV483" s="39" t="str">
        <f t="shared" si="415"/>
        <v/>
      </c>
      <c r="BW483" s="39" t="str">
        <f t="shared" si="416"/>
        <v/>
      </c>
      <c r="BX483" s="39" t="str">
        <f t="shared" si="417"/>
        <v/>
      </c>
      <c r="BY483" s="39" t="str">
        <f t="shared" si="418"/>
        <v/>
      </c>
      <c r="BZ483" s="39" t="str">
        <f t="shared" si="419"/>
        <v/>
      </c>
      <c r="CA483" s="39" t="str">
        <f t="shared" si="420"/>
        <v/>
      </c>
      <c r="CB483" s="39" t="str">
        <f t="shared" si="421"/>
        <v/>
      </c>
      <c r="CC483" s="39" t="str">
        <f t="shared" si="422"/>
        <v/>
      </c>
      <c r="CD483" s="39" t="str">
        <f t="shared" si="423"/>
        <v/>
      </c>
      <c r="CE483" s="39" t="str">
        <f t="shared" si="424"/>
        <v/>
      </c>
      <c r="CF483" s="39" t="str">
        <f t="shared" si="425"/>
        <v/>
      </c>
      <c r="CG483" s="39" t="str">
        <f t="shared" si="426"/>
        <v/>
      </c>
      <c r="CH483" s="39" t="str">
        <f t="shared" si="427"/>
        <v/>
      </c>
      <c r="CI483" s="39" t="str">
        <f t="shared" si="428"/>
        <v/>
      </c>
    </row>
    <row r="484" spans="1:95" ht="12.75">
      <c r="A484" s="4"/>
      <c r="C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row>
    <row r="485" spans="1:95" ht="12.75">
      <c r="A485" s="4"/>
      <c r="C485" s="4"/>
      <c r="BP485" s="4"/>
      <c r="BQ485" s="4"/>
      <c r="BR485" s="4"/>
      <c r="BS485" s="4"/>
      <c r="BT485" s="4"/>
      <c r="BU485" s="4"/>
      <c r="BV485" s="4"/>
      <c r="BW485" s="4"/>
      <c r="BX485" s="4"/>
      <c r="BY485" s="4"/>
      <c r="BZ485" s="4"/>
      <c r="CA485" s="4"/>
      <c r="CB485" s="4"/>
      <c r="CC485" s="4"/>
      <c r="CD485" s="4"/>
      <c r="CE485" s="4"/>
      <c r="CF485" s="4"/>
      <c r="CG485" s="4"/>
      <c r="CH485" s="4"/>
      <c r="CI485" s="4"/>
      <c r="CJ485" s="4"/>
      <c r="CK485" s="4"/>
      <c r="CL485" s="4"/>
      <c r="CM485" s="4"/>
      <c r="CN485" s="4"/>
      <c r="CO485" s="4"/>
      <c r="CP485" s="4"/>
      <c r="CQ485" s="4"/>
    </row>
    <row r="486" spans="1:95" ht="12.75">
      <c r="A486" s="4"/>
      <c r="C486" s="4"/>
      <c r="BP486" s="4"/>
      <c r="BQ486" s="4"/>
      <c r="BR486" s="4"/>
      <c r="BS486" s="4"/>
      <c r="BT486" s="4"/>
      <c r="BU486" s="4"/>
      <c r="BV486" s="4"/>
      <c r="BW486" s="4"/>
      <c r="BX486" s="4"/>
      <c r="BY486" s="4"/>
      <c r="BZ486" s="4"/>
      <c r="CA486" s="4"/>
      <c r="CB486" s="4"/>
      <c r="CC486" s="4"/>
      <c r="CD486" s="4"/>
      <c r="CE486" s="4"/>
      <c r="CF486" s="4"/>
      <c r="CG486" s="4"/>
      <c r="CH486" s="4"/>
      <c r="CI486" s="4"/>
      <c r="CJ486" s="4"/>
      <c r="CK486" s="4"/>
      <c r="CL486" s="4"/>
      <c r="CM486" s="4"/>
      <c r="CN486" s="4"/>
      <c r="CO486" s="4"/>
      <c r="CP486" s="4"/>
      <c r="CQ486" s="4"/>
    </row>
    <row r="487" spans="1:95" ht="12.75">
      <c r="A487" s="4"/>
      <c r="C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row>
    <row r="488" spans="1:95" ht="12.75">
      <c r="A488" s="4"/>
      <c r="C488" s="4"/>
      <c r="BP488" s="4"/>
      <c r="BQ488" s="4"/>
      <c r="BR488" s="4"/>
      <c r="BS488" s="4"/>
      <c r="BT488" s="4"/>
      <c r="BU488" s="4"/>
      <c r="BV488" s="4"/>
      <c r="BW488" s="4"/>
      <c r="BX488" s="4"/>
      <c r="BY488" s="4"/>
      <c r="BZ488" s="4"/>
      <c r="CA488" s="4"/>
      <c r="CB488" s="4"/>
      <c r="CC488" s="4"/>
      <c r="CD488" s="4"/>
      <c r="CE488" s="4"/>
      <c r="CF488" s="4"/>
      <c r="CG488" s="4"/>
      <c r="CH488" s="4"/>
      <c r="CI488" s="4"/>
      <c r="CJ488" s="4"/>
      <c r="CK488" s="4"/>
      <c r="CL488" s="4"/>
      <c r="CM488" s="4"/>
      <c r="CN488" s="4"/>
      <c r="CO488" s="4"/>
      <c r="CP488" s="4"/>
      <c r="CQ488" s="4"/>
    </row>
    <row r="489" spans="1:95" ht="12.75">
      <c r="A489" s="4"/>
      <c r="C489" s="4"/>
      <c r="BP489" s="4"/>
      <c r="BQ489" s="4"/>
      <c r="BR489" s="4"/>
      <c r="BS489" s="4"/>
      <c r="BT489" s="4"/>
      <c r="BU489" s="4"/>
      <c r="BV489" s="4"/>
      <c r="BW489" s="4"/>
      <c r="BX489" s="4"/>
      <c r="BY489" s="4"/>
      <c r="BZ489" s="4"/>
      <c r="CA489" s="4"/>
      <c r="CB489" s="4"/>
      <c r="CC489" s="4"/>
      <c r="CD489" s="4"/>
      <c r="CE489" s="4"/>
      <c r="CF489" s="4"/>
      <c r="CG489" s="4"/>
      <c r="CH489" s="4"/>
      <c r="CI489" s="4"/>
      <c r="CJ489" s="4"/>
      <c r="CK489" s="4"/>
      <c r="CL489" s="4"/>
      <c r="CM489" s="4"/>
      <c r="CN489" s="4"/>
      <c r="CO489" s="4"/>
      <c r="CP489" s="4"/>
      <c r="CQ489" s="4"/>
    </row>
    <row r="490" spans="1:95" ht="12.75">
      <c r="A490" s="4"/>
      <c r="C490" s="4"/>
      <c r="BP490" s="4"/>
      <c r="BQ490" s="4"/>
      <c r="BR490" s="4"/>
      <c r="BS490" s="4"/>
      <c r="BT490" s="4"/>
      <c r="BU490" s="4"/>
      <c r="BV490" s="4"/>
      <c r="BW490" s="4"/>
      <c r="BX490" s="4"/>
      <c r="BY490" s="4"/>
      <c r="BZ490" s="4"/>
      <c r="CA490" s="4"/>
      <c r="CB490" s="4"/>
      <c r="CC490" s="4"/>
      <c r="CD490" s="4"/>
      <c r="CE490" s="4"/>
      <c r="CF490" s="4"/>
      <c r="CG490" s="4"/>
      <c r="CH490" s="4"/>
      <c r="CI490" s="4"/>
      <c r="CJ490" s="4"/>
      <c r="CK490" s="4"/>
      <c r="CL490" s="4"/>
      <c r="CM490" s="4"/>
      <c r="CN490" s="4"/>
      <c r="CO490" s="4"/>
      <c r="CP490" s="4"/>
      <c r="CQ490" s="4"/>
    </row>
    <row r="491" spans="1:95" ht="12.75">
      <c r="A491" s="4"/>
      <c r="C491" s="4"/>
      <c r="BP491" s="4"/>
      <c r="BQ491" s="4"/>
      <c r="BR491" s="4"/>
      <c r="BS491" s="4"/>
      <c r="BT491" s="4"/>
      <c r="BU491" s="4"/>
      <c r="BV491" s="4"/>
      <c r="BW491" s="4"/>
      <c r="BX491" s="4"/>
      <c r="BY491" s="4"/>
      <c r="BZ491" s="4"/>
      <c r="CA491" s="4"/>
      <c r="CB491" s="4"/>
      <c r="CC491" s="4"/>
      <c r="CD491" s="4"/>
      <c r="CE491" s="4"/>
      <c r="CF491" s="4"/>
      <c r="CG491" s="4"/>
      <c r="CH491" s="4"/>
      <c r="CI491" s="4"/>
      <c r="CJ491" s="4"/>
      <c r="CK491" s="4"/>
      <c r="CL491" s="4"/>
      <c r="CM491" s="4"/>
      <c r="CN491" s="4"/>
      <c r="CO491" s="4"/>
      <c r="CP491" s="4"/>
      <c r="CQ491" s="4"/>
    </row>
    <row r="492" spans="1:95" ht="12.75">
      <c r="A492" s="4"/>
      <c r="C492" s="4"/>
      <c r="BP492" s="4"/>
      <c r="BQ492" s="4"/>
      <c r="BR492" s="4"/>
      <c r="BS492" s="4"/>
      <c r="BT492" s="4"/>
      <c r="BU492" s="4"/>
      <c r="BV492" s="4"/>
      <c r="BW492" s="4"/>
      <c r="BX492" s="4"/>
      <c r="BY492" s="4"/>
      <c r="BZ492" s="4"/>
      <c r="CA492" s="4"/>
      <c r="CB492" s="4"/>
      <c r="CC492" s="4"/>
      <c r="CD492" s="4"/>
      <c r="CE492" s="4"/>
      <c r="CF492" s="4"/>
      <c r="CG492" s="4"/>
      <c r="CH492" s="4"/>
      <c r="CI492" s="4"/>
      <c r="CJ492" s="4"/>
      <c r="CK492" s="4"/>
      <c r="CL492" s="4"/>
      <c r="CM492" s="4"/>
      <c r="CN492" s="4"/>
      <c r="CO492" s="4"/>
      <c r="CP492" s="4"/>
      <c r="CQ492" s="4"/>
    </row>
    <row r="493" spans="1:95" ht="12.75">
      <c r="A493" s="4"/>
      <c r="C493" s="4"/>
      <c r="BP493" s="4"/>
      <c r="BQ493" s="4"/>
      <c r="BR493" s="4"/>
      <c r="BS493" s="4"/>
      <c r="BT493" s="4"/>
      <c r="BU493" s="4"/>
      <c r="BV493" s="4"/>
      <c r="BW493" s="4"/>
      <c r="BX493" s="4"/>
      <c r="BY493" s="4"/>
      <c r="BZ493" s="4"/>
      <c r="CA493" s="4"/>
      <c r="CB493" s="4"/>
      <c r="CC493" s="4"/>
      <c r="CD493" s="4"/>
      <c r="CE493" s="4"/>
      <c r="CF493" s="4"/>
      <c r="CG493" s="4"/>
      <c r="CH493" s="4"/>
      <c r="CI493" s="4"/>
      <c r="CJ493" s="4"/>
      <c r="CK493" s="4"/>
      <c r="CL493" s="4"/>
      <c r="CM493" s="4"/>
      <c r="CN493" s="4"/>
      <c r="CO493" s="4"/>
      <c r="CP493" s="4"/>
      <c r="CQ493" s="4"/>
    </row>
    <row r="494" spans="1:95" ht="12.75">
      <c r="A494" s="4"/>
      <c r="C494" s="4"/>
      <c r="BP494" s="4"/>
      <c r="BQ494" s="4"/>
      <c r="BR494" s="4"/>
      <c r="BS494" s="4"/>
      <c r="BT494" s="4"/>
      <c r="BU494" s="4"/>
      <c r="BV494" s="4"/>
      <c r="BW494" s="4"/>
      <c r="BX494" s="4"/>
      <c r="BY494" s="4"/>
      <c r="BZ494" s="4"/>
      <c r="CA494" s="4"/>
      <c r="CB494" s="4"/>
      <c r="CC494" s="4"/>
      <c r="CD494" s="4"/>
      <c r="CE494" s="4"/>
      <c r="CF494" s="4"/>
      <c r="CG494" s="4"/>
      <c r="CH494" s="4"/>
      <c r="CI494" s="4"/>
      <c r="CJ494" s="4"/>
      <c r="CK494" s="4"/>
      <c r="CL494" s="4"/>
      <c r="CM494" s="4"/>
      <c r="CN494" s="4"/>
      <c r="CO494" s="4"/>
      <c r="CP494" s="4"/>
      <c r="CQ494" s="4"/>
    </row>
    <row r="495" spans="1:95" ht="12.75">
      <c r="A495" s="4"/>
      <c r="C495" s="4"/>
      <c r="BP495" s="4"/>
      <c r="BQ495" s="4"/>
      <c r="BR495" s="4"/>
      <c r="BS495" s="4"/>
      <c r="BT495" s="4"/>
      <c r="BU495" s="4"/>
      <c r="BV495" s="4"/>
      <c r="BW495" s="4"/>
      <c r="BX495" s="4"/>
      <c r="BY495" s="4"/>
      <c r="BZ495" s="4"/>
      <c r="CA495" s="4"/>
      <c r="CB495" s="4"/>
      <c r="CC495" s="4"/>
      <c r="CD495" s="4"/>
      <c r="CE495" s="4"/>
      <c r="CF495" s="4"/>
      <c r="CG495" s="4"/>
      <c r="CH495" s="4"/>
      <c r="CI495" s="4"/>
      <c r="CJ495" s="4"/>
      <c r="CK495" s="4"/>
      <c r="CL495" s="4"/>
      <c r="CM495" s="4"/>
      <c r="CN495" s="4"/>
      <c r="CO495" s="4"/>
      <c r="CP495" s="4"/>
      <c r="CQ495" s="4"/>
    </row>
    <row r="496" spans="1:95" ht="12.75">
      <c r="A496" s="4"/>
      <c r="C496" s="4"/>
      <c r="BP496" s="4"/>
      <c r="BQ496" s="4"/>
      <c r="BR496" s="4"/>
      <c r="BS496" s="4"/>
      <c r="BT496" s="4"/>
      <c r="BU496" s="4"/>
      <c r="BV496" s="4"/>
      <c r="BW496" s="4"/>
      <c r="BX496" s="4"/>
      <c r="BY496" s="4"/>
      <c r="BZ496" s="4"/>
      <c r="CA496" s="4"/>
      <c r="CB496" s="4"/>
      <c r="CC496" s="4"/>
      <c r="CD496" s="4"/>
      <c r="CE496" s="4"/>
      <c r="CF496" s="4"/>
      <c r="CG496" s="4"/>
      <c r="CH496" s="4"/>
      <c r="CI496" s="4"/>
      <c r="CJ496" s="4"/>
      <c r="CK496" s="4"/>
      <c r="CL496" s="4"/>
      <c r="CM496" s="4"/>
      <c r="CN496" s="4"/>
      <c r="CO496" s="4"/>
      <c r="CP496" s="4"/>
      <c r="CQ496" s="4"/>
    </row>
    <row r="497" spans="1:95" ht="12.75">
      <c r="A497" s="4"/>
      <c r="C497" s="4"/>
      <c r="BP497" s="4"/>
      <c r="BQ497" s="4"/>
      <c r="BR497" s="4"/>
      <c r="BS497" s="4"/>
      <c r="BT497" s="4"/>
      <c r="BU497" s="4"/>
      <c r="BV497" s="4"/>
      <c r="BW497" s="4"/>
      <c r="BX497" s="4"/>
      <c r="BY497" s="4"/>
      <c r="BZ497" s="4"/>
      <c r="CA497" s="4"/>
      <c r="CB497" s="4"/>
      <c r="CC497" s="4"/>
      <c r="CD497" s="4"/>
      <c r="CE497" s="4"/>
      <c r="CF497" s="4"/>
      <c r="CG497" s="4"/>
      <c r="CH497" s="4"/>
      <c r="CI497" s="4"/>
      <c r="CJ497" s="4"/>
      <c r="CK497" s="4"/>
      <c r="CL497" s="4"/>
      <c r="CM497" s="4"/>
      <c r="CN497" s="4"/>
      <c r="CO497" s="4"/>
      <c r="CP497" s="4"/>
      <c r="CQ497" s="4"/>
    </row>
    <row r="498" spans="1:95" ht="12.75">
      <c r="A498" s="4"/>
      <c r="C498" s="4"/>
      <c r="BP498" s="4"/>
      <c r="BQ498" s="4"/>
      <c r="BR498" s="4"/>
      <c r="BS498" s="4"/>
      <c r="BT498" s="4"/>
      <c r="BU498" s="4"/>
      <c r="BV498" s="4"/>
      <c r="BW498" s="4"/>
      <c r="BX498" s="4"/>
      <c r="BY498" s="4"/>
      <c r="BZ498" s="4"/>
      <c r="CA498" s="4"/>
      <c r="CB498" s="4"/>
      <c r="CC498" s="4"/>
      <c r="CD498" s="4"/>
      <c r="CE498" s="4"/>
      <c r="CF498" s="4"/>
      <c r="CG498" s="4"/>
      <c r="CH498" s="4"/>
      <c r="CI498" s="4"/>
      <c r="CJ498" s="4"/>
      <c r="CK498" s="4"/>
      <c r="CL498" s="4"/>
      <c r="CM498" s="4"/>
      <c r="CN498" s="4"/>
      <c r="CO498" s="4"/>
      <c r="CP498" s="4"/>
      <c r="CQ498" s="4"/>
    </row>
    <row r="499" spans="1:95" ht="12.75">
      <c r="A499" s="4"/>
      <c r="C499" s="4"/>
      <c r="BP499" s="4"/>
      <c r="BQ499" s="4"/>
      <c r="BR499" s="4"/>
      <c r="BS499" s="4"/>
      <c r="BT499" s="4"/>
      <c r="BU499" s="4"/>
      <c r="BV499" s="4"/>
      <c r="BW499" s="4"/>
      <c r="BX499" s="4"/>
      <c r="BY499" s="4"/>
      <c r="BZ499" s="4"/>
      <c r="CA499" s="4"/>
      <c r="CB499" s="4"/>
      <c r="CC499" s="4"/>
      <c r="CD499" s="4"/>
      <c r="CE499" s="4"/>
      <c r="CF499" s="4"/>
      <c r="CG499" s="4"/>
      <c r="CH499" s="4"/>
      <c r="CI499" s="4"/>
      <c r="CJ499" s="4"/>
      <c r="CK499" s="4"/>
      <c r="CL499" s="4"/>
      <c r="CM499" s="4"/>
      <c r="CN499" s="4"/>
      <c r="CO499" s="4"/>
      <c r="CP499" s="4"/>
      <c r="CQ499" s="4"/>
    </row>
    <row r="500" spans="1:95" ht="12.75">
      <c r="A500" s="4"/>
      <c r="C500" s="4"/>
      <c r="BP500" s="4"/>
      <c r="BQ500" s="4"/>
      <c r="BR500" s="4"/>
      <c r="BS500" s="4"/>
      <c r="BT500" s="4"/>
      <c r="BU500" s="4"/>
      <c r="BV500" s="4"/>
      <c r="BW500" s="4"/>
      <c r="BX500" s="4"/>
      <c r="BY500" s="4"/>
      <c r="BZ500" s="4"/>
      <c r="CA500" s="4"/>
      <c r="CB500" s="4"/>
      <c r="CC500" s="4"/>
      <c r="CD500" s="4"/>
      <c r="CE500" s="4"/>
      <c r="CF500" s="4"/>
      <c r="CG500" s="4"/>
      <c r="CH500" s="4"/>
      <c r="CI500" s="4"/>
      <c r="CJ500" s="4"/>
      <c r="CK500" s="4"/>
      <c r="CL500" s="4"/>
      <c r="CM500" s="4"/>
      <c r="CN500" s="4"/>
      <c r="CO500" s="4"/>
      <c r="CP500" s="4"/>
      <c r="CQ500" s="4"/>
    </row>
    <row r="501" spans="1:95" ht="12.75">
      <c r="A501" s="4"/>
      <c r="C501" s="4"/>
      <c r="BP501" s="4"/>
      <c r="BQ501" s="4"/>
      <c r="BR501" s="4"/>
      <c r="BS501" s="4"/>
      <c r="BT501" s="4"/>
      <c r="BU501" s="4"/>
      <c r="BV501" s="4"/>
      <c r="BW501" s="4"/>
      <c r="BX501" s="4"/>
      <c r="BY501" s="4"/>
      <c r="BZ501" s="4"/>
      <c r="CA501" s="4"/>
      <c r="CB501" s="4"/>
      <c r="CC501" s="4"/>
      <c r="CD501" s="4"/>
      <c r="CE501" s="4"/>
      <c r="CF501" s="4"/>
      <c r="CG501" s="4"/>
      <c r="CH501" s="4"/>
      <c r="CI501" s="4"/>
      <c r="CJ501" s="4"/>
      <c r="CK501" s="4"/>
      <c r="CL501" s="4"/>
      <c r="CM501" s="4"/>
      <c r="CN501" s="4"/>
      <c r="CO501" s="4"/>
      <c r="CP501" s="4"/>
      <c r="CQ501" s="4"/>
    </row>
    <row r="502" spans="1:95" ht="12.75">
      <c r="A502" s="4"/>
      <c r="C502" s="4"/>
      <c r="BP502" s="4"/>
      <c r="BQ502" s="4"/>
      <c r="BR502" s="4"/>
      <c r="BS502" s="4"/>
      <c r="BT502" s="4"/>
      <c r="BU502" s="4"/>
      <c r="BV502" s="4"/>
      <c r="BW502" s="4"/>
      <c r="BX502" s="4"/>
      <c r="BY502" s="4"/>
      <c r="BZ502" s="4"/>
      <c r="CA502" s="4"/>
      <c r="CB502" s="4"/>
      <c r="CC502" s="4"/>
      <c r="CD502" s="4"/>
      <c r="CE502" s="4"/>
      <c r="CF502" s="4"/>
      <c r="CG502" s="4"/>
      <c r="CH502" s="4"/>
      <c r="CI502" s="4"/>
      <c r="CJ502" s="4"/>
      <c r="CK502" s="4"/>
      <c r="CL502" s="4"/>
      <c r="CM502" s="4"/>
      <c r="CN502" s="4"/>
      <c r="CO502" s="4"/>
      <c r="CP502" s="4"/>
      <c r="CQ502" s="4"/>
    </row>
    <row r="503" spans="1:95" ht="12.75">
      <c r="A503" s="4"/>
      <c r="C503" s="4"/>
      <c r="BP503" s="4"/>
      <c r="BQ503" s="4"/>
      <c r="BR503" s="4"/>
      <c r="BS503" s="4"/>
      <c r="BT503" s="4"/>
      <c r="BU503" s="4"/>
      <c r="BV503" s="4"/>
      <c r="BW503" s="4"/>
      <c r="BX503" s="4"/>
      <c r="BY503" s="4"/>
      <c r="BZ503" s="4"/>
      <c r="CA503" s="4"/>
      <c r="CB503" s="4"/>
      <c r="CC503" s="4"/>
      <c r="CD503" s="4"/>
      <c r="CE503" s="4"/>
      <c r="CF503" s="4"/>
      <c r="CG503" s="4"/>
      <c r="CH503" s="4"/>
      <c r="CI503" s="4"/>
      <c r="CJ503" s="4"/>
      <c r="CK503" s="4"/>
      <c r="CL503" s="4"/>
      <c r="CM503" s="4"/>
      <c r="CN503" s="4"/>
      <c r="CO503" s="4"/>
      <c r="CP503" s="4"/>
      <c r="CQ503" s="4"/>
    </row>
    <row r="504" spans="1:95" ht="12.75">
      <c r="A504" s="4"/>
      <c r="C504" s="4"/>
      <c r="BP504" s="4"/>
      <c r="BQ504" s="4"/>
      <c r="BR504" s="4"/>
      <c r="BS504" s="4"/>
      <c r="BT504" s="4"/>
      <c r="BU504" s="4"/>
      <c r="BV504" s="4"/>
      <c r="BW504" s="4"/>
      <c r="BX504" s="4"/>
      <c r="BY504" s="4"/>
      <c r="BZ504" s="4"/>
      <c r="CA504" s="4"/>
      <c r="CB504" s="4"/>
      <c r="CC504" s="4"/>
      <c r="CD504" s="4"/>
      <c r="CE504" s="4"/>
      <c r="CF504" s="4"/>
      <c r="CG504" s="4"/>
      <c r="CH504" s="4"/>
      <c r="CI504" s="4"/>
      <c r="CJ504" s="4"/>
      <c r="CK504" s="4"/>
      <c r="CL504" s="4"/>
      <c r="CM504" s="4"/>
      <c r="CN504" s="4"/>
      <c r="CO504" s="4"/>
      <c r="CP504" s="4"/>
      <c r="CQ504" s="4"/>
    </row>
    <row r="505" spans="1:95" ht="12.75">
      <c r="A505" s="4"/>
      <c r="C505" s="4"/>
      <c r="BP505" s="4"/>
      <c r="BQ505" s="4"/>
      <c r="BR505" s="4"/>
      <c r="BS505" s="4"/>
      <c r="BT505" s="4"/>
      <c r="BU505" s="4"/>
      <c r="BV505" s="4"/>
      <c r="BW505" s="4"/>
      <c r="BX505" s="4"/>
      <c r="BY505" s="4"/>
      <c r="BZ505" s="4"/>
      <c r="CA505" s="4"/>
      <c r="CB505" s="4"/>
      <c r="CC505" s="4"/>
      <c r="CD505" s="4"/>
      <c r="CE505" s="4"/>
      <c r="CF505" s="4"/>
      <c r="CG505" s="4"/>
      <c r="CH505" s="4"/>
      <c r="CI505" s="4"/>
      <c r="CJ505" s="4"/>
      <c r="CK505" s="4"/>
      <c r="CL505" s="4"/>
      <c r="CM505" s="4"/>
      <c r="CN505" s="4"/>
      <c r="CO505" s="4"/>
      <c r="CP505" s="4"/>
      <c r="CQ505" s="4"/>
    </row>
    <row r="506" spans="1:95" ht="12.75">
      <c r="A506" s="4"/>
      <c r="C506" s="4"/>
      <c r="BP506" s="4"/>
      <c r="BQ506" s="4"/>
      <c r="BR506" s="4"/>
      <c r="BS506" s="4"/>
      <c r="BT506" s="4"/>
      <c r="BU506" s="4"/>
      <c r="BV506" s="4"/>
      <c r="BW506" s="4"/>
      <c r="BX506" s="4"/>
      <c r="BY506" s="4"/>
      <c r="BZ506" s="4"/>
      <c r="CA506" s="4"/>
      <c r="CB506" s="4"/>
      <c r="CC506" s="4"/>
      <c r="CD506" s="4"/>
      <c r="CE506" s="4"/>
      <c r="CF506" s="4"/>
      <c r="CG506" s="4"/>
      <c r="CH506" s="4"/>
      <c r="CI506" s="4"/>
      <c r="CJ506" s="4"/>
      <c r="CK506" s="4"/>
      <c r="CL506" s="4"/>
      <c r="CM506" s="4"/>
      <c r="CN506" s="4"/>
      <c r="CO506" s="4"/>
      <c r="CP506" s="4"/>
      <c r="CQ506" s="4"/>
    </row>
    <row r="507" spans="1:95" ht="12.75">
      <c r="A507" s="4"/>
      <c r="C507" s="4"/>
      <c r="BP507" s="4"/>
      <c r="BQ507" s="4"/>
      <c r="BR507" s="4"/>
      <c r="BS507" s="4"/>
      <c r="BT507" s="4"/>
      <c r="BU507" s="4"/>
      <c r="BV507" s="4"/>
      <c r="BW507" s="4"/>
      <c r="BX507" s="4"/>
      <c r="BY507" s="4"/>
      <c r="BZ507" s="4"/>
      <c r="CA507" s="4"/>
      <c r="CB507" s="4"/>
      <c r="CC507" s="4"/>
      <c r="CD507" s="4"/>
      <c r="CE507" s="4"/>
      <c r="CF507" s="4"/>
      <c r="CG507" s="4"/>
      <c r="CH507" s="4"/>
      <c r="CI507" s="4"/>
      <c r="CJ507" s="4"/>
      <c r="CK507" s="4"/>
      <c r="CL507" s="4"/>
      <c r="CM507" s="4"/>
      <c r="CN507" s="4"/>
      <c r="CO507" s="4"/>
      <c r="CP507" s="4"/>
      <c r="CQ507" s="4"/>
    </row>
    <row r="508" spans="1:95" ht="12.75">
      <c r="A508" s="4"/>
      <c r="C508" s="4"/>
      <c r="BP508" s="4"/>
      <c r="BQ508" s="4"/>
      <c r="BR508" s="4"/>
      <c r="BS508" s="4"/>
      <c r="BT508" s="4"/>
      <c r="BU508" s="4"/>
      <c r="BV508" s="4"/>
      <c r="BW508" s="4"/>
      <c r="BX508" s="4"/>
      <c r="BY508" s="4"/>
      <c r="BZ508" s="4"/>
      <c r="CA508" s="4"/>
      <c r="CB508" s="4"/>
      <c r="CC508" s="4"/>
      <c r="CD508" s="4"/>
      <c r="CE508" s="4"/>
      <c r="CF508" s="4"/>
      <c r="CG508" s="4"/>
      <c r="CH508" s="4"/>
      <c r="CI508" s="4"/>
      <c r="CJ508" s="4"/>
      <c r="CK508" s="4"/>
      <c r="CL508" s="4"/>
      <c r="CM508" s="4"/>
      <c r="CN508" s="4"/>
      <c r="CO508" s="4"/>
      <c r="CP508" s="4"/>
      <c r="CQ508" s="4"/>
    </row>
    <row r="509" spans="1:95" ht="12.75">
      <c r="A509" s="4"/>
      <c r="C509" s="4"/>
      <c r="BP509" s="4"/>
      <c r="BQ509" s="4"/>
      <c r="BR509" s="4"/>
      <c r="BS509" s="4"/>
      <c r="BT509" s="4"/>
      <c r="BU509" s="4"/>
      <c r="BV509" s="4"/>
      <c r="BW509" s="4"/>
      <c r="BX509" s="4"/>
      <c r="BY509" s="4"/>
      <c r="BZ509" s="4"/>
      <c r="CA509" s="4"/>
      <c r="CB509" s="4"/>
      <c r="CC509" s="4"/>
      <c r="CD509" s="4"/>
      <c r="CE509" s="4"/>
      <c r="CF509" s="4"/>
      <c r="CG509" s="4"/>
      <c r="CH509" s="4"/>
      <c r="CI509" s="4"/>
      <c r="CJ509" s="4"/>
      <c r="CK509" s="4"/>
      <c r="CL509" s="4"/>
      <c r="CM509" s="4"/>
      <c r="CN509" s="4"/>
      <c r="CO509" s="4"/>
      <c r="CP509" s="4"/>
      <c r="CQ509" s="4"/>
    </row>
    <row r="510" spans="1:95" ht="12.75">
      <c r="A510" s="4"/>
      <c r="C510" s="4"/>
      <c r="BP510" s="4"/>
      <c r="BQ510" s="4"/>
      <c r="BR510" s="4"/>
      <c r="BS510" s="4"/>
      <c r="BT510" s="4"/>
      <c r="BU510" s="4"/>
      <c r="BV510" s="4"/>
      <c r="BW510" s="4"/>
      <c r="BX510" s="4"/>
      <c r="BY510" s="4"/>
      <c r="BZ510" s="4"/>
      <c r="CA510" s="4"/>
      <c r="CB510" s="4"/>
      <c r="CC510" s="4"/>
      <c r="CD510" s="4"/>
      <c r="CE510" s="4"/>
      <c r="CF510" s="4"/>
      <c r="CG510" s="4"/>
      <c r="CH510" s="4"/>
      <c r="CI510" s="4"/>
      <c r="CJ510" s="4"/>
      <c r="CK510" s="4"/>
      <c r="CL510" s="4"/>
      <c r="CM510" s="4"/>
      <c r="CN510" s="4"/>
      <c r="CO510" s="4"/>
      <c r="CP510" s="4"/>
      <c r="CQ510" s="4"/>
    </row>
    <row r="511" spans="1:95" ht="12.75">
      <c r="A511" s="4"/>
      <c r="C511" s="4"/>
      <c r="BP511" s="4"/>
      <c r="BQ511" s="4"/>
      <c r="BR511" s="4"/>
      <c r="BS511" s="4"/>
      <c r="BT511" s="4"/>
      <c r="BU511" s="4"/>
      <c r="BV511" s="4"/>
      <c r="BW511" s="4"/>
      <c r="BX511" s="4"/>
      <c r="BY511" s="4"/>
      <c r="BZ511" s="4"/>
      <c r="CA511" s="4"/>
      <c r="CB511" s="4"/>
      <c r="CC511" s="4"/>
      <c r="CD511" s="4"/>
      <c r="CE511" s="4"/>
      <c r="CF511" s="4"/>
      <c r="CG511" s="4"/>
      <c r="CH511" s="4"/>
      <c r="CI511" s="4"/>
      <c r="CJ511" s="4"/>
      <c r="CK511" s="4"/>
      <c r="CL511" s="4"/>
      <c r="CM511" s="4"/>
      <c r="CN511" s="4"/>
      <c r="CO511" s="4"/>
      <c r="CP511" s="4"/>
      <c r="CQ511" s="4"/>
    </row>
    <row r="512" spans="1:95" ht="12.75">
      <c r="A512" s="4"/>
      <c r="C512" s="4"/>
      <c r="BP512" s="4"/>
      <c r="BQ512" s="4"/>
      <c r="BR512" s="4"/>
      <c r="BS512" s="4"/>
      <c r="BT512" s="4"/>
      <c r="BU512" s="4"/>
      <c r="BV512" s="4"/>
      <c r="BW512" s="4"/>
      <c r="BX512" s="4"/>
      <c r="BY512" s="4"/>
      <c r="BZ512" s="4"/>
      <c r="CA512" s="4"/>
      <c r="CB512" s="4"/>
      <c r="CC512" s="4"/>
      <c r="CD512" s="4"/>
      <c r="CE512" s="4"/>
      <c r="CF512" s="4"/>
      <c r="CG512" s="4"/>
      <c r="CH512" s="4"/>
      <c r="CI512" s="4"/>
      <c r="CJ512" s="4"/>
      <c r="CK512" s="4"/>
      <c r="CL512" s="4"/>
      <c r="CM512" s="4"/>
      <c r="CN512" s="4"/>
      <c r="CO512" s="4"/>
      <c r="CP512" s="4"/>
      <c r="CQ512" s="4"/>
    </row>
    <row r="513" spans="1:95" ht="12.75">
      <c r="A513" s="4"/>
      <c r="C513" s="4"/>
      <c r="BP513" s="4"/>
      <c r="BQ513" s="4"/>
      <c r="BR513" s="4"/>
      <c r="BS513" s="4"/>
      <c r="BT513" s="4"/>
      <c r="BU513" s="4"/>
      <c r="BV513" s="4"/>
      <c r="BW513" s="4"/>
      <c r="BX513" s="4"/>
      <c r="BY513" s="4"/>
      <c r="BZ513" s="4"/>
      <c r="CA513" s="4"/>
      <c r="CB513" s="4"/>
      <c r="CC513" s="4"/>
      <c r="CD513" s="4"/>
      <c r="CE513" s="4"/>
      <c r="CF513" s="4"/>
      <c r="CG513" s="4"/>
      <c r="CH513" s="4"/>
      <c r="CI513" s="4"/>
      <c r="CJ513" s="4"/>
      <c r="CK513" s="4"/>
      <c r="CL513" s="4"/>
      <c r="CM513" s="4"/>
      <c r="CN513" s="4"/>
      <c r="CO513" s="4"/>
      <c r="CP513" s="4"/>
      <c r="CQ513" s="4"/>
    </row>
    <row r="514" spans="1:95" ht="12.75">
      <c r="A514" s="4"/>
      <c r="C514" s="4"/>
      <c r="BP514" s="4"/>
      <c r="BQ514" s="4"/>
      <c r="BR514" s="4"/>
      <c r="BS514" s="4"/>
      <c r="BT514" s="4"/>
      <c r="BU514" s="4"/>
      <c r="BV514" s="4"/>
      <c r="BW514" s="4"/>
      <c r="BX514" s="4"/>
      <c r="BY514" s="4"/>
      <c r="BZ514" s="4"/>
      <c r="CA514" s="4"/>
      <c r="CB514" s="4"/>
      <c r="CC514" s="4"/>
      <c r="CD514" s="4"/>
      <c r="CE514" s="4"/>
      <c r="CF514" s="4"/>
      <c r="CG514" s="4"/>
      <c r="CH514" s="4"/>
      <c r="CI514" s="4"/>
      <c r="CJ514" s="4"/>
      <c r="CK514" s="4"/>
      <c r="CL514" s="4"/>
      <c r="CM514" s="4"/>
      <c r="CN514" s="4"/>
      <c r="CO514" s="4"/>
      <c r="CP514" s="4"/>
      <c r="CQ514" s="4"/>
    </row>
    <row r="515" spans="1:95" ht="12.75">
      <c r="A515" s="4"/>
      <c r="C515" s="4"/>
      <c r="BP515" s="4"/>
      <c r="BQ515" s="4"/>
      <c r="BR515" s="4"/>
      <c r="BS515" s="4"/>
      <c r="BT515" s="4"/>
      <c r="BU515" s="4"/>
      <c r="BV515" s="4"/>
      <c r="BW515" s="4"/>
      <c r="BX515" s="4"/>
      <c r="BY515" s="4"/>
      <c r="BZ515" s="4"/>
      <c r="CA515" s="4"/>
      <c r="CB515" s="4"/>
      <c r="CC515" s="4"/>
      <c r="CD515" s="4"/>
      <c r="CE515" s="4"/>
      <c r="CF515" s="4"/>
      <c r="CG515" s="4"/>
      <c r="CH515" s="4"/>
      <c r="CI515" s="4"/>
      <c r="CJ515" s="4"/>
      <c r="CK515" s="4"/>
      <c r="CL515" s="4"/>
      <c r="CM515" s="4"/>
      <c r="CN515" s="4"/>
      <c r="CO515" s="4"/>
      <c r="CP515" s="4"/>
      <c r="CQ515" s="4"/>
    </row>
    <row r="516" spans="1:95" ht="12.75">
      <c r="A516" s="4"/>
      <c r="C516" s="4"/>
      <c r="BP516" s="4"/>
      <c r="BQ516" s="4"/>
      <c r="BR516" s="4"/>
      <c r="BS516" s="4"/>
      <c r="BT516" s="4"/>
      <c r="BU516" s="4"/>
      <c r="BV516" s="4"/>
      <c r="BW516" s="4"/>
      <c r="BX516" s="4"/>
      <c r="BY516" s="4"/>
      <c r="BZ516" s="4"/>
      <c r="CA516" s="4"/>
      <c r="CB516" s="4"/>
      <c r="CC516" s="4"/>
      <c r="CD516" s="4"/>
      <c r="CE516" s="4"/>
      <c r="CF516" s="4"/>
      <c r="CG516" s="4"/>
      <c r="CH516" s="4"/>
      <c r="CI516" s="4"/>
      <c r="CJ516" s="4"/>
      <c r="CK516" s="4"/>
      <c r="CL516" s="4"/>
      <c r="CM516" s="4"/>
      <c r="CN516" s="4"/>
      <c r="CO516" s="4"/>
      <c r="CP516" s="4"/>
      <c r="CQ516" s="4"/>
    </row>
    <row r="517" spans="1:95" ht="12.75">
      <c r="A517" s="4"/>
      <c r="C517" s="4"/>
      <c r="BP517" s="4"/>
      <c r="BQ517" s="4"/>
      <c r="BR517" s="4"/>
      <c r="BS517" s="4"/>
      <c r="BT517" s="4"/>
      <c r="BU517" s="4"/>
      <c r="BV517" s="4"/>
      <c r="BW517" s="4"/>
      <c r="BX517" s="4"/>
      <c r="BY517" s="4"/>
      <c r="BZ517" s="4"/>
      <c r="CA517" s="4"/>
      <c r="CB517" s="4"/>
      <c r="CC517" s="4"/>
      <c r="CD517" s="4"/>
      <c r="CE517" s="4"/>
      <c r="CF517" s="4"/>
      <c r="CG517" s="4"/>
      <c r="CH517" s="4"/>
      <c r="CI517" s="4"/>
      <c r="CJ517" s="4"/>
      <c r="CK517" s="4"/>
      <c r="CL517" s="4"/>
      <c r="CM517" s="4"/>
      <c r="CN517" s="4"/>
      <c r="CO517" s="4"/>
      <c r="CP517" s="4"/>
      <c r="CQ517" s="4"/>
    </row>
    <row r="518" spans="1:95" ht="12.75">
      <c r="A518" s="4"/>
      <c r="C518" s="4"/>
      <c r="BP518" s="4"/>
      <c r="BQ518" s="4"/>
      <c r="BR518" s="4"/>
      <c r="BS518" s="4"/>
      <c r="BT518" s="4"/>
      <c r="BU518" s="4"/>
      <c r="BV518" s="4"/>
      <c r="BW518" s="4"/>
      <c r="BX518" s="4"/>
      <c r="BY518" s="4"/>
      <c r="BZ518" s="4"/>
      <c r="CA518" s="4"/>
      <c r="CB518" s="4"/>
      <c r="CC518" s="4"/>
      <c r="CD518" s="4"/>
      <c r="CE518" s="4"/>
      <c r="CF518" s="4"/>
      <c r="CG518" s="4"/>
      <c r="CH518" s="4"/>
      <c r="CI518" s="4"/>
      <c r="CJ518" s="4"/>
      <c r="CK518" s="4"/>
      <c r="CL518" s="4"/>
      <c r="CM518" s="4"/>
      <c r="CN518" s="4"/>
      <c r="CO518" s="4"/>
      <c r="CP518" s="4"/>
      <c r="CQ518" s="4"/>
    </row>
    <row r="519" spans="1:95" ht="12.75">
      <c r="A519" s="4"/>
      <c r="C519" s="4"/>
      <c r="BP519" s="4"/>
      <c r="BQ519" s="4"/>
      <c r="BR519" s="4"/>
      <c r="BS519" s="4"/>
      <c r="BT519" s="4"/>
      <c r="BU519" s="4"/>
      <c r="BV519" s="4"/>
      <c r="BW519" s="4"/>
      <c r="BX519" s="4"/>
      <c r="BY519" s="4"/>
      <c r="BZ519" s="4"/>
      <c r="CA519" s="4"/>
      <c r="CB519" s="4"/>
      <c r="CC519" s="4"/>
      <c r="CD519" s="4"/>
      <c r="CE519" s="4"/>
      <c r="CF519" s="4"/>
      <c r="CG519" s="4"/>
      <c r="CH519" s="4"/>
      <c r="CI519" s="4"/>
      <c r="CJ519" s="4"/>
      <c r="CK519" s="4"/>
      <c r="CL519" s="4"/>
      <c r="CM519" s="4"/>
      <c r="CN519" s="4"/>
      <c r="CO519" s="4"/>
      <c r="CP519" s="4"/>
      <c r="CQ519" s="4"/>
    </row>
    <row r="520" spans="1:95" ht="12.75">
      <c r="A520" s="4"/>
      <c r="C520" s="4"/>
      <c r="BP520" s="4"/>
      <c r="BQ520" s="4"/>
      <c r="BR520" s="4"/>
      <c r="BS520" s="4"/>
      <c r="BT520" s="4"/>
      <c r="BU520" s="4"/>
      <c r="BV520" s="4"/>
      <c r="BW520" s="4"/>
      <c r="BX520" s="4"/>
      <c r="BY520" s="4"/>
      <c r="BZ520" s="4"/>
      <c r="CA520" s="4"/>
      <c r="CB520" s="4"/>
      <c r="CC520" s="4"/>
      <c r="CD520" s="4"/>
      <c r="CE520" s="4"/>
      <c r="CF520" s="4"/>
      <c r="CG520" s="4"/>
      <c r="CH520" s="4"/>
      <c r="CI520" s="4"/>
      <c r="CJ520" s="4"/>
      <c r="CK520" s="4"/>
      <c r="CL520" s="4"/>
      <c r="CM520" s="4"/>
      <c r="CN520" s="4"/>
      <c r="CO520" s="4"/>
      <c r="CP520" s="4"/>
      <c r="CQ520" s="4"/>
    </row>
    <row r="521" spans="1:95" ht="12.75">
      <c r="A521" s="4"/>
      <c r="C521" s="4"/>
      <c r="BP521" s="4"/>
      <c r="BQ521" s="4"/>
      <c r="BR521" s="4"/>
      <c r="BS521" s="4"/>
      <c r="BT521" s="4"/>
      <c r="BU521" s="4"/>
      <c r="BV521" s="4"/>
      <c r="BW521" s="4"/>
      <c r="BX521" s="4"/>
      <c r="BY521" s="4"/>
      <c r="BZ521" s="4"/>
      <c r="CA521" s="4"/>
      <c r="CB521" s="4"/>
      <c r="CC521" s="4"/>
      <c r="CD521" s="4"/>
      <c r="CE521" s="4"/>
      <c r="CF521" s="4"/>
      <c r="CG521" s="4"/>
      <c r="CH521" s="4"/>
      <c r="CI521" s="4"/>
      <c r="CJ521" s="4"/>
      <c r="CK521" s="4"/>
      <c r="CL521" s="4"/>
      <c r="CM521" s="4"/>
      <c r="CN521" s="4"/>
      <c r="CO521" s="4"/>
      <c r="CP521" s="4"/>
      <c r="CQ521" s="4"/>
    </row>
    <row r="522" spans="1:95" ht="12.75">
      <c r="A522" s="4"/>
      <c r="C522" s="4"/>
      <c r="BP522" s="4"/>
      <c r="BQ522" s="4"/>
      <c r="BR522" s="4"/>
      <c r="BS522" s="4"/>
      <c r="BT522" s="4"/>
      <c r="BU522" s="4"/>
      <c r="BV522" s="4"/>
      <c r="BW522" s="4"/>
      <c r="BX522" s="4"/>
      <c r="BY522" s="4"/>
      <c r="BZ522" s="4"/>
      <c r="CA522" s="4"/>
      <c r="CB522" s="4"/>
      <c r="CC522" s="4"/>
      <c r="CD522" s="4"/>
      <c r="CE522" s="4"/>
      <c r="CF522" s="4"/>
      <c r="CG522" s="4"/>
      <c r="CH522" s="4"/>
      <c r="CI522" s="4"/>
      <c r="CJ522" s="4"/>
      <c r="CK522" s="4"/>
      <c r="CL522" s="4"/>
      <c r="CM522" s="4"/>
      <c r="CN522" s="4"/>
      <c r="CO522" s="4"/>
      <c r="CP522" s="4"/>
      <c r="CQ522" s="4"/>
    </row>
    <row r="523" spans="1:95" ht="12.75">
      <c r="A523" s="4"/>
      <c r="C523" s="4"/>
      <c r="BP523" s="4"/>
      <c r="BQ523" s="4"/>
      <c r="BR523" s="4"/>
      <c r="BS523" s="4"/>
      <c r="BT523" s="4"/>
      <c r="BU523" s="4"/>
      <c r="BV523" s="4"/>
      <c r="BW523" s="4"/>
      <c r="BX523" s="4"/>
      <c r="BY523" s="4"/>
      <c r="BZ523" s="4"/>
      <c r="CA523" s="4"/>
      <c r="CB523" s="4"/>
      <c r="CC523" s="4"/>
      <c r="CD523" s="4"/>
      <c r="CE523" s="4"/>
      <c r="CF523" s="4"/>
      <c r="CG523" s="4"/>
      <c r="CH523" s="4"/>
      <c r="CI523" s="4"/>
      <c r="CJ523" s="4"/>
      <c r="CK523" s="4"/>
      <c r="CL523" s="4"/>
      <c r="CM523" s="4"/>
      <c r="CN523" s="4"/>
      <c r="CO523" s="4"/>
      <c r="CP523" s="4"/>
      <c r="CQ523" s="4"/>
    </row>
    <row r="524" spans="1:95" ht="12.75">
      <c r="A524" s="4"/>
      <c r="C524" s="4"/>
      <c r="BP524" s="4"/>
      <c r="BQ524" s="4"/>
      <c r="BR524" s="4"/>
      <c r="BS524" s="4"/>
      <c r="BT524" s="4"/>
      <c r="BU524" s="4"/>
      <c r="BV524" s="4"/>
      <c r="BW524" s="4"/>
      <c r="BX524" s="4"/>
      <c r="BY524" s="4"/>
      <c r="BZ524" s="4"/>
      <c r="CA524" s="4"/>
      <c r="CB524" s="4"/>
      <c r="CC524" s="4"/>
      <c r="CD524" s="4"/>
      <c r="CE524" s="4"/>
      <c r="CF524" s="4"/>
      <c r="CG524" s="4"/>
      <c r="CH524" s="4"/>
      <c r="CI524" s="4"/>
      <c r="CJ524" s="4"/>
      <c r="CK524" s="4"/>
      <c r="CL524" s="4"/>
      <c r="CM524" s="4"/>
      <c r="CN524" s="4"/>
      <c r="CO524" s="4"/>
      <c r="CP524" s="4"/>
      <c r="CQ524" s="4"/>
    </row>
    <row r="525" spans="1:95" ht="12.75">
      <c r="A525" s="4"/>
      <c r="C525" s="4"/>
      <c r="BP525" s="4"/>
      <c r="BQ525" s="4"/>
      <c r="BR525" s="4"/>
      <c r="BS525" s="4"/>
      <c r="BT525" s="4"/>
      <c r="BU525" s="4"/>
      <c r="BV525" s="4"/>
      <c r="BW525" s="4"/>
      <c r="BX525" s="4"/>
      <c r="BY525" s="4"/>
      <c r="BZ525" s="4"/>
      <c r="CA525" s="4"/>
      <c r="CB525" s="4"/>
      <c r="CC525" s="4"/>
      <c r="CD525" s="4"/>
      <c r="CE525" s="4"/>
      <c r="CF525" s="4"/>
      <c r="CG525" s="4"/>
      <c r="CH525" s="4"/>
      <c r="CI525" s="4"/>
      <c r="CJ525" s="4"/>
      <c r="CK525" s="4"/>
      <c r="CL525" s="4"/>
      <c r="CM525" s="4"/>
      <c r="CN525" s="4"/>
      <c r="CO525" s="4"/>
      <c r="CP525" s="4"/>
      <c r="CQ525" s="4"/>
    </row>
    <row r="526" spans="1:95" ht="12.75">
      <c r="A526" s="4"/>
      <c r="C526" s="4"/>
      <c r="BP526" s="4"/>
      <c r="BQ526" s="4"/>
      <c r="BR526" s="4"/>
      <c r="BS526" s="4"/>
      <c r="BT526" s="4"/>
      <c r="BU526" s="4"/>
      <c r="BV526" s="4"/>
      <c r="BW526" s="4"/>
      <c r="BX526" s="4"/>
      <c r="BY526" s="4"/>
      <c r="BZ526" s="4"/>
      <c r="CA526" s="4"/>
      <c r="CB526" s="4"/>
      <c r="CC526" s="4"/>
      <c r="CD526" s="4"/>
      <c r="CE526" s="4"/>
      <c r="CF526" s="4"/>
      <c r="CG526" s="4"/>
      <c r="CH526" s="4"/>
      <c r="CI526" s="4"/>
      <c r="CJ526" s="4"/>
      <c r="CK526" s="4"/>
      <c r="CL526" s="4"/>
      <c r="CM526" s="4"/>
      <c r="CN526" s="4"/>
      <c r="CO526" s="4"/>
      <c r="CP526" s="4"/>
      <c r="CQ526" s="4"/>
    </row>
    <row r="527" spans="1:95" ht="12.75">
      <c r="A527" s="4"/>
      <c r="C527" s="4"/>
      <c r="BP527" s="4"/>
      <c r="BQ527" s="4"/>
      <c r="BR527" s="4"/>
      <c r="BS527" s="4"/>
      <c r="BT527" s="4"/>
      <c r="BU527" s="4"/>
      <c r="BV527" s="4"/>
      <c r="BW527" s="4"/>
      <c r="BX527" s="4"/>
      <c r="BY527" s="4"/>
      <c r="BZ527" s="4"/>
      <c r="CA527" s="4"/>
      <c r="CB527" s="4"/>
      <c r="CC527" s="4"/>
      <c r="CD527" s="4"/>
      <c r="CE527" s="4"/>
      <c r="CF527" s="4"/>
      <c r="CG527" s="4"/>
      <c r="CH527" s="4"/>
      <c r="CI527" s="4"/>
      <c r="CJ527" s="4"/>
      <c r="CK527" s="4"/>
      <c r="CL527" s="4"/>
      <c r="CM527" s="4"/>
      <c r="CN527" s="4"/>
      <c r="CO527" s="4"/>
      <c r="CP527" s="4"/>
      <c r="CQ527" s="4"/>
    </row>
    <row r="528" spans="1:95" ht="12.75">
      <c r="A528" s="4"/>
      <c r="C528" s="4"/>
      <c r="BP528" s="4"/>
      <c r="BQ528" s="4"/>
      <c r="BR528" s="4"/>
      <c r="BS528" s="4"/>
      <c r="BT528" s="4"/>
      <c r="BU528" s="4"/>
      <c r="BV528" s="4"/>
      <c r="BW528" s="4"/>
      <c r="BX528" s="4"/>
      <c r="BY528" s="4"/>
      <c r="BZ528" s="4"/>
      <c r="CA528" s="4"/>
      <c r="CB528" s="4"/>
      <c r="CC528" s="4"/>
      <c r="CD528" s="4"/>
      <c r="CE528" s="4"/>
      <c r="CF528" s="4"/>
      <c r="CG528" s="4"/>
      <c r="CH528" s="4"/>
      <c r="CI528" s="4"/>
      <c r="CJ528" s="4"/>
      <c r="CK528" s="4"/>
      <c r="CL528" s="4"/>
      <c r="CM528" s="4"/>
      <c r="CN528" s="4"/>
      <c r="CO528" s="4"/>
      <c r="CP528" s="4"/>
      <c r="CQ528" s="4"/>
    </row>
    <row r="529" spans="1:95" ht="12.75">
      <c r="A529" s="4"/>
      <c r="C529" s="4"/>
      <c r="BP529" s="4"/>
      <c r="BQ529" s="4"/>
      <c r="BR529" s="4"/>
      <c r="BS529" s="4"/>
      <c r="BT529" s="4"/>
      <c r="BU529" s="4"/>
      <c r="BV529" s="4"/>
      <c r="BW529" s="4"/>
      <c r="BX529" s="4"/>
      <c r="BY529" s="4"/>
      <c r="BZ529" s="4"/>
      <c r="CA529" s="4"/>
      <c r="CB529" s="4"/>
      <c r="CC529" s="4"/>
      <c r="CD529" s="4"/>
      <c r="CE529" s="4"/>
      <c r="CF529" s="4"/>
      <c r="CG529" s="4"/>
      <c r="CH529" s="4"/>
      <c r="CI529" s="4"/>
      <c r="CJ529" s="4"/>
      <c r="CK529" s="4"/>
      <c r="CL529" s="4"/>
      <c r="CM529" s="4"/>
      <c r="CN529" s="4"/>
      <c r="CO529" s="4"/>
      <c r="CP529" s="4"/>
      <c r="CQ529" s="4"/>
    </row>
    <row r="530" spans="1:95" ht="12.75">
      <c r="A530" s="4"/>
      <c r="C530" s="4"/>
      <c r="BP530" s="4"/>
      <c r="BQ530" s="4"/>
      <c r="BR530" s="4"/>
      <c r="BS530" s="4"/>
      <c r="BT530" s="4"/>
      <c r="BU530" s="4"/>
      <c r="BV530" s="4"/>
      <c r="BW530" s="4"/>
      <c r="BX530" s="4"/>
      <c r="BY530" s="4"/>
      <c r="BZ530" s="4"/>
      <c r="CA530" s="4"/>
      <c r="CB530" s="4"/>
      <c r="CC530" s="4"/>
      <c r="CD530" s="4"/>
      <c r="CE530" s="4"/>
      <c r="CF530" s="4"/>
      <c r="CG530" s="4"/>
      <c r="CH530" s="4"/>
      <c r="CI530" s="4"/>
      <c r="CJ530" s="4"/>
      <c r="CK530" s="4"/>
      <c r="CL530" s="4"/>
      <c r="CM530" s="4"/>
      <c r="CN530" s="4"/>
      <c r="CO530" s="4"/>
      <c r="CP530" s="4"/>
      <c r="CQ530" s="4"/>
    </row>
    <row r="531" spans="1:95" ht="12.75">
      <c r="A531" s="4"/>
      <c r="C531" s="4"/>
      <c r="BP531" s="4"/>
      <c r="BQ531" s="4"/>
      <c r="BR531" s="4"/>
      <c r="BS531" s="4"/>
      <c r="BT531" s="4"/>
      <c r="BU531" s="4"/>
      <c r="BV531" s="4"/>
      <c r="BW531" s="4"/>
      <c r="BX531" s="4"/>
      <c r="BY531" s="4"/>
      <c r="BZ531" s="4"/>
      <c r="CA531" s="4"/>
      <c r="CB531" s="4"/>
      <c r="CC531" s="4"/>
      <c r="CD531" s="4"/>
      <c r="CE531" s="4"/>
      <c r="CF531" s="4"/>
      <c r="CG531" s="4"/>
      <c r="CH531" s="4"/>
      <c r="CI531" s="4"/>
      <c r="CJ531" s="4"/>
      <c r="CK531" s="4"/>
      <c r="CL531" s="4"/>
      <c r="CM531" s="4"/>
      <c r="CN531" s="4"/>
      <c r="CO531" s="4"/>
      <c r="CP531" s="4"/>
      <c r="CQ531" s="4"/>
    </row>
    <row r="532" spans="1:95" ht="12.75">
      <c r="A532" s="4"/>
      <c r="C532" s="4"/>
      <c r="BP532" s="4"/>
      <c r="BQ532" s="4"/>
      <c r="BR532" s="4"/>
      <c r="BS532" s="4"/>
      <c r="BT532" s="4"/>
      <c r="BU532" s="4"/>
      <c r="BV532" s="4"/>
      <c r="BW532" s="4"/>
      <c r="BX532" s="4"/>
      <c r="BY532" s="4"/>
      <c r="BZ532" s="4"/>
      <c r="CA532" s="4"/>
      <c r="CB532" s="4"/>
      <c r="CC532" s="4"/>
      <c r="CD532" s="4"/>
      <c r="CE532" s="4"/>
      <c r="CF532" s="4"/>
      <c r="CG532" s="4"/>
      <c r="CH532" s="4"/>
      <c r="CI532" s="4"/>
      <c r="CJ532" s="4"/>
      <c r="CK532" s="4"/>
      <c r="CL532" s="4"/>
      <c r="CM532" s="4"/>
      <c r="CN532" s="4"/>
      <c r="CO532" s="4"/>
      <c r="CP532" s="4"/>
      <c r="CQ532" s="4"/>
    </row>
    <row r="533" spans="1:95" ht="12.75">
      <c r="A533" s="4"/>
      <c r="C533" s="4"/>
      <c r="BP533" s="4"/>
      <c r="BQ533" s="4"/>
      <c r="BR533" s="4"/>
      <c r="BS533" s="4"/>
      <c r="BT533" s="4"/>
      <c r="BU533" s="4"/>
      <c r="BV533" s="4"/>
      <c r="BW533" s="4"/>
      <c r="BX533" s="4"/>
      <c r="BY533" s="4"/>
      <c r="BZ533" s="4"/>
      <c r="CA533" s="4"/>
      <c r="CB533" s="4"/>
      <c r="CC533" s="4"/>
      <c r="CD533" s="4"/>
      <c r="CE533" s="4"/>
      <c r="CF533" s="4"/>
      <c r="CG533" s="4"/>
      <c r="CH533" s="4"/>
      <c r="CI533" s="4"/>
      <c r="CJ533" s="4"/>
      <c r="CK533" s="4"/>
      <c r="CL533" s="4"/>
      <c r="CM533" s="4"/>
      <c r="CN533" s="4"/>
      <c r="CO533" s="4"/>
      <c r="CP533" s="4"/>
      <c r="CQ533" s="4"/>
    </row>
    <row r="534" spans="1:95" ht="12.75">
      <c r="A534" s="4"/>
      <c r="C534" s="4"/>
      <c r="BP534" s="4"/>
      <c r="BQ534" s="4"/>
      <c r="BR534" s="4"/>
      <c r="BS534" s="4"/>
      <c r="BT534" s="4"/>
      <c r="BU534" s="4"/>
      <c r="BV534" s="4"/>
      <c r="BW534" s="4"/>
      <c r="BX534" s="4"/>
      <c r="BY534" s="4"/>
      <c r="BZ534" s="4"/>
      <c r="CA534" s="4"/>
      <c r="CB534" s="4"/>
      <c r="CC534" s="4"/>
      <c r="CD534" s="4"/>
      <c r="CE534" s="4"/>
      <c r="CF534" s="4"/>
      <c r="CG534" s="4"/>
      <c r="CH534" s="4"/>
      <c r="CI534" s="4"/>
      <c r="CJ534" s="4"/>
      <c r="CK534" s="4"/>
      <c r="CL534" s="4"/>
      <c r="CM534" s="4"/>
      <c r="CN534" s="4"/>
      <c r="CO534" s="4"/>
      <c r="CP534" s="4"/>
      <c r="CQ534" s="4"/>
    </row>
    <row r="535" spans="1:95" ht="12.75">
      <c r="A535" s="4"/>
      <c r="C535" s="4"/>
      <c r="BP535" s="4"/>
      <c r="BQ535" s="4"/>
      <c r="BR535" s="4"/>
      <c r="BS535" s="4"/>
      <c r="BT535" s="4"/>
      <c r="BU535" s="4"/>
      <c r="BV535" s="4"/>
      <c r="BW535" s="4"/>
      <c r="BX535" s="4"/>
      <c r="BY535" s="4"/>
      <c r="BZ535" s="4"/>
      <c r="CA535" s="4"/>
      <c r="CB535" s="4"/>
      <c r="CC535" s="4"/>
      <c r="CD535" s="4"/>
      <c r="CE535" s="4"/>
      <c r="CF535" s="4"/>
      <c r="CG535" s="4"/>
      <c r="CH535" s="4"/>
      <c r="CI535" s="4"/>
      <c r="CJ535" s="4"/>
      <c r="CK535" s="4"/>
      <c r="CL535" s="4"/>
      <c r="CM535" s="4"/>
      <c r="CN535" s="4"/>
      <c r="CO535" s="4"/>
      <c r="CP535" s="4"/>
      <c r="CQ535" s="4"/>
    </row>
    <row r="536" spans="1:95" ht="12.75">
      <c r="A536" s="4"/>
      <c r="C536" s="4"/>
      <c r="BP536" s="4"/>
      <c r="BQ536" s="4"/>
      <c r="BR536" s="4"/>
      <c r="BS536" s="4"/>
      <c r="BT536" s="4"/>
      <c r="BU536" s="4"/>
      <c r="BV536" s="4"/>
      <c r="BW536" s="4"/>
      <c r="BX536" s="4"/>
      <c r="BY536" s="4"/>
      <c r="BZ536" s="4"/>
      <c r="CA536" s="4"/>
      <c r="CB536" s="4"/>
      <c r="CC536" s="4"/>
      <c r="CD536" s="4"/>
      <c r="CE536" s="4"/>
      <c r="CF536" s="4"/>
      <c r="CG536" s="4"/>
      <c r="CH536" s="4"/>
      <c r="CI536" s="4"/>
      <c r="CJ536" s="4"/>
      <c r="CK536" s="4"/>
      <c r="CL536" s="4"/>
      <c r="CM536" s="4"/>
      <c r="CN536" s="4"/>
      <c r="CO536" s="4"/>
      <c r="CP536" s="4"/>
      <c r="CQ536" s="4"/>
    </row>
    <row r="537" spans="1:95" ht="12.75">
      <c r="A537" s="4"/>
      <c r="C537" s="4"/>
      <c r="BP537" s="4"/>
      <c r="BQ537" s="4"/>
      <c r="BR537" s="4"/>
      <c r="BS537" s="4"/>
      <c r="BT537" s="4"/>
      <c r="BU537" s="4"/>
      <c r="BV537" s="4"/>
      <c r="BW537" s="4"/>
      <c r="BX537" s="4"/>
      <c r="BY537" s="4"/>
      <c r="BZ537" s="4"/>
      <c r="CA537" s="4"/>
      <c r="CB537" s="4"/>
      <c r="CC537" s="4"/>
      <c r="CD537" s="4"/>
      <c r="CE537" s="4"/>
      <c r="CF537" s="4"/>
      <c r="CG537" s="4"/>
      <c r="CH537" s="4"/>
      <c r="CI537" s="4"/>
      <c r="CJ537" s="4"/>
      <c r="CK537" s="4"/>
      <c r="CL537" s="4"/>
      <c r="CM537" s="4"/>
      <c r="CN537" s="4"/>
      <c r="CO537" s="4"/>
      <c r="CP537" s="4"/>
      <c r="CQ537" s="4"/>
    </row>
    <row r="538" spans="1:95" ht="12.75">
      <c r="A538" s="4"/>
      <c r="C538" s="4"/>
      <c r="BP538" s="4"/>
      <c r="BQ538" s="4"/>
      <c r="BR538" s="4"/>
      <c r="BS538" s="4"/>
      <c r="BT538" s="4"/>
      <c r="BU538" s="4"/>
      <c r="BV538" s="4"/>
      <c r="BW538" s="4"/>
      <c r="BX538" s="4"/>
      <c r="BY538" s="4"/>
      <c r="BZ538" s="4"/>
      <c r="CA538" s="4"/>
      <c r="CB538" s="4"/>
      <c r="CC538" s="4"/>
      <c r="CD538" s="4"/>
      <c r="CE538" s="4"/>
      <c r="CF538" s="4"/>
      <c r="CG538" s="4"/>
      <c r="CH538" s="4"/>
      <c r="CI538" s="4"/>
      <c r="CJ538" s="4"/>
      <c r="CK538" s="4"/>
      <c r="CL538" s="4"/>
      <c r="CM538" s="4"/>
      <c r="CN538" s="4"/>
      <c r="CO538" s="4"/>
      <c r="CP538" s="4"/>
      <c r="CQ538" s="4"/>
    </row>
    <row r="539" spans="1:95" ht="12.75">
      <c r="A539" s="4"/>
      <c r="C539" s="4"/>
      <c r="BP539" s="4"/>
      <c r="BQ539" s="4"/>
      <c r="BR539" s="4"/>
      <c r="BS539" s="4"/>
      <c r="BT539" s="4"/>
      <c r="BU539" s="4"/>
      <c r="BV539" s="4"/>
      <c r="BW539" s="4"/>
      <c r="BX539" s="4"/>
      <c r="BY539" s="4"/>
      <c r="BZ539" s="4"/>
      <c r="CA539" s="4"/>
      <c r="CB539" s="4"/>
      <c r="CC539" s="4"/>
      <c r="CD539" s="4"/>
      <c r="CE539" s="4"/>
      <c r="CF539" s="4"/>
      <c r="CG539" s="4"/>
      <c r="CH539" s="4"/>
      <c r="CI539" s="4"/>
      <c r="CJ539" s="4"/>
      <c r="CK539" s="4"/>
      <c r="CL539" s="4"/>
      <c r="CM539" s="4"/>
      <c r="CN539" s="4"/>
      <c r="CO539" s="4"/>
      <c r="CP539" s="4"/>
      <c r="CQ539" s="4"/>
    </row>
    <row r="540" spans="1:95" ht="12.75">
      <c r="A540" s="4"/>
      <c r="C540" s="4"/>
      <c r="BP540" s="4"/>
      <c r="BQ540" s="4"/>
      <c r="BR540" s="4"/>
      <c r="BS540" s="4"/>
      <c r="BT540" s="4"/>
      <c r="BU540" s="4"/>
      <c r="BV540" s="4"/>
      <c r="BW540" s="4"/>
      <c r="BX540" s="4"/>
      <c r="BY540" s="4"/>
      <c r="BZ540" s="4"/>
      <c r="CA540" s="4"/>
      <c r="CB540" s="4"/>
      <c r="CC540" s="4"/>
      <c r="CD540" s="4"/>
      <c r="CE540" s="4"/>
      <c r="CF540" s="4"/>
      <c r="CG540" s="4"/>
      <c r="CH540" s="4"/>
      <c r="CI540" s="4"/>
      <c r="CJ540" s="4"/>
      <c r="CK540" s="4"/>
      <c r="CL540" s="4"/>
      <c r="CM540" s="4"/>
      <c r="CN540" s="4"/>
      <c r="CO540" s="4"/>
      <c r="CP540" s="4"/>
      <c r="CQ540" s="4"/>
    </row>
    <row r="541" spans="1:95" ht="12.75">
      <c r="A541" s="4"/>
      <c r="C541" s="4"/>
      <c r="BP541" s="4"/>
      <c r="BQ541" s="4"/>
      <c r="BR541" s="4"/>
      <c r="BS541" s="4"/>
      <c r="BT541" s="4"/>
      <c r="BU541" s="4"/>
      <c r="BV541" s="4"/>
      <c r="BW541" s="4"/>
      <c r="BX541" s="4"/>
      <c r="BY541" s="4"/>
      <c r="BZ541" s="4"/>
      <c r="CA541" s="4"/>
      <c r="CB541" s="4"/>
      <c r="CC541" s="4"/>
      <c r="CD541" s="4"/>
      <c r="CE541" s="4"/>
      <c r="CF541" s="4"/>
      <c r="CG541" s="4"/>
      <c r="CH541" s="4"/>
      <c r="CI541" s="4"/>
      <c r="CJ541" s="4"/>
      <c r="CK541" s="4"/>
      <c r="CL541" s="4"/>
      <c r="CM541" s="4"/>
      <c r="CN541" s="4"/>
      <c r="CO541" s="4"/>
      <c r="CP541" s="4"/>
      <c r="CQ541" s="4"/>
    </row>
    <row r="542" spans="1:95" ht="12.75">
      <c r="A542" s="4"/>
      <c r="C542" s="4"/>
      <c r="BP542" s="4"/>
      <c r="BQ542" s="4"/>
      <c r="BR542" s="4"/>
      <c r="BS542" s="4"/>
      <c r="BT542" s="4"/>
      <c r="BU542" s="4"/>
      <c r="BV542" s="4"/>
      <c r="BW542" s="4"/>
      <c r="BX542" s="4"/>
      <c r="BY542" s="4"/>
      <c r="BZ542" s="4"/>
      <c r="CA542" s="4"/>
      <c r="CB542" s="4"/>
      <c r="CC542" s="4"/>
      <c r="CD542" s="4"/>
      <c r="CE542" s="4"/>
      <c r="CF542" s="4"/>
      <c r="CG542" s="4"/>
      <c r="CH542" s="4"/>
      <c r="CI542" s="4"/>
      <c r="CJ542" s="4"/>
      <c r="CK542" s="4"/>
      <c r="CL542" s="4"/>
      <c r="CM542" s="4"/>
      <c r="CN542" s="4"/>
      <c r="CO542" s="4"/>
      <c r="CP542" s="4"/>
      <c r="CQ542" s="4"/>
    </row>
    <row r="543" spans="1:95" ht="12.75">
      <c r="A543" s="4"/>
      <c r="C543" s="4"/>
      <c r="BP543" s="4"/>
      <c r="BQ543" s="4"/>
      <c r="BR543" s="4"/>
      <c r="BS543" s="4"/>
      <c r="BT543" s="4"/>
      <c r="BU543" s="4"/>
      <c r="BV543" s="4"/>
      <c r="BW543" s="4"/>
      <c r="BX543" s="4"/>
      <c r="BY543" s="4"/>
      <c r="BZ543" s="4"/>
      <c r="CA543" s="4"/>
      <c r="CB543" s="4"/>
      <c r="CC543" s="4"/>
      <c r="CD543" s="4"/>
      <c r="CE543" s="4"/>
      <c r="CF543" s="4"/>
      <c r="CG543" s="4"/>
      <c r="CH543" s="4"/>
      <c r="CI543" s="4"/>
      <c r="CJ543" s="4"/>
      <c r="CK543" s="4"/>
      <c r="CL543" s="4"/>
      <c r="CM543" s="4"/>
      <c r="CN543" s="4"/>
      <c r="CO543" s="4"/>
      <c r="CP543" s="4"/>
      <c r="CQ543" s="4"/>
    </row>
    <row r="544" spans="1:95" ht="12.75">
      <c r="A544" s="4"/>
      <c r="C544" s="4"/>
      <c r="BP544" s="4"/>
      <c r="BQ544" s="4"/>
      <c r="BR544" s="4"/>
      <c r="BS544" s="4"/>
      <c r="BT544" s="4"/>
      <c r="BU544" s="4"/>
      <c r="BV544" s="4"/>
      <c r="BW544" s="4"/>
      <c r="BX544" s="4"/>
      <c r="BY544" s="4"/>
      <c r="BZ544" s="4"/>
      <c r="CA544" s="4"/>
      <c r="CB544" s="4"/>
      <c r="CC544" s="4"/>
      <c r="CD544" s="4"/>
      <c r="CE544" s="4"/>
      <c r="CF544" s="4"/>
      <c r="CG544" s="4"/>
      <c r="CH544" s="4"/>
      <c r="CI544" s="4"/>
      <c r="CJ544" s="4"/>
      <c r="CK544" s="4"/>
      <c r="CL544" s="4"/>
      <c r="CM544" s="4"/>
      <c r="CN544" s="4"/>
      <c r="CO544" s="4"/>
      <c r="CP544" s="4"/>
      <c r="CQ544" s="4"/>
    </row>
    <row r="545" spans="1:95" ht="12.75">
      <c r="A545" s="4"/>
      <c r="C545" s="4"/>
      <c r="BP545" s="4"/>
      <c r="BQ545" s="4"/>
      <c r="BR545" s="4"/>
      <c r="BS545" s="4"/>
      <c r="BT545" s="4"/>
      <c r="BU545" s="4"/>
      <c r="BV545" s="4"/>
      <c r="BW545" s="4"/>
      <c r="BX545" s="4"/>
      <c r="BY545" s="4"/>
      <c r="BZ545" s="4"/>
      <c r="CA545" s="4"/>
      <c r="CB545" s="4"/>
      <c r="CC545" s="4"/>
      <c r="CD545" s="4"/>
      <c r="CE545" s="4"/>
      <c r="CF545" s="4"/>
      <c r="CG545" s="4"/>
      <c r="CH545" s="4"/>
      <c r="CI545" s="4"/>
      <c r="CJ545" s="4"/>
      <c r="CK545" s="4"/>
      <c r="CL545" s="4"/>
      <c r="CM545" s="4"/>
      <c r="CN545" s="4"/>
      <c r="CO545" s="4"/>
      <c r="CP545" s="4"/>
      <c r="CQ545" s="4"/>
    </row>
    <row r="546" spans="1:95" ht="12.75">
      <c r="A546" s="4"/>
      <c r="C546" s="4"/>
      <c r="BP546" s="4"/>
      <c r="BQ546" s="4"/>
      <c r="BR546" s="4"/>
      <c r="BS546" s="4"/>
      <c r="BT546" s="4"/>
      <c r="BU546" s="4"/>
      <c r="BV546" s="4"/>
      <c r="BW546" s="4"/>
      <c r="BX546" s="4"/>
      <c r="BY546" s="4"/>
      <c r="BZ546" s="4"/>
      <c r="CA546" s="4"/>
      <c r="CB546" s="4"/>
      <c r="CC546" s="4"/>
      <c r="CD546" s="4"/>
      <c r="CE546" s="4"/>
      <c r="CF546" s="4"/>
      <c r="CG546" s="4"/>
      <c r="CH546" s="4"/>
      <c r="CI546" s="4"/>
      <c r="CJ546" s="4"/>
      <c r="CK546" s="4"/>
      <c r="CL546" s="4"/>
      <c r="CM546" s="4"/>
      <c r="CN546" s="4"/>
      <c r="CO546" s="4"/>
      <c r="CP546" s="4"/>
      <c r="CQ546" s="4"/>
    </row>
    <row r="547" spans="1:95" ht="12.75">
      <c r="A547" s="4"/>
      <c r="C547" s="4"/>
      <c r="BP547" s="4"/>
      <c r="BQ547" s="4"/>
      <c r="BR547" s="4"/>
      <c r="BS547" s="4"/>
      <c r="BT547" s="4"/>
      <c r="BU547" s="4"/>
      <c r="BV547" s="4"/>
      <c r="BW547" s="4"/>
      <c r="BX547" s="4"/>
      <c r="BY547" s="4"/>
      <c r="BZ547" s="4"/>
      <c r="CA547" s="4"/>
      <c r="CB547" s="4"/>
      <c r="CC547" s="4"/>
      <c r="CD547" s="4"/>
      <c r="CE547" s="4"/>
      <c r="CF547" s="4"/>
      <c r="CG547" s="4"/>
      <c r="CH547" s="4"/>
      <c r="CI547" s="4"/>
      <c r="CJ547" s="4"/>
      <c r="CK547" s="4"/>
      <c r="CL547" s="4"/>
      <c r="CM547" s="4"/>
      <c r="CN547" s="4"/>
      <c r="CO547" s="4"/>
      <c r="CP547" s="4"/>
      <c r="CQ547" s="4"/>
    </row>
    <row r="548" spans="1:95" ht="12.75">
      <c r="A548" s="4"/>
      <c r="C548" s="4"/>
      <c r="BP548" s="4"/>
      <c r="BQ548" s="4"/>
      <c r="BR548" s="4"/>
      <c r="BS548" s="4"/>
      <c r="BT548" s="4"/>
      <c r="BU548" s="4"/>
      <c r="BV548" s="4"/>
      <c r="BW548" s="4"/>
      <c r="BX548" s="4"/>
      <c r="BY548" s="4"/>
      <c r="BZ548" s="4"/>
      <c r="CA548" s="4"/>
      <c r="CB548" s="4"/>
      <c r="CC548" s="4"/>
      <c r="CD548" s="4"/>
      <c r="CE548" s="4"/>
      <c r="CF548" s="4"/>
      <c r="CG548" s="4"/>
      <c r="CH548" s="4"/>
      <c r="CI548" s="4"/>
      <c r="CJ548" s="4"/>
      <c r="CK548" s="4"/>
      <c r="CL548" s="4"/>
      <c r="CM548" s="4"/>
      <c r="CN548" s="4"/>
      <c r="CO548" s="4"/>
      <c r="CP548" s="4"/>
      <c r="CQ548" s="4"/>
    </row>
    <row r="549" spans="1:95" ht="12.75">
      <c r="A549" s="4"/>
      <c r="C549" s="4"/>
      <c r="BP549" s="4"/>
      <c r="BQ549" s="4"/>
      <c r="BR549" s="4"/>
      <c r="BS549" s="4"/>
      <c r="BT549" s="4"/>
      <c r="BU549" s="4"/>
      <c r="BV549" s="4"/>
      <c r="BW549" s="4"/>
      <c r="BX549" s="4"/>
      <c r="BY549" s="4"/>
      <c r="BZ549" s="4"/>
      <c r="CA549" s="4"/>
      <c r="CB549" s="4"/>
      <c r="CC549" s="4"/>
      <c r="CD549" s="4"/>
      <c r="CE549" s="4"/>
      <c r="CF549" s="4"/>
      <c r="CG549" s="4"/>
      <c r="CH549" s="4"/>
      <c r="CI549" s="4"/>
      <c r="CJ549" s="4"/>
      <c r="CK549" s="4"/>
      <c r="CL549" s="4"/>
      <c r="CM549" s="4"/>
      <c r="CN549" s="4"/>
      <c r="CO549" s="4"/>
      <c r="CP549" s="4"/>
      <c r="CQ549" s="4"/>
    </row>
    <row r="550" spans="1:95" ht="12.75">
      <c r="A550" s="4"/>
      <c r="C550" s="4"/>
      <c r="BP550" s="4"/>
      <c r="BQ550" s="4"/>
      <c r="BR550" s="4"/>
      <c r="BS550" s="4"/>
      <c r="BT550" s="4"/>
      <c r="BU550" s="4"/>
      <c r="BV550" s="4"/>
      <c r="BW550" s="4"/>
      <c r="BX550" s="4"/>
      <c r="BY550" s="4"/>
      <c r="BZ550" s="4"/>
      <c r="CA550" s="4"/>
      <c r="CB550" s="4"/>
      <c r="CC550" s="4"/>
      <c r="CD550" s="4"/>
      <c r="CE550" s="4"/>
      <c r="CF550" s="4"/>
      <c r="CG550" s="4"/>
      <c r="CH550" s="4"/>
      <c r="CI550" s="4"/>
      <c r="CJ550" s="4"/>
      <c r="CK550" s="4"/>
      <c r="CL550" s="4"/>
      <c r="CM550" s="4"/>
      <c r="CN550" s="4"/>
      <c r="CO550" s="4"/>
      <c r="CP550" s="4"/>
      <c r="CQ550" s="4"/>
    </row>
    <row r="551" spans="1:95" ht="12.75">
      <c r="A551" s="4"/>
      <c r="C551" s="4"/>
      <c r="BP551" s="4"/>
      <c r="BQ551" s="4"/>
      <c r="BR551" s="4"/>
      <c r="BS551" s="4"/>
      <c r="BT551" s="4"/>
      <c r="BU551" s="4"/>
      <c r="BV551" s="4"/>
      <c r="BW551" s="4"/>
      <c r="BX551" s="4"/>
      <c r="BY551" s="4"/>
      <c r="BZ551" s="4"/>
      <c r="CA551" s="4"/>
      <c r="CB551" s="4"/>
      <c r="CC551" s="4"/>
      <c r="CD551" s="4"/>
      <c r="CE551" s="4"/>
      <c r="CF551" s="4"/>
      <c r="CG551" s="4"/>
      <c r="CH551" s="4"/>
      <c r="CI551" s="4"/>
      <c r="CJ551" s="4"/>
      <c r="CK551" s="4"/>
      <c r="CL551" s="4"/>
      <c r="CM551" s="4"/>
      <c r="CN551" s="4"/>
      <c r="CO551" s="4"/>
      <c r="CP551" s="4"/>
      <c r="CQ551" s="4"/>
    </row>
    <row r="552" spans="1:95" ht="12.75">
      <c r="A552" s="4"/>
      <c r="C552" s="4"/>
      <c r="BP552" s="4"/>
      <c r="BQ552" s="4"/>
      <c r="BR552" s="4"/>
      <c r="BS552" s="4"/>
      <c r="BT552" s="4"/>
      <c r="BU552" s="4"/>
      <c r="BV552" s="4"/>
      <c r="BW552" s="4"/>
      <c r="BX552" s="4"/>
      <c r="BY552" s="4"/>
      <c r="BZ552" s="4"/>
      <c r="CA552" s="4"/>
      <c r="CB552" s="4"/>
      <c r="CC552" s="4"/>
      <c r="CD552" s="4"/>
      <c r="CE552" s="4"/>
      <c r="CF552" s="4"/>
      <c r="CG552" s="4"/>
      <c r="CH552" s="4"/>
      <c r="CI552" s="4"/>
      <c r="CJ552" s="4"/>
      <c r="CK552" s="4"/>
      <c r="CL552" s="4"/>
      <c r="CM552" s="4"/>
      <c r="CN552" s="4"/>
      <c r="CO552" s="4"/>
      <c r="CP552" s="4"/>
      <c r="CQ552" s="4"/>
    </row>
    <row r="553" spans="1:95" ht="12.75">
      <c r="A553" s="4"/>
      <c r="C553" s="4"/>
      <c r="BP553" s="4"/>
      <c r="BQ553" s="4"/>
      <c r="BR553" s="4"/>
      <c r="BS553" s="4"/>
      <c r="BT553" s="4"/>
      <c r="BU553" s="4"/>
      <c r="BV553" s="4"/>
      <c r="BW553" s="4"/>
      <c r="BX553" s="4"/>
      <c r="BY553" s="4"/>
      <c r="BZ553" s="4"/>
      <c r="CA553" s="4"/>
      <c r="CB553" s="4"/>
      <c r="CC553" s="4"/>
      <c r="CD553" s="4"/>
      <c r="CE553" s="4"/>
      <c r="CF553" s="4"/>
      <c r="CG553" s="4"/>
      <c r="CH553" s="4"/>
      <c r="CI553" s="4"/>
      <c r="CJ553" s="4"/>
      <c r="CK553" s="4"/>
      <c r="CL553" s="4"/>
      <c r="CM553" s="4"/>
      <c r="CN553" s="4"/>
      <c r="CO553" s="4"/>
      <c r="CP553" s="4"/>
      <c r="CQ553" s="4"/>
    </row>
    <row r="554" spans="1:95" ht="12.75">
      <c r="A554" s="4"/>
      <c r="C554" s="4"/>
      <c r="BP554" s="4"/>
      <c r="BQ554" s="4"/>
      <c r="BR554" s="4"/>
      <c r="BS554" s="4"/>
      <c r="BT554" s="4"/>
      <c r="BU554" s="4"/>
      <c r="BV554" s="4"/>
      <c r="BW554" s="4"/>
      <c r="BX554" s="4"/>
      <c r="BY554" s="4"/>
      <c r="BZ554" s="4"/>
      <c r="CA554" s="4"/>
      <c r="CB554" s="4"/>
      <c r="CC554" s="4"/>
      <c r="CD554" s="4"/>
      <c r="CE554" s="4"/>
      <c r="CF554" s="4"/>
      <c r="CG554" s="4"/>
      <c r="CH554" s="4"/>
      <c r="CI554" s="4"/>
      <c r="CJ554" s="4"/>
      <c r="CK554" s="4"/>
      <c r="CL554" s="4"/>
      <c r="CM554" s="4"/>
      <c r="CN554" s="4"/>
      <c r="CO554" s="4"/>
      <c r="CP554" s="4"/>
      <c r="CQ554" s="4"/>
    </row>
    <row r="555" spans="1:95" ht="12.75">
      <c r="A555" s="4"/>
      <c r="C555" s="4"/>
      <c r="BP555" s="4"/>
      <c r="BQ555" s="4"/>
      <c r="BR555" s="4"/>
      <c r="BS555" s="4"/>
      <c r="BT555" s="4"/>
      <c r="BU555" s="4"/>
      <c r="BV555" s="4"/>
      <c r="BW555" s="4"/>
      <c r="BX555" s="4"/>
      <c r="BY555" s="4"/>
      <c r="BZ555" s="4"/>
      <c r="CA555" s="4"/>
      <c r="CB555" s="4"/>
      <c r="CC555" s="4"/>
      <c r="CD555" s="4"/>
      <c r="CE555" s="4"/>
      <c r="CF555" s="4"/>
      <c r="CG555" s="4"/>
      <c r="CH555" s="4"/>
      <c r="CI555" s="4"/>
      <c r="CJ555" s="4"/>
      <c r="CK555" s="4"/>
      <c r="CL555" s="4"/>
      <c r="CM555" s="4"/>
      <c r="CN555" s="4"/>
      <c r="CO555" s="4"/>
      <c r="CP555" s="4"/>
      <c r="CQ555" s="4"/>
    </row>
    <row r="556" spans="1:95" ht="12.75">
      <c r="A556" s="4"/>
      <c r="C556" s="4"/>
      <c r="BP556" s="4"/>
      <c r="BQ556" s="4"/>
      <c r="BR556" s="4"/>
      <c r="BS556" s="4"/>
      <c r="BT556" s="4"/>
      <c r="BU556" s="4"/>
      <c r="BV556" s="4"/>
      <c r="BW556" s="4"/>
      <c r="BX556" s="4"/>
      <c r="BY556" s="4"/>
      <c r="BZ556" s="4"/>
      <c r="CA556" s="4"/>
      <c r="CB556" s="4"/>
      <c r="CC556" s="4"/>
      <c r="CD556" s="4"/>
      <c r="CE556" s="4"/>
      <c r="CF556" s="4"/>
      <c r="CG556" s="4"/>
      <c r="CH556" s="4"/>
      <c r="CI556" s="4"/>
      <c r="CJ556" s="4"/>
      <c r="CK556" s="4"/>
      <c r="CL556" s="4"/>
      <c r="CM556" s="4"/>
      <c r="CN556" s="4"/>
      <c r="CO556" s="4"/>
      <c r="CP556" s="4"/>
      <c r="CQ556" s="4"/>
    </row>
    <row r="557" spans="1:95" ht="12.75">
      <c r="A557" s="4"/>
      <c r="C557" s="4"/>
      <c r="BP557" s="4"/>
      <c r="BQ557" s="4"/>
      <c r="BR557" s="4"/>
      <c r="BS557" s="4"/>
      <c r="BT557" s="4"/>
      <c r="BU557" s="4"/>
      <c r="BV557" s="4"/>
      <c r="BW557" s="4"/>
      <c r="BX557" s="4"/>
      <c r="BY557" s="4"/>
      <c r="BZ557" s="4"/>
      <c r="CA557" s="4"/>
      <c r="CB557" s="4"/>
      <c r="CC557" s="4"/>
      <c r="CD557" s="4"/>
      <c r="CE557" s="4"/>
      <c r="CF557" s="4"/>
      <c r="CG557" s="4"/>
      <c r="CH557" s="4"/>
      <c r="CI557" s="4"/>
      <c r="CJ557" s="4"/>
      <c r="CK557" s="4"/>
      <c r="CL557" s="4"/>
      <c r="CM557" s="4"/>
      <c r="CN557" s="4"/>
      <c r="CO557" s="4"/>
      <c r="CP557" s="4"/>
      <c r="CQ557" s="4"/>
    </row>
    <row r="558" spans="1:95" ht="12.75">
      <c r="A558" s="4"/>
      <c r="C558" s="4"/>
      <c r="BP558" s="4"/>
      <c r="BQ558" s="4"/>
      <c r="BR558" s="4"/>
      <c r="BS558" s="4"/>
      <c r="BT558" s="4"/>
      <c r="BU558" s="4"/>
      <c r="BV558" s="4"/>
      <c r="BW558" s="4"/>
      <c r="BX558" s="4"/>
      <c r="BY558" s="4"/>
      <c r="BZ558" s="4"/>
      <c r="CA558" s="4"/>
      <c r="CB558" s="4"/>
      <c r="CC558" s="4"/>
      <c r="CD558" s="4"/>
      <c r="CE558" s="4"/>
      <c r="CF558" s="4"/>
      <c r="CG558" s="4"/>
      <c r="CH558" s="4"/>
      <c r="CI558" s="4"/>
      <c r="CJ558" s="4"/>
      <c r="CK558" s="4"/>
      <c r="CL558" s="4"/>
      <c r="CM558" s="4"/>
      <c r="CN558" s="4"/>
      <c r="CO558" s="4"/>
      <c r="CP558" s="4"/>
      <c r="CQ558" s="4"/>
    </row>
    <row r="559" spans="1:95" ht="12.75">
      <c r="A559" s="4"/>
      <c r="C559" s="4"/>
      <c r="BP559" s="4"/>
      <c r="BQ559" s="4"/>
      <c r="BR559" s="4"/>
      <c r="BS559" s="4"/>
      <c r="BT559" s="4"/>
      <c r="BU559" s="4"/>
      <c r="BV559" s="4"/>
      <c r="BW559" s="4"/>
      <c r="BX559" s="4"/>
      <c r="BY559" s="4"/>
      <c r="BZ559" s="4"/>
      <c r="CA559" s="4"/>
      <c r="CB559" s="4"/>
      <c r="CC559" s="4"/>
      <c r="CD559" s="4"/>
      <c r="CE559" s="4"/>
      <c r="CF559" s="4"/>
      <c r="CG559" s="4"/>
      <c r="CH559" s="4"/>
      <c r="CI559" s="4"/>
      <c r="CJ559" s="4"/>
      <c r="CK559" s="4"/>
      <c r="CL559" s="4"/>
      <c r="CM559" s="4"/>
      <c r="CN559" s="4"/>
      <c r="CO559" s="4"/>
      <c r="CP559" s="4"/>
      <c r="CQ559" s="4"/>
    </row>
    <row r="560" spans="1:95" ht="12.75">
      <c r="A560" s="4"/>
      <c r="C560" s="4"/>
      <c r="BP560" s="4"/>
      <c r="BQ560" s="4"/>
      <c r="BR560" s="4"/>
      <c r="BS560" s="4"/>
      <c r="BT560" s="4"/>
      <c r="BU560" s="4"/>
      <c r="BV560" s="4"/>
      <c r="BW560" s="4"/>
      <c r="BX560" s="4"/>
      <c r="BY560" s="4"/>
      <c r="BZ560" s="4"/>
      <c r="CA560" s="4"/>
      <c r="CB560" s="4"/>
      <c r="CC560" s="4"/>
      <c r="CD560" s="4"/>
      <c r="CE560" s="4"/>
      <c r="CF560" s="4"/>
      <c r="CG560" s="4"/>
      <c r="CH560" s="4"/>
      <c r="CI560" s="4"/>
      <c r="CJ560" s="4"/>
      <c r="CK560" s="4"/>
      <c r="CL560" s="4"/>
      <c r="CM560" s="4"/>
      <c r="CN560" s="4"/>
      <c r="CO560" s="4"/>
      <c r="CP560" s="4"/>
      <c r="CQ560" s="4"/>
    </row>
    <row r="561" spans="1:95" ht="12.75">
      <c r="A561" s="4"/>
      <c r="C561" s="4"/>
      <c r="BP561" s="4"/>
      <c r="BQ561" s="4"/>
      <c r="BR561" s="4"/>
      <c r="BS561" s="4"/>
      <c r="BT561" s="4"/>
      <c r="BU561" s="4"/>
      <c r="BV561" s="4"/>
      <c r="BW561" s="4"/>
      <c r="BX561" s="4"/>
      <c r="BY561" s="4"/>
      <c r="BZ561" s="4"/>
      <c r="CA561" s="4"/>
      <c r="CB561" s="4"/>
      <c r="CC561" s="4"/>
      <c r="CD561" s="4"/>
      <c r="CE561" s="4"/>
      <c r="CF561" s="4"/>
      <c r="CG561" s="4"/>
      <c r="CH561" s="4"/>
      <c r="CI561" s="4"/>
      <c r="CJ561" s="4"/>
      <c r="CK561" s="4"/>
      <c r="CL561" s="4"/>
      <c r="CM561" s="4"/>
      <c r="CN561" s="4"/>
      <c r="CO561" s="4"/>
      <c r="CP561" s="4"/>
      <c r="CQ561" s="4"/>
    </row>
    <row r="562" spans="1:95" ht="12.75">
      <c r="A562" s="4"/>
      <c r="C562" s="4"/>
      <c r="BP562" s="4"/>
      <c r="BQ562" s="4"/>
      <c r="BR562" s="4"/>
      <c r="BS562" s="4"/>
      <c r="BT562" s="4"/>
      <c r="BU562" s="4"/>
      <c r="BV562" s="4"/>
      <c r="BW562" s="4"/>
      <c r="BX562" s="4"/>
      <c r="BY562" s="4"/>
      <c r="BZ562" s="4"/>
      <c r="CA562" s="4"/>
      <c r="CB562" s="4"/>
      <c r="CC562" s="4"/>
      <c r="CD562" s="4"/>
      <c r="CE562" s="4"/>
      <c r="CF562" s="4"/>
      <c r="CG562" s="4"/>
      <c r="CH562" s="4"/>
      <c r="CI562" s="4"/>
      <c r="CJ562" s="4"/>
      <c r="CK562" s="4"/>
      <c r="CL562" s="4"/>
      <c r="CM562" s="4"/>
      <c r="CN562" s="4"/>
      <c r="CO562" s="4"/>
      <c r="CP562" s="4"/>
      <c r="CQ562" s="4"/>
    </row>
    <row r="563" spans="1:95" ht="12.75">
      <c r="A563" s="4"/>
      <c r="C563" s="4"/>
      <c r="BP563" s="4"/>
      <c r="BQ563" s="4"/>
      <c r="BR563" s="4"/>
      <c r="BS563" s="4"/>
      <c r="BT563" s="4"/>
      <c r="BU563" s="4"/>
      <c r="BV563" s="4"/>
      <c r="BW563" s="4"/>
      <c r="BX563" s="4"/>
      <c r="BY563" s="4"/>
      <c r="BZ563" s="4"/>
      <c r="CA563" s="4"/>
      <c r="CB563" s="4"/>
      <c r="CC563" s="4"/>
      <c r="CD563" s="4"/>
      <c r="CE563" s="4"/>
      <c r="CF563" s="4"/>
      <c r="CG563" s="4"/>
      <c r="CH563" s="4"/>
      <c r="CI563" s="4"/>
      <c r="CJ563" s="4"/>
      <c r="CK563" s="4"/>
      <c r="CL563" s="4"/>
      <c r="CM563" s="4"/>
      <c r="CN563" s="4"/>
      <c r="CO563" s="4"/>
      <c r="CP563" s="4"/>
      <c r="CQ563" s="4"/>
    </row>
    <row r="564" spans="1:95" ht="12.75">
      <c r="A564" s="4"/>
      <c r="C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row>
    <row r="565" spans="1:95" ht="12.75">
      <c r="A565" s="4"/>
      <c r="C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row>
    <row r="566" spans="1:95" ht="12.75">
      <c r="A566" s="4"/>
      <c r="C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row>
    <row r="567" spans="1:95" ht="12.75">
      <c r="A567" s="4"/>
      <c r="C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row>
    <row r="568" spans="1:95" ht="12.75">
      <c r="A568" s="4"/>
      <c r="C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row>
    <row r="569" spans="1:95" ht="12.75">
      <c r="A569" s="4"/>
      <c r="C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row>
    <row r="570" spans="1:95" ht="12.75">
      <c r="A570" s="4"/>
      <c r="C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row>
    <row r="571" spans="1:95" ht="12.75">
      <c r="A571" s="4"/>
      <c r="C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row>
    <row r="572" spans="1:95" ht="12.75">
      <c r="A572" s="4"/>
      <c r="C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row>
    <row r="573" spans="1:95" ht="12.75">
      <c r="A573" s="4"/>
      <c r="C573" s="4"/>
      <c r="BP573" s="4"/>
      <c r="BQ573" s="4"/>
      <c r="BR573" s="4"/>
      <c r="BS573" s="4"/>
      <c r="BT573" s="4"/>
      <c r="BU573" s="4"/>
      <c r="BV573" s="4"/>
      <c r="BW573" s="4"/>
      <c r="BX573" s="4"/>
      <c r="BY573" s="4"/>
      <c r="BZ573" s="4"/>
      <c r="CA573" s="4"/>
      <c r="CB573" s="4"/>
      <c r="CC573" s="4"/>
      <c r="CD573" s="4"/>
      <c r="CE573" s="4"/>
      <c r="CF573" s="4"/>
      <c r="CG573" s="4"/>
      <c r="CH573" s="4"/>
      <c r="CI573" s="4"/>
      <c r="CJ573" s="4"/>
      <c r="CK573" s="4"/>
      <c r="CL573" s="4"/>
      <c r="CM573" s="4"/>
      <c r="CN573" s="4"/>
      <c r="CO573" s="4"/>
      <c r="CP573" s="4"/>
      <c r="CQ573" s="4"/>
    </row>
    <row r="574" spans="1:95" ht="12.75">
      <c r="A574" s="4"/>
      <c r="C574" s="4"/>
      <c r="BP574" s="4"/>
      <c r="BQ574" s="4"/>
      <c r="BR574" s="4"/>
      <c r="BS574" s="4"/>
      <c r="BT574" s="4"/>
      <c r="BU574" s="4"/>
      <c r="BV574" s="4"/>
      <c r="BW574" s="4"/>
      <c r="BX574" s="4"/>
      <c r="BY574" s="4"/>
      <c r="BZ574" s="4"/>
      <c r="CA574" s="4"/>
      <c r="CB574" s="4"/>
      <c r="CC574" s="4"/>
      <c r="CD574" s="4"/>
      <c r="CE574" s="4"/>
      <c r="CF574" s="4"/>
      <c r="CG574" s="4"/>
      <c r="CH574" s="4"/>
      <c r="CI574" s="4"/>
      <c r="CJ574" s="4"/>
      <c r="CK574" s="4"/>
      <c r="CL574" s="4"/>
      <c r="CM574" s="4"/>
      <c r="CN574" s="4"/>
      <c r="CO574" s="4"/>
      <c r="CP574" s="4"/>
      <c r="CQ574" s="4"/>
    </row>
    <row r="575" spans="1:95" ht="12.75">
      <c r="A575" s="4"/>
      <c r="C575" s="4"/>
      <c r="BP575" s="4"/>
      <c r="BQ575" s="4"/>
      <c r="BR575" s="4"/>
      <c r="BS575" s="4"/>
      <c r="BT575" s="4"/>
      <c r="BU575" s="4"/>
      <c r="BV575" s="4"/>
      <c r="BW575" s="4"/>
      <c r="BX575" s="4"/>
      <c r="BY575" s="4"/>
      <c r="BZ575" s="4"/>
      <c r="CA575" s="4"/>
      <c r="CB575" s="4"/>
      <c r="CC575" s="4"/>
      <c r="CD575" s="4"/>
      <c r="CE575" s="4"/>
      <c r="CF575" s="4"/>
      <c r="CG575" s="4"/>
      <c r="CH575" s="4"/>
      <c r="CI575" s="4"/>
      <c r="CJ575" s="4"/>
      <c r="CK575" s="4"/>
      <c r="CL575" s="4"/>
      <c r="CM575" s="4"/>
      <c r="CN575" s="4"/>
      <c r="CO575" s="4"/>
      <c r="CP575" s="4"/>
      <c r="CQ575" s="4"/>
    </row>
    <row r="576" spans="1:95" ht="12.75">
      <c r="A576" s="4"/>
      <c r="C576" s="4"/>
      <c r="BP576" s="4"/>
      <c r="BQ576" s="4"/>
      <c r="BR576" s="4"/>
      <c r="BS576" s="4"/>
      <c r="BT576" s="4"/>
      <c r="BU576" s="4"/>
      <c r="BV576" s="4"/>
      <c r="BW576" s="4"/>
      <c r="BX576" s="4"/>
      <c r="BY576" s="4"/>
      <c r="BZ576" s="4"/>
      <c r="CA576" s="4"/>
      <c r="CB576" s="4"/>
      <c r="CC576" s="4"/>
      <c r="CD576" s="4"/>
      <c r="CE576" s="4"/>
      <c r="CF576" s="4"/>
      <c r="CG576" s="4"/>
      <c r="CH576" s="4"/>
      <c r="CI576" s="4"/>
      <c r="CJ576" s="4"/>
      <c r="CK576" s="4"/>
      <c r="CL576" s="4"/>
      <c r="CM576" s="4"/>
      <c r="CN576" s="4"/>
      <c r="CO576" s="4"/>
      <c r="CP576" s="4"/>
      <c r="CQ576" s="4"/>
    </row>
    <row r="577" spans="1:95" ht="12.75">
      <c r="A577" s="4"/>
      <c r="C577" s="4"/>
      <c r="BP577" s="4"/>
      <c r="BQ577" s="4"/>
      <c r="BR577" s="4"/>
      <c r="BS577" s="4"/>
      <c r="BT577" s="4"/>
      <c r="BU577" s="4"/>
      <c r="BV577" s="4"/>
      <c r="BW577" s="4"/>
      <c r="BX577" s="4"/>
      <c r="BY577" s="4"/>
      <c r="BZ577" s="4"/>
      <c r="CA577" s="4"/>
      <c r="CB577" s="4"/>
      <c r="CC577" s="4"/>
      <c r="CD577" s="4"/>
      <c r="CE577" s="4"/>
      <c r="CF577" s="4"/>
      <c r="CG577" s="4"/>
      <c r="CH577" s="4"/>
      <c r="CI577" s="4"/>
      <c r="CJ577" s="4"/>
      <c r="CK577" s="4"/>
      <c r="CL577" s="4"/>
      <c r="CM577" s="4"/>
      <c r="CN577" s="4"/>
      <c r="CO577" s="4"/>
      <c r="CP577" s="4"/>
      <c r="CQ577" s="4"/>
    </row>
    <row r="578" spans="1:95" ht="12.75">
      <c r="A578" s="4"/>
      <c r="C578" s="4"/>
      <c r="BP578" s="4"/>
      <c r="BQ578" s="4"/>
      <c r="BR578" s="4"/>
      <c r="BS578" s="4"/>
      <c r="BT578" s="4"/>
      <c r="BU578" s="4"/>
      <c r="BV578" s="4"/>
      <c r="BW578" s="4"/>
      <c r="BX578" s="4"/>
      <c r="BY578" s="4"/>
      <c r="BZ578" s="4"/>
      <c r="CA578" s="4"/>
      <c r="CB578" s="4"/>
      <c r="CC578" s="4"/>
      <c r="CD578" s="4"/>
      <c r="CE578" s="4"/>
      <c r="CF578" s="4"/>
      <c r="CG578" s="4"/>
      <c r="CH578" s="4"/>
      <c r="CI578" s="4"/>
      <c r="CJ578" s="4"/>
      <c r="CK578" s="4"/>
      <c r="CL578" s="4"/>
      <c r="CM578" s="4"/>
      <c r="CN578" s="4"/>
      <c r="CO578" s="4"/>
      <c r="CP578" s="4"/>
      <c r="CQ578" s="4"/>
    </row>
    <row r="579" spans="1:95" ht="12.75">
      <c r="A579" s="4"/>
      <c r="C579" s="4"/>
      <c r="BP579" s="4"/>
      <c r="BQ579" s="4"/>
      <c r="BR579" s="4"/>
      <c r="BS579" s="4"/>
      <c r="BT579" s="4"/>
      <c r="BU579" s="4"/>
      <c r="BV579" s="4"/>
      <c r="BW579" s="4"/>
      <c r="BX579" s="4"/>
      <c r="BY579" s="4"/>
      <c r="BZ579" s="4"/>
      <c r="CA579" s="4"/>
      <c r="CB579" s="4"/>
      <c r="CC579" s="4"/>
      <c r="CD579" s="4"/>
      <c r="CE579" s="4"/>
      <c r="CF579" s="4"/>
      <c r="CG579" s="4"/>
      <c r="CH579" s="4"/>
      <c r="CI579" s="4"/>
      <c r="CJ579" s="4"/>
      <c r="CK579" s="4"/>
      <c r="CL579" s="4"/>
      <c r="CM579" s="4"/>
      <c r="CN579" s="4"/>
      <c r="CO579" s="4"/>
      <c r="CP579" s="4"/>
      <c r="CQ579" s="4"/>
    </row>
    <row r="580" spans="1:95" ht="12.75">
      <c r="A580" s="4"/>
      <c r="C580" s="4"/>
      <c r="BP580" s="4"/>
      <c r="BQ580" s="4"/>
      <c r="BR580" s="4"/>
      <c r="BS580" s="4"/>
      <c r="BT580" s="4"/>
      <c r="BU580" s="4"/>
      <c r="BV580" s="4"/>
      <c r="BW580" s="4"/>
      <c r="BX580" s="4"/>
      <c r="BY580" s="4"/>
      <c r="BZ580" s="4"/>
      <c r="CA580" s="4"/>
      <c r="CB580" s="4"/>
      <c r="CC580" s="4"/>
      <c r="CD580" s="4"/>
      <c r="CE580" s="4"/>
      <c r="CF580" s="4"/>
      <c r="CG580" s="4"/>
      <c r="CH580" s="4"/>
      <c r="CI580" s="4"/>
      <c r="CJ580" s="4"/>
      <c r="CK580" s="4"/>
      <c r="CL580" s="4"/>
      <c r="CM580" s="4"/>
      <c r="CN580" s="4"/>
      <c r="CO580" s="4"/>
      <c r="CP580" s="4"/>
      <c r="CQ580" s="4"/>
    </row>
    <row r="581" spans="1:95" ht="12.75">
      <c r="A581" s="4"/>
      <c r="C581" s="4"/>
      <c r="BP581" s="4"/>
      <c r="BQ581" s="4"/>
      <c r="BR581" s="4"/>
      <c r="BS581" s="4"/>
      <c r="BT581" s="4"/>
      <c r="BU581" s="4"/>
      <c r="BV581" s="4"/>
      <c r="BW581" s="4"/>
      <c r="BX581" s="4"/>
      <c r="BY581" s="4"/>
      <c r="BZ581" s="4"/>
      <c r="CA581" s="4"/>
      <c r="CB581" s="4"/>
      <c r="CC581" s="4"/>
      <c r="CD581" s="4"/>
      <c r="CE581" s="4"/>
      <c r="CF581" s="4"/>
      <c r="CG581" s="4"/>
      <c r="CH581" s="4"/>
      <c r="CI581" s="4"/>
      <c r="CJ581" s="4"/>
      <c r="CK581" s="4"/>
      <c r="CL581" s="4"/>
      <c r="CM581" s="4"/>
      <c r="CN581" s="4"/>
      <c r="CO581" s="4"/>
      <c r="CP581" s="4"/>
      <c r="CQ581" s="4"/>
    </row>
    <row r="582" spans="1:95" ht="12.75">
      <c r="A582" s="4"/>
      <c r="C582" s="4"/>
      <c r="BP582" s="4"/>
      <c r="BQ582" s="4"/>
      <c r="BR582" s="4"/>
      <c r="BS582" s="4"/>
      <c r="BT582" s="4"/>
      <c r="BU582" s="4"/>
      <c r="BV582" s="4"/>
      <c r="BW582" s="4"/>
      <c r="BX582" s="4"/>
      <c r="BY582" s="4"/>
      <c r="BZ582" s="4"/>
      <c r="CA582" s="4"/>
      <c r="CB582" s="4"/>
      <c r="CC582" s="4"/>
      <c r="CD582" s="4"/>
      <c r="CE582" s="4"/>
      <c r="CF582" s="4"/>
      <c r="CG582" s="4"/>
      <c r="CH582" s="4"/>
      <c r="CI582" s="4"/>
      <c r="CJ582" s="4"/>
      <c r="CK582" s="4"/>
      <c r="CL582" s="4"/>
      <c r="CM582" s="4"/>
      <c r="CN582" s="4"/>
      <c r="CO582" s="4"/>
      <c r="CP582" s="4"/>
      <c r="CQ582" s="4"/>
    </row>
    <row r="583" spans="1:95" ht="12.75">
      <c r="A583" s="4"/>
      <c r="C583" s="4"/>
      <c r="BP583" s="4"/>
      <c r="BQ583" s="4"/>
      <c r="BR583" s="4"/>
      <c r="BS583" s="4"/>
      <c r="BT583" s="4"/>
      <c r="BU583" s="4"/>
      <c r="BV583" s="4"/>
      <c r="BW583" s="4"/>
      <c r="BX583" s="4"/>
      <c r="BY583" s="4"/>
      <c r="BZ583" s="4"/>
      <c r="CA583" s="4"/>
      <c r="CB583" s="4"/>
      <c r="CC583" s="4"/>
      <c r="CD583" s="4"/>
      <c r="CE583" s="4"/>
      <c r="CF583" s="4"/>
      <c r="CG583" s="4"/>
      <c r="CH583" s="4"/>
      <c r="CI583" s="4"/>
      <c r="CJ583" s="4"/>
      <c r="CK583" s="4"/>
      <c r="CL583" s="4"/>
      <c r="CM583" s="4"/>
      <c r="CN583" s="4"/>
      <c r="CO583" s="4"/>
      <c r="CP583" s="4"/>
      <c r="CQ583" s="4"/>
    </row>
    <row r="584" spans="1:95" ht="12.75">
      <c r="A584" s="4"/>
      <c r="C584" s="4"/>
      <c r="BP584" s="4"/>
      <c r="BQ584" s="4"/>
      <c r="BR584" s="4"/>
      <c r="BS584" s="4"/>
      <c r="BT584" s="4"/>
      <c r="BU584" s="4"/>
      <c r="BV584" s="4"/>
      <c r="BW584" s="4"/>
      <c r="BX584" s="4"/>
      <c r="BY584" s="4"/>
      <c r="BZ584" s="4"/>
      <c r="CA584" s="4"/>
      <c r="CB584" s="4"/>
      <c r="CC584" s="4"/>
      <c r="CD584" s="4"/>
      <c r="CE584" s="4"/>
      <c r="CF584" s="4"/>
      <c r="CG584" s="4"/>
      <c r="CH584" s="4"/>
      <c r="CI584" s="4"/>
      <c r="CJ584" s="4"/>
      <c r="CK584" s="4"/>
      <c r="CL584" s="4"/>
      <c r="CM584" s="4"/>
      <c r="CN584" s="4"/>
      <c r="CO584" s="4"/>
      <c r="CP584" s="4"/>
      <c r="CQ584" s="4"/>
    </row>
    <row r="585" spans="1:95" ht="12.75">
      <c r="A585" s="4"/>
      <c r="C585" s="4"/>
      <c r="BP585" s="4"/>
      <c r="BQ585" s="4"/>
      <c r="BR585" s="4"/>
      <c r="BS585" s="4"/>
      <c r="BT585" s="4"/>
      <c r="BU585" s="4"/>
      <c r="BV585" s="4"/>
      <c r="BW585" s="4"/>
      <c r="BX585" s="4"/>
      <c r="BY585" s="4"/>
      <c r="BZ585" s="4"/>
      <c r="CA585" s="4"/>
      <c r="CB585" s="4"/>
      <c r="CC585" s="4"/>
      <c r="CD585" s="4"/>
      <c r="CE585" s="4"/>
      <c r="CF585" s="4"/>
      <c r="CG585" s="4"/>
      <c r="CH585" s="4"/>
      <c r="CI585" s="4"/>
      <c r="CJ585" s="4"/>
      <c r="CK585" s="4"/>
      <c r="CL585" s="4"/>
      <c r="CM585" s="4"/>
      <c r="CN585" s="4"/>
      <c r="CO585" s="4"/>
      <c r="CP585" s="4"/>
      <c r="CQ585" s="4"/>
    </row>
    <row r="586" spans="1:95" ht="12.75">
      <c r="A586" s="4"/>
      <c r="C586" s="4"/>
      <c r="BP586" s="4"/>
      <c r="BQ586" s="4"/>
      <c r="BR586" s="4"/>
      <c r="BS586" s="4"/>
      <c r="BT586" s="4"/>
      <c r="BU586" s="4"/>
      <c r="BV586" s="4"/>
      <c r="BW586" s="4"/>
      <c r="BX586" s="4"/>
      <c r="BY586" s="4"/>
      <c r="BZ586" s="4"/>
      <c r="CA586" s="4"/>
      <c r="CB586" s="4"/>
      <c r="CC586" s="4"/>
      <c r="CD586" s="4"/>
      <c r="CE586" s="4"/>
      <c r="CF586" s="4"/>
      <c r="CG586" s="4"/>
      <c r="CH586" s="4"/>
      <c r="CI586" s="4"/>
      <c r="CJ586" s="4"/>
      <c r="CK586" s="4"/>
      <c r="CL586" s="4"/>
      <c r="CM586" s="4"/>
      <c r="CN586" s="4"/>
      <c r="CO586" s="4"/>
      <c r="CP586" s="4"/>
      <c r="CQ586" s="4"/>
    </row>
    <row r="587" spans="1:95" ht="12.75">
      <c r="A587" s="4"/>
      <c r="C587" s="4"/>
      <c r="BP587" s="4"/>
      <c r="BQ587" s="4"/>
      <c r="BR587" s="4"/>
      <c r="BS587" s="4"/>
      <c r="BT587" s="4"/>
      <c r="BU587" s="4"/>
      <c r="BV587" s="4"/>
      <c r="BW587" s="4"/>
      <c r="BX587" s="4"/>
      <c r="BY587" s="4"/>
      <c r="BZ587" s="4"/>
      <c r="CA587" s="4"/>
      <c r="CB587" s="4"/>
      <c r="CC587" s="4"/>
      <c r="CD587" s="4"/>
      <c r="CE587" s="4"/>
      <c r="CF587" s="4"/>
      <c r="CG587" s="4"/>
      <c r="CH587" s="4"/>
      <c r="CI587" s="4"/>
      <c r="CJ587" s="4"/>
      <c r="CK587" s="4"/>
      <c r="CL587" s="4"/>
      <c r="CM587" s="4"/>
      <c r="CN587" s="4"/>
      <c r="CO587" s="4"/>
      <c r="CP587" s="4"/>
      <c r="CQ587" s="4"/>
    </row>
    <row r="588" spans="1:95" ht="12.75">
      <c r="A588" s="4"/>
      <c r="C588" s="4"/>
      <c r="BP588" s="4"/>
      <c r="BQ588" s="4"/>
      <c r="BR588" s="4"/>
      <c r="BS588" s="4"/>
      <c r="BT588" s="4"/>
      <c r="BU588" s="4"/>
      <c r="BV588" s="4"/>
      <c r="BW588" s="4"/>
      <c r="BX588" s="4"/>
      <c r="BY588" s="4"/>
      <c r="BZ588" s="4"/>
      <c r="CA588" s="4"/>
      <c r="CB588" s="4"/>
      <c r="CC588" s="4"/>
      <c r="CD588" s="4"/>
      <c r="CE588" s="4"/>
      <c r="CF588" s="4"/>
      <c r="CG588" s="4"/>
      <c r="CH588" s="4"/>
      <c r="CI588" s="4"/>
      <c r="CJ588" s="4"/>
      <c r="CK588" s="4"/>
      <c r="CL588" s="4"/>
      <c r="CM588" s="4"/>
      <c r="CN588" s="4"/>
      <c r="CO588" s="4"/>
      <c r="CP588" s="4"/>
      <c r="CQ588" s="4"/>
    </row>
    <row r="589" spans="1:95" ht="12.75">
      <c r="A589" s="4"/>
      <c r="C589" s="4"/>
      <c r="BP589" s="4"/>
      <c r="BQ589" s="4"/>
      <c r="BR589" s="4"/>
      <c r="BS589" s="4"/>
      <c r="BT589" s="4"/>
      <c r="BU589" s="4"/>
      <c r="BV589" s="4"/>
      <c r="BW589" s="4"/>
      <c r="BX589" s="4"/>
      <c r="BY589" s="4"/>
      <c r="BZ589" s="4"/>
      <c r="CA589" s="4"/>
      <c r="CB589" s="4"/>
      <c r="CC589" s="4"/>
      <c r="CD589" s="4"/>
      <c r="CE589" s="4"/>
      <c r="CF589" s="4"/>
      <c r="CG589" s="4"/>
      <c r="CH589" s="4"/>
      <c r="CI589" s="4"/>
      <c r="CJ589" s="4"/>
      <c r="CK589" s="4"/>
      <c r="CL589" s="4"/>
      <c r="CM589" s="4"/>
      <c r="CN589" s="4"/>
      <c r="CO589" s="4"/>
      <c r="CP589" s="4"/>
      <c r="CQ589" s="4"/>
    </row>
    <row r="590" spans="1:95" ht="12.75">
      <c r="A590" s="4"/>
      <c r="C590" s="4"/>
      <c r="BP590" s="4"/>
      <c r="BQ590" s="4"/>
      <c r="BR590" s="4"/>
      <c r="BS590" s="4"/>
      <c r="BT590" s="4"/>
      <c r="BU590" s="4"/>
      <c r="BV590" s="4"/>
      <c r="BW590" s="4"/>
      <c r="BX590" s="4"/>
      <c r="BY590" s="4"/>
      <c r="BZ590" s="4"/>
      <c r="CA590" s="4"/>
      <c r="CB590" s="4"/>
      <c r="CC590" s="4"/>
      <c r="CD590" s="4"/>
      <c r="CE590" s="4"/>
      <c r="CF590" s="4"/>
      <c r="CG590" s="4"/>
      <c r="CH590" s="4"/>
      <c r="CI590" s="4"/>
      <c r="CJ590" s="4"/>
      <c r="CK590" s="4"/>
      <c r="CL590" s="4"/>
      <c r="CM590" s="4"/>
      <c r="CN590" s="4"/>
      <c r="CO590" s="4"/>
      <c r="CP590" s="4"/>
      <c r="CQ590" s="4"/>
    </row>
    <row r="591" spans="1:95" ht="12.75">
      <c r="A591" s="4"/>
      <c r="C591" s="4"/>
      <c r="BP591" s="4"/>
      <c r="BQ591" s="4"/>
      <c r="BR591" s="4"/>
      <c r="BS591" s="4"/>
      <c r="BT591" s="4"/>
      <c r="BU591" s="4"/>
      <c r="BV591" s="4"/>
      <c r="BW591" s="4"/>
      <c r="BX591" s="4"/>
      <c r="BY591" s="4"/>
      <c r="BZ591" s="4"/>
      <c r="CA591" s="4"/>
      <c r="CB591" s="4"/>
      <c r="CC591" s="4"/>
      <c r="CD591" s="4"/>
      <c r="CE591" s="4"/>
      <c r="CF591" s="4"/>
      <c r="CG591" s="4"/>
      <c r="CH591" s="4"/>
      <c r="CI591" s="4"/>
      <c r="CJ591" s="4"/>
      <c r="CK591" s="4"/>
      <c r="CL591" s="4"/>
      <c r="CM591" s="4"/>
      <c r="CN591" s="4"/>
      <c r="CO591" s="4"/>
      <c r="CP591" s="4"/>
      <c r="CQ591" s="4"/>
    </row>
    <row r="592" spans="1:95" ht="12.75">
      <c r="A592" s="4"/>
      <c r="C592" s="4"/>
      <c r="BP592" s="4"/>
      <c r="BQ592" s="4"/>
      <c r="BR592" s="4"/>
      <c r="BS592" s="4"/>
      <c r="BT592" s="4"/>
      <c r="BU592" s="4"/>
      <c r="BV592" s="4"/>
      <c r="BW592" s="4"/>
      <c r="BX592" s="4"/>
      <c r="BY592" s="4"/>
      <c r="BZ592" s="4"/>
      <c r="CA592" s="4"/>
      <c r="CB592" s="4"/>
      <c r="CC592" s="4"/>
      <c r="CD592" s="4"/>
      <c r="CE592" s="4"/>
      <c r="CF592" s="4"/>
      <c r="CG592" s="4"/>
      <c r="CH592" s="4"/>
      <c r="CI592" s="4"/>
      <c r="CJ592" s="4"/>
      <c r="CK592" s="4"/>
      <c r="CL592" s="4"/>
      <c r="CM592" s="4"/>
      <c r="CN592" s="4"/>
      <c r="CO592" s="4"/>
      <c r="CP592" s="4"/>
      <c r="CQ592" s="4"/>
    </row>
    <row r="593" spans="1:95" ht="12.75">
      <c r="A593" s="4"/>
      <c r="C593" s="4"/>
      <c r="BP593" s="4"/>
      <c r="BQ593" s="4"/>
      <c r="BR593" s="4"/>
      <c r="BS593" s="4"/>
      <c r="BT593" s="4"/>
      <c r="BU593" s="4"/>
      <c r="BV593" s="4"/>
      <c r="BW593" s="4"/>
      <c r="BX593" s="4"/>
      <c r="BY593" s="4"/>
      <c r="BZ593" s="4"/>
      <c r="CA593" s="4"/>
      <c r="CB593" s="4"/>
      <c r="CC593" s="4"/>
      <c r="CD593" s="4"/>
      <c r="CE593" s="4"/>
      <c r="CF593" s="4"/>
      <c r="CG593" s="4"/>
      <c r="CH593" s="4"/>
      <c r="CI593" s="4"/>
      <c r="CJ593" s="4"/>
      <c r="CK593" s="4"/>
      <c r="CL593" s="4"/>
      <c r="CM593" s="4"/>
      <c r="CN593" s="4"/>
      <c r="CO593" s="4"/>
      <c r="CP593" s="4"/>
      <c r="CQ593" s="4"/>
    </row>
    <row r="594" spans="1:95" ht="12.75">
      <c r="A594" s="4"/>
      <c r="C594" s="4"/>
      <c r="BP594" s="4"/>
      <c r="BQ594" s="4"/>
      <c r="BR594" s="4"/>
      <c r="BS594" s="4"/>
      <c r="BT594" s="4"/>
      <c r="BU594" s="4"/>
      <c r="BV594" s="4"/>
      <c r="BW594" s="4"/>
      <c r="BX594" s="4"/>
      <c r="BY594" s="4"/>
      <c r="BZ594" s="4"/>
      <c r="CA594" s="4"/>
      <c r="CB594" s="4"/>
      <c r="CC594" s="4"/>
      <c r="CD594" s="4"/>
      <c r="CE594" s="4"/>
      <c r="CF594" s="4"/>
      <c r="CG594" s="4"/>
      <c r="CH594" s="4"/>
      <c r="CI594" s="4"/>
      <c r="CJ594" s="4"/>
      <c r="CK594" s="4"/>
      <c r="CL594" s="4"/>
      <c r="CM594" s="4"/>
      <c r="CN594" s="4"/>
      <c r="CO594" s="4"/>
      <c r="CP594" s="4"/>
      <c r="CQ594" s="4"/>
    </row>
    <row r="595" spans="1:95" ht="12.75">
      <c r="A595" s="4"/>
      <c r="C595" s="4"/>
      <c r="BP595" s="4"/>
      <c r="BQ595" s="4"/>
      <c r="BR595" s="4"/>
      <c r="BS595" s="4"/>
      <c r="BT595" s="4"/>
      <c r="BU595" s="4"/>
      <c r="BV595" s="4"/>
      <c r="BW595" s="4"/>
      <c r="BX595" s="4"/>
      <c r="BY595" s="4"/>
      <c r="BZ595" s="4"/>
      <c r="CA595" s="4"/>
      <c r="CB595" s="4"/>
      <c r="CC595" s="4"/>
      <c r="CD595" s="4"/>
      <c r="CE595" s="4"/>
      <c r="CF595" s="4"/>
      <c r="CG595" s="4"/>
      <c r="CH595" s="4"/>
      <c r="CI595" s="4"/>
      <c r="CJ595" s="4"/>
      <c r="CK595" s="4"/>
      <c r="CL595" s="4"/>
      <c r="CM595" s="4"/>
      <c r="CN595" s="4"/>
      <c r="CO595" s="4"/>
      <c r="CP595" s="4"/>
      <c r="CQ595" s="4"/>
    </row>
    <row r="596" spans="1:95" ht="12.75">
      <c r="A596" s="4"/>
      <c r="C596" s="4"/>
      <c r="BP596" s="4"/>
      <c r="BQ596" s="4"/>
      <c r="BR596" s="4"/>
      <c r="BS596" s="4"/>
      <c r="BT596" s="4"/>
      <c r="BU596" s="4"/>
      <c r="BV596" s="4"/>
      <c r="BW596" s="4"/>
      <c r="BX596" s="4"/>
      <c r="BY596" s="4"/>
      <c r="BZ596" s="4"/>
      <c r="CA596" s="4"/>
      <c r="CB596" s="4"/>
      <c r="CC596" s="4"/>
      <c r="CD596" s="4"/>
      <c r="CE596" s="4"/>
      <c r="CF596" s="4"/>
      <c r="CG596" s="4"/>
      <c r="CH596" s="4"/>
      <c r="CI596" s="4"/>
      <c r="CJ596" s="4"/>
      <c r="CK596" s="4"/>
      <c r="CL596" s="4"/>
      <c r="CM596" s="4"/>
      <c r="CN596" s="4"/>
      <c r="CO596" s="4"/>
      <c r="CP596" s="4"/>
      <c r="CQ596" s="4"/>
    </row>
    <row r="597" spans="1:95" ht="12.75">
      <c r="A597" s="4"/>
      <c r="C597" s="4"/>
      <c r="BP597" s="4"/>
      <c r="BQ597" s="4"/>
      <c r="BR597" s="4"/>
      <c r="BS597" s="4"/>
      <c r="BT597" s="4"/>
      <c r="BU597" s="4"/>
      <c r="BV597" s="4"/>
      <c r="BW597" s="4"/>
      <c r="BX597" s="4"/>
      <c r="BY597" s="4"/>
      <c r="BZ597" s="4"/>
      <c r="CA597" s="4"/>
      <c r="CB597" s="4"/>
      <c r="CC597" s="4"/>
      <c r="CD597" s="4"/>
      <c r="CE597" s="4"/>
      <c r="CF597" s="4"/>
      <c r="CG597" s="4"/>
      <c r="CH597" s="4"/>
      <c r="CI597" s="4"/>
      <c r="CJ597" s="4"/>
      <c r="CK597" s="4"/>
      <c r="CL597" s="4"/>
      <c r="CM597" s="4"/>
      <c r="CN597" s="4"/>
      <c r="CO597" s="4"/>
      <c r="CP597" s="4"/>
      <c r="CQ597" s="4"/>
    </row>
    <row r="598" spans="1:95" ht="12.75">
      <c r="A598" s="4"/>
      <c r="C598" s="4"/>
      <c r="BP598" s="4"/>
      <c r="BQ598" s="4"/>
      <c r="BR598" s="4"/>
      <c r="BS598" s="4"/>
      <c r="BT598" s="4"/>
      <c r="BU598" s="4"/>
      <c r="BV598" s="4"/>
      <c r="BW598" s="4"/>
      <c r="BX598" s="4"/>
      <c r="BY598" s="4"/>
      <c r="BZ598" s="4"/>
      <c r="CA598" s="4"/>
      <c r="CB598" s="4"/>
      <c r="CC598" s="4"/>
      <c r="CD598" s="4"/>
      <c r="CE598" s="4"/>
      <c r="CF598" s="4"/>
      <c r="CG598" s="4"/>
      <c r="CH598" s="4"/>
      <c r="CI598" s="4"/>
      <c r="CJ598" s="4"/>
      <c r="CK598" s="4"/>
      <c r="CL598" s="4"/>
      <c r="CM598" s="4"/>
      <c r="CN598" s="4"/>
      <c r="CO598" s="4"/>
      <c r="CP598" s="4"/>
      <c r="CQ598" s="4"/>
    </row>
    <row r="599" spans="1:95" ht="12.75">
      <c r="A599" s="4"/>
      <c r="C599" s="4"/>
      <c r="BP599" s="4"/>
      <c r="BQ599" s="4"/>
      <c r="BR599" s="4"/>
      <c r="BS599" s="4"/>
      <c r="BT599" s="4"/>
      <c r="BU599" s="4"/>
      <c r="BV599" s="4"/>
      <c r="BW599" s="4"/>
      <c r="BX599" s="4"/>
      <c r="BY599" s="4"/>
      <c r="BZ599" s="4"/>
      <c r="CA599" s="4"/>
      <c r="CB599" s="4"/>
      <c r="CC599" s="4"/>
      <c r="CD599" s="4"/>
      <c r="CE599" s="4"/>
      <c r="CF599" s="4"/>
      <c r="CG599" s="4"/>
      <c r="CH599" s="4"/>
      <c r="CI599" s="4"/>
      <c r="CJ599" s="4"/>
      <c r="CK599" s="4"/>
      <c r="CL599" s="4"/>
      <c r="CM599" s="4"/>
      <c r="CN599" s="4"/>
      <c r="CO599" s="4"/>
      <c r="CP599" s="4"/>
      <c r="CQ599" s="4"/>
    </row>
    <row r="600" spans="1:95" ht="12.75">
      <c r="A600" s="4"/>
      <c r="C600" s="4"/>
      <c r="BP600" s="4"/>
      <c r="BQ600" s="4"/>
      <c r="BR600" s="4"/>
      <c r="BS600" s="4"/>
      <c r="BT600" s="4"/>
      <c r="BU600" s="4"/>
      <c r="BV600" s="4"/>
      <c r="BW600" s="4"/>
      <c r="BX600" s="4"/>
      <c r="BY600" s="4"/>
      <c r="BZ600" s="4"/>
      <c r="CA600" s="4"/>
      <c r="CB600" s="4"/>
      <c r="CC600" s="4"/>
      <c r="CD600" s="4"/>
      <c r="CE600" s="4"/>
      <c r="CF600" s="4"/>
      <c r="CG600" s="4"/>
      <c r="CH600" s="4"/>
      <c r="CI600" s="4"/>
      <c r="CJ600" s="4"/>
      <c r="CK600" s="4"/>
      <c r="CL600" s="4"/>
      <c r="CM600" s="4"/>
      <c r="CN600" s="4"/>
      <c r="CO600" s="4"/>
      <c r="CP600" s="4"/>
      <c r="CQ600" s="4"/>
    </row>
    <row r="601" spans="1:95" ht="12.75">
      <c r="A601" s="4"/>
      <c r="C601" s="4"/>
      <c r="BP601" s="4"/>
      <c r="BQ601" s="4"/>
      <c r="BR601" s="4"/>
      <c r="BS601" s="4"/>
      <c r="BT601" s="4"/>
      <c r="BU601" s="4"/>
      <c r="BV601" s="4"/>
      <c r="BW601" s="4"/>
      <c r="BX601" s="4"/>
      <c r="BY601" s="4"/>
      <c r="BZ601" s="4"/>
      <c r="CA601" s="4"/>
      <c r="CB601" s="4"/>
      <c r="CC601" s="4"/>
      <c r="CD601" s="4"/>
      <c r="CE601" s="4"/>
      <c r="CF601" s="4"/>
      <c r="CG601" s="4"/>
      <c r="CH601" s="4"/>
      <c r="CI601" s="4"/>
      <c r="CJ601" s="4"/>
      <c r="CK601" s="4"/>
      <c r="CL601" s="4"/>
      <c r="CM601" s="4"/>
      <c r="CN601" s="4"/>
      <c r="CO601" s="4"/>
      <c r="CP601" s="4"/>
      <c r="CQ601" s="4"/>
    </row>
    <row r="602" spans="1:95" ht="12.75">
      <c r="A602" s="4"/>
      <c r="C602" s="4"/>
      <c r="BP602" s="4"/>
      <c r="BQ602" s="4"/>
      <c r="BR602" s="4"/>
      <c r="BS602" s="4"/>
      <c r="BT602" s="4"/>
      <c r="BU602" s="4"/>
      <c r="BV602" s="4"/>
      <c r="BW602" s="4"/>
      <c r="BX602" s="4"/>
      <c r="BY602" s="4"/>
      <c r="BZ602" s="4"/>
      <c r="CA602" s="4"/>
      <c r="CB602" s="4"/>
      <c r="CC602" s="4"/>
      <c r="CD602" s="4"/>
      <c r="CE602" s="4"/>
      <c r="CF602" s="4"/>
      <c r="CG602" s="4"/>
      <c r="CH602" s="4"/>
      <c r="CI602" s="4"/>
      <c r="CJ602" s="4"/>
      <c r="CK602" s="4"/>
      <c r="CL602" s="4"/>
      <c r="CM602" s="4"/>
      <c r="CN602" s="4"/>
      <c r="CO602" s="4"/>
      <c r="CP602" s="4"/>
      <c r="CQ602" s="4"/>
    </row>
    <row r="603" spans="1:95" ht="12.75">
      <c r="A603" s="4"/>
      <c r="C603" s="4"/>
      <c r="BP603" s="4"/>
      <c r="BQ603" s="4"/>
      <c r="BR603" s="4"/>
      <c r="BS603" s="4"/>
      <c r="BT603" s="4"/>
      <c r="BU603" s="4"/>
      <c r="BV603" s="4"/>
      <c r="BW603" s="4"/>
      <c r="BX603" s="4"/>
      <c r="BY603" s="4"/>
      <c r="BZ603" s="4"/>
      <c r="CA603" s="4"/>
      <c r="CB603" s="4"/>
      <c r="CC603" s="4"/>
      <c r="CD603" s="4"/>
      <c r="CE603" s="4"/>
      <c r="CF603" s="4"/>
      <c r="CG603" s="4"/>
      <c r="CH603" s="4"/>
      <c r="CI603" s="4"/>
      <c r="CJ603" s="4"/>
      <c r="CK603" s="4"/>
      <c r="CL603" s="4"/>
      <c r="CM603" s="4"/>
      <c r="CN603" s="4"/>
      <c r="CO603" s="4"/>
      <c r="CP603" s="4"/>
      <c r="CQ603" s="4"/>
    </row>
    <row r="604" spans="1:95" ht="12.75">
      <c r="A604" s="4"/>
      <c r="C604" s="4"/>
      <c r="BP604" s="4"/>
      <c r="BQ604" s="4"/>
      <c r="BR604" s="4"/>
      <c r="BS604" s="4"/>
      <c r="BT604" s="4"/>
      <c r="BU604" s="4"/>
      <c r="BV604" s="4"/>
      <c r="BW604" s="4"/>
      <c r="BX604" s="4"/>
      <c r="BY604" s="4"/>
      <c r="BZ604" s="4"/>
      <c r="CA604" s="4"/>
      <c r="CB604" s="4"/>
      <c r="CC604" s="4"/>
      <c r="CD604" s="4"/>
      <c r="CE604" s="4"/>
      <c r="CF604" s="4"/>
      <c r="CG604" s="4"/>
      <c r="CH604" s="4"/>
      <c r="CI604" s="4"/>
      <c r="CJ604" s="4"/>
      <c r="CK604" s="4"/>
      <c r="CL604" s="4"/>
      <c r="CM604" s="4"/>
      <c r="CN604" s="4"/>
      <c r="CO604" s="4"/>
      <c r="CP604" s="4"/>
      <c r="CQ604" s="4"/>
    </row>
    <row r="605" spans="1:95" ht="12.75">
      <c r="A605" s="4"/>
      <c r="C605" s="4"/>
      <c r="BP605" s="4"/>
      <c r="BQ605" s="4"/>
      <c r="BR605" s="4"/>
      <c r="BS605" s="4"/>
      <c r="BT605" s="4"/>
      <c r="BU605" s="4"/>
      <c r="BV605" s="4"/>
      <c r="BW605" s="4"/>
      <c r="BX605" s="4"/>
      <c r="BY605" s="4"/>
      <c r="BZ605" s="4"/>
      <c r="CA605" s="4"/>
      <c r="CB605" s="4"/>
      <c r="CC605" s="4"/>
      <c r="CD605" s="4"/>
      <c r="CE605" s="4"/>
      <c r="CF605" s="4"/>
      <c r="CG605" s="4"/>
      <c r="CH605" s="4"/>
      <c r="CI605" s="4"/>
      <c r="CJ605" s="4"/>
      <c r="CK605" s="4"/>
      <c r="CL605" s="4"/>
      <c r="CM605" s="4"/>
      <c r="CN605" s="4"/>
      <c r="CO605" s="4"/>
      <c r="CP605" s="4"/>
      <c r="CQ605" s="4"/>
    </row>
    <row r="606" spans="1:95" ht="12.75">
      <c r="A606" s="4"/>
      <c r="C606" s="4"/>
      <c r="BP606" s="4"/>
      <c r="BQ606" s="4"/>
      <c r="BR606" s="4"/>
      <c r="BS606" s="4"/>
      <c r="BT606" s="4"/>
      <c r="BU606" s="4"/>
      <c r="BV606" s="4"/>
      <c r="BW606" s="4"/>
      <c r="BX606" s="4"/>
      <c r="BY606" s="4"/>
      <c r="BZ606" s="4"/>
      <c r="CA606" s="4"/>
      <c r="CB606" s="4"/>
      <c r="CC606" s="4"/>
      <c r="CD606" s="4"/>
      <c r="CE606" s="4"/>
      <c r="CF606" s="4"/>
      <c r="CG606" s="4"/>
      <c r="CH606" s="4"/>
      <c r="CI606" s="4"/>
      <c r="CJ606" s="4"/>
      <c r="CK606" s="4"/>
      <c r="CL606" s="4"/>
      <c r="CM606" s="4"/>
      <c r="CN606" s="4"/>
      <c r="CO606" s="4"/>
      <c r="CP606" s="4"/>
      <c r="CQ606" s="4"/>
    </row>
    <row r="607" spans="1:95" ht="12.75">
      <c r="A607" s="4"/>
      <c r="C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c r="CO607" s="4"/>
      <c r="CP607" s="4"/>
      <c r="CQ607" s="4"/>
    </row>
    <row r="608" spans="1:95" ht="12.75">
      <c r="A608" s="4"/>
      <c r="C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c r="CO608" s="4"/>
      <c r="CP608" s="4"/>
      <c r="CQ608" s="4"/>
    </row>
    <row r="609" spans="1:95" ht="12.75">
      <c r="A609" s="4"/>
      <c r="C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c r="CO609" s="4"/>
      <c r="CP609" s="4"/>
      <c r="CQ609" s="4"/>
    </row>
    <row r="610" spans="1:95" ht="12.75">
      <c r="A610" s="4"/>
      <c r="C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c r="CO610" s="4"/>
      <c r="CP610" s="4"/>
      <c r="CQ610" s="4"/>
    </row>
    <row r="611" spans="1:95" ht="12.75">
      <c r="A611" s="4"/>
      <c r="C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c r="CO611" s="4"/>
      <c r="CP611" s="4"/>
      <c r="CQ611" s="4"/>
    </row>
    <row r="612" spans="1:95" ht="12.75">
      <c r="A612" s="4"/>
      <c r="C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c r="CO612" s="4"/>
      <c r="CP612" s="4"/>
      <c r="CQ612" s="4"/>
    </row>
    <row r="613" spans="1:95" ht="12.75">
      <c r="A613" s="4"/>
      <c r="C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c r="CO613" s="4"/>
      <c r="CP613" s="4"/>
      <c r="CQ613" s="4"/>
    </row>
    <row r="614" spans="1:95" ht="12.75">
      <c r="A614" s="4"/>
      <c r="C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c r="CO614" s="4"/>
      <c r="CP614" s="4"/>
      <c r="CQ614" s="4"/>
    </row>
    <row r="615" spans="1:95" ht="12.75">
      <c r="A615" s="4"/>
      <c r="C615" s="4"/>
      <c r="BP615" s="4"/>
      <c r="BQ615" s="4"/>
      <c r="BR615" s="4"/>
      <c r="BS615" s="4"/>
      <c r="BT615" s="4"/>
      <c r="BU615" s="4"/>
      <c r="BV615" s="4"/>
      <c r="BW615" s="4"/>
      <c r="BX615" s="4"/>
      <c r="BY615" s="4"/>
      <c r="BZ615" s="4"/>
      <c r="CA615" s="4"/>
      <c r="CB615" s="4"/>
      <c r="CC615" s="4"/>
      <c r="CD615" s="4"/>
      <c r="CE615" s="4"/>
      <c r="CF615" s="4"/>
      <c r="CG615" s="4"/>
      <c r="CH615" s="4"/>
      <c r="CI615" s="4"/>
      <c r="CJ615" s="4"/>
      <c r="CK615" s="4"/>
      <c r="CL615" s="4"/>
      <c r="CM615" s="4"/>
      <c r="CN615" s="4"/>
      <c r="CO615" s="4"/>
      <c r="CP615" s="4"/>
      <c r="CQ615" s="4"/>
    </row>
    <row r="616" spans="1:95" ht="12.75">
      <c r="A616" s="4"/>
      <c r="C616" s="4"/>
      <c r="BP616" s="4"/>
      <c r="BQ616" s="4"/>
      <c r="BR616" s="4"/>
      <c r="BS616" s="4"/>
      <c r="BT616" s="4"/>
      <c r="BU616" s="4"/>
      <c r="BV616" s="4"/>
      <c r="BW616" s="4"/>
      <c r="BX616" s="4"/>
      <c r="BY616" s="4"/>
      <c r="BZ616" s="4"/>
      <c r="CA616" s="4"/>
      <c r="CB616" s="4"/>
      <c r="CC616" s="4"/>
      <c r="CD616" s="4"/>
      <c r="CE616" s="4"/>
      <c r="CF616" s="4"/>
      <c r="CG616" s="4"/>
      <c r="CH616" s="4"/>
      <c r="CI616" s="4"/>
      <c r="CJ616" s="4"/>
      <c r="CK616" s="4"/>
      <c r="CL616" s="4"/>
      <c r="CM616" s="4"/>
      <c r="CN616" s="4"/>
      <c r="CO616" s="4"/>
      <c r="CP616" s="4"/>
      <c r="CQ616" s="4"/>
    </row>
    <row r="617" spans="1:95" ht="12.75">
      <c r="A617" s="4"/>
      <c r="C617" s="4"/>
      <c r="BP617" s="4"/>
      <c r="BQ617" s="4"/>
      <c r="BR617" s="4"/>
      <c r="BS617" s="4"/>
      <c r="BT617" s="4"/>
      <c r="BU617" s="4"/>
      <c r="BV617" s="4"/>
      <c r="BW617" s="4"/>
      <c r="BX617" s="4"/>
      <c r="BY617" s="4"/>
      <c r="BZ617" s="4"/>
      <c r="CA617" s="4"/>
      <c r="CB617" s="4"/>
      <c r="CC617" s="4"/>
      <c r="CD617" s="4"/>
      <c r="CE617" s="4"/>
      <c r="CF617" s="4"/>
      <c r="CG617" s="4"/>
      <c r="CH617" s="4"/>
      <c r="CI617" s="4"/>
      <c r="CJ617" s="4"/>
      <c r="CK617" s="4"/>
      <c r="CL617" s="4"/>
      <c r="CM617" s="4"/>
      <c r="CN617" s="4"/>
      <c r="CO617" s="4"/>
      <c r="CP617" s="4"/>
      <c r="CQ617" s="4"/>
    </row>
    <row r="618" spans="1:95" ht="12.75">
      <c r="A618" s="4"/>
      <c r="C618" s="4"/>
      <c r="BP618" s="4"/>
      <c r="BQ618" s="4"/>
      <c r="BR618" s="4"/>
      <c r="BS618" s="4"/>
      <c r="BT618" s="4"/>
      <c r="BU618" s="4"/>
      <c r="BV618" s="4"/>
      <c r="BW618" s="4"/>
      <c r="BX618" s="4"/>
      <c r="BY618" s="4"/>
      <c r="BZ618" s="4"/>
      <c r="CA618" s="4"/>
      <c r="CB618" s="4"/>
      <c r="CC618" s="4"/>
      <c r="CD618" s="4"/>
      <c r="CE618" s="4"/>
      <c r="CF618" s="4"/>
      <c r="CG618" s="4"/>
      <c r="CH618" s="4"/>
      <c r="CI618" s="4"/>
      <c r="CJ618" s="4"/>
      <c r="CK618" s="4"/>
      <c r="CL618" s="4"/>
      <c r="CM618" s="4"/>
      <c r="CN618" s="4"/>
      <c r="CO618" s="4"/>
      <c r="CP618" s="4"/>
      <c r="CQ618" s="4"/>
    </row>
    <row r="619" spans="1:95" ht="12.75">
      <c r="A619" s="4"/>
      <c r="C619" s="4"/>
      <c r="BP619" s="4"/>
      <c r="BQ619" s="4"/>
      <c r="BR619" s="4"/>
      <c r="BS619" s="4"/>
      <c r="BT619" s="4"/>
      <c r="BU619" s="4"/>
      <c r="BV619" s="4"/>
      <c r="BW619" s="4"/>
      <c r="BX619" s="4"/>
      <c r="BY619" s="4"/>
      <c r="BZ619" s="4"/>
      <c r="CA619" s="4"/>
      <c r="CB619" s="4"/>
      <c r="CC619" s="4"/>
      <c r="CD619" s="4"/>
      <c r="CE619" s="4"/>
      <c r="CF619" s="4"/>
      <c r="CG619" s="4"/>
      <c r="CH619" s="4"/>
      <c r="CI619" s="4"/>
      <c r="CJ619" s="4"/>
      <c r="CK619" s="4"/>
      <c r="CL619" s="4"/>
      <c r="CM619" s="4"/>
      <c r="CN619" s="4"/>
      <c r="CO619" s="4"/>
      <c r="CP619" s="4"/>
      <c r="CQ619" s="4"/>
    </row>
    <row r="620" spans="1:95" ht="12.75">
      <c r="A620" s="4"/>
      <c r="C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row>
    <row r="621" spans="1:95" ht="12.75">
      <c r="A621" s="4"/>
      <c r="C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row>
    <row r="622" spans="1:95" ht="12.75">
      <c r="A622" s="4"/>
      <c r="C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row>
    <row r="623" spans="1:95" ht="12.75">
      <c r="A623" s="4"/>
      <c r="C623" s="4"/>
      <c r="BP623" s="4"/>
      <c r="BQ623" s="4"/>
      <c r="BR623" s="4"/>
      <c r="BS623" s="4"/>
      <c r="BT623" s="4"/>
      <c r="BU623" s="4"/>
      <c r="BV623" s="4"/>
      <c r="BW623" s="4"/>
      <c r="BX623" s="4"/>
      <c r="BY623" s="4"/>
      <c r="BZ623" s="4"/>
      <c r="CA623" s="4"/>
      <c r="CB623" s="4"/>
      <c r="CC623" s="4"/>
      <c r="CD623" s="4"/>
      <c r="CE623" s="4"/>
      <c r="CF623" s="4"/>
      <c r="CG623" s="4"/>
      <c r="CH623" s="4"/>
      <c r="CI623" s="4"/>
      <c r="CJ623" s="4"/>
      <c r="CK623" s="4"/>
      <c r="CL623" s="4"/>
      <c r="CM623" s="4"/>
      <c r="CN623" s="4"/>
      <c r="CO623" s="4"/>
      <c r="CP623" s="4"/>
      <c r="CQ623" s="4"/>
    </row>
    <row r="624" spans="1:95" ht="12.75">
      <c r="A624" s="4"/>
      <c r="C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row>
    <row r="625" spans="1:95" ht="12.75">
      <c r="A625" s="4"/>
      <c r="C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row>
    <row r="626" spans="1:95" ht="12.75">
      <c r="A626" s="4"/>
      <c r="C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row>
    <row r="627" spans="1:95" ht="12.75">
      <c r="A627" s="4"/>
      <c r="C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row>
    <row r="628" spans="1:95" ht="12.75">
      <c r="A628" s="4"/>
      <c r="C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row>
    <row r="629" spans="1:95" ht="12.75">
      <c r="A629" s="4"/>
      <c r="C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row>
    <row r="630" spans="1:95" ht="12.75">
      <c r="A630" s="4"/>
      <c r="C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row>
    <row r="631" spans="1:95" ht="12.75">
      <c r="A631" s="4"/>
      <c r="C631" s="4"/>
      <c r="BP631" s="4"/>
      <c r="BQ631" s="4"/>
      <c r="BR631" s="4"/>
      <c r="BS631" s="4"/>
      <c r="BT631" s="4"/>
      <c r="BU631" s="4"/>
      <c r="BV631" s="4"/>
      <c r="BW631" s="4"/>
      <c r="BX631" s="4"/>
      <c r="BY631" s="4"/>
      <c r="BZ631" s="4"/>
      <c r="CA631" s="4"/>
      <c r="CB631" s="4"/>
      <c r="CC631" s="4"/>
      <c r="CD631" s="4"/>
      <c r="CE631" s="4"/>
      <c r="CF631" s="4"/>
      <c r="CG631" s="4"/>
      <c r="CH631" s="4"/>
      <c r="CI631" s="4"/>
      <c r="CJ631" s="4"/>
      <c r="CK631" s="4"/>
      <c r="CL631" s="4"/>
      <c r="CM631" s="4"/>
      <c r="CN631" s="4"/>
      <c r="CO631" s="4"/>
      <c r="CP631" s="4"/>
      <c r="CQ631" s="4"/>
    </row>
    <row r="632" spans="1:95" ht="12.75">
      <c r="A632" s="4"/>
      <c r="C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row>
    <row r="633" spans="1:95" ht="12.75">
      <c r="A633" s="4"/>
      <c r="C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row>
    <row r="634" spans="1:95" ht="12.75">
      <c r="A634" s="4"/>
      <c r="C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row>
    <row r="635" spans="1:95" ht="12.75">
      <c r="A635" s="4"/>
      <c r="C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row>
    <row r="636" spans="1:95" ht="12.75">
      <c r="A636" s="4"/>
      <c r="C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row>
    <row r="637" spans="1:95" ht="12.75">
      <c r="A637" s="4"/>
      <c r="C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row>
    <row r="638" spans="1:95" ht="12.75">
      <c r="A638" s="4"/>
      <c r="C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row>
    <row r="639" spans="1:95" ht="12.75">
      <c r="A639" s="4"/>
      <c r="C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row>
    <row r="640" spans="1:95" ht="12.75">
      <c r="A640" s="4"/>
      <c r="C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row>
    <row r="641" spans="1:95" ht="12.75">
      <c r="A641" s="4"/>
      <c r="C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row>
    <row r="642" spans="1:95" ht="12.75">
      <c r="A642" s="4"/>
      <c r="C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row>
    <row r="643" spans="1:95" ht="12.75">
      <c r="A643" s="4"/>
      <c r="C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row>
    <row r="644" spans="1:95" ht="12.75">
      <c r="A644" s="4"/>
      <c r="C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row>
    <row r="645" spans="1:95" ht="12.75">
      <c r="A645" s="4"/>
      <c r="C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row>
    <row r="646" spans="1:95" ht="12.75">
      <c r="A646" s="4"/>
      <c r="C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row>
    <row r="647" spans="1:95" ht="12.75">
      <c r="A647" s="4"/>
      <c r="C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row>
    <row r="648" spans="1:95" ht="12.75">
      <c r="A648" s="4"/>
      <c r="C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row>
    <row r="649" spans="1:95" ht="12.75">
      <c r="A649" s="4"/>
      <c r="C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row>
    <row r="650" spans="1:95" ht="12.75">
      <c r="A650" s="4"/>
      <c r="C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row>
    <row r="651" spans="1:95" ht="12.75">
      <c r="A651" s="4"/>
      <c r="C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row>
    <row r="652" spans="1:95" ht="12.75">
      <c r="A652" s="4"/>
      <c r="C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row>
    <row r="653" spans="1:95" ht="12.75">
      <c r="A653" s="4"/>
      <c r="C653" s="4"/>
      <c r="BP653" s="4"/>
      <c r="BQ653" s="4"/>
      <c r="BR653" s="4"/>
      <c r="BS653" s="4"/>
      <c r="BT653" s="4"/>
      <c r="BU653" s="4"/>
      <c r="BV653" s="4"/>
      <c r="BW653" s="4"/>
      <c r="BX653" s="4"/>
      <c r="BY653" s="4"/>
      <c r="BZ653" s="4"/>
      <c r="CA653" s="4"/>
      <c r="CB653" s="4"/>
      <c r="CC653" s="4"/>
      <c r="CD653" s="4"/>
      <c r="CE653" s="4"/>
      <c r="CF653" s="4"/>
      <c r="CG653" s="4"/>
      <c r="CH653" s="4"/>
      <c r="CI653" s="4"/>
      <c r="CJ653" s="4"/>
      <c r="CK653" s="4"/>
      <c r="CL653" s="4"/>
      <c r="CM653" s="4"/>
      <c r="CN653" s="4"/>
      <c r="CO653" s="4"/>
      <c r="CP653" s="4"/>
      <c r="CQ653" s="4"/>
    </row>
    <row r="654" spans="1:95" ht="12.75">
      <c r="A654" s="4"/>
      <c r="C654" s="4"/>
      <c r="BP654" s="4"/>
      <c r="BQ654" s="4"/>
      <c r="BR654" s="4"/>
      <c r="BS654" s="4"/>
      <c r="BT654" s="4"/>
      <c r="BU654" s="4"/>
      <c r="BV654" s="4"/>
      <c r="BW654" s="4"/>
      <c r="BX654" s="4"/>
      <c r="BY654" s="4"/>
      <c r="BZ654" s="4"/>
      <c r="CA654" s="4"/>
      <c r="CB654" s="4"/>
      <c r="CC654" s="4"/>
      <c r="CD654" s="4"/>
      <c r="CE654" s="4"/>
      <c r="CF654" s="4"/>
      <c r="CG654" s="4"/>
      <c r="CH654" s="4"/>
      <c r="CI654" s="4"/>
      <c r="CJ654" s="4"/>
      <c r="CK654" s="4"/>
      <c r="CL654" s="4"/>
      <c r="CM654" s="4"/>
      <c r="CN654" s="4"/>
      <c r="CO654" s="4"/>
      <c r="CP654" s="4"/>
      <c r="CQ654" s="4"/>
    </row>
    <row r="655" spans="1:95" ht="12.75">
      <c r="A655" s="4"/>
      <c r="C655" s="4"/>
      <c r="BP655" s="4"/>
      <c r="BQ655" s="4"/>
      <c r="BR655" s="4"/>
      <c r="BS655" s="4"/>
      <c r="BT655" s="4"/>
      <c r="BU655" s="4"/>
      <c r="BV655" s="4"/>
      <c r="BW655" s="4"/>
      <c r="BX655" s="4"/>
      <c r="BY655" s="4"/>
      <c r="BZ655" s="4"/>
      <c r="CA655" s="4"/>
      <c r="CB655" s="4"/>
      <c r="CC655" s="4"/>
      <c r="CD655" s="4"/>
      <c r="CE655" s="4"/>
      <c r="CF655" s="4"/>
      <c r="CG655" s="4"/>
      <c r="CH655" s="4"/>
      <c r="CI655" s="4"/>
      <c r="CJ655" s="4"/>
      <c r="CK655" s="4"/>
      <c r="CL655" s="4"/>
      <c r="CM655" s="4"/>
      <c r="CN655" s="4"/>
      <c r="CO655" s="4"/>
      <c r="CP655" s="4"/>
      <c r="CQ655" s="4"/>
    </row>
    <row r="656" spans="1:95" ht="12.75">
      <c r="A656" s="4"/>
      <c r="C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row>
    <row r="657" spans="1:95" ht="12.75">
      <c r="A657" s="4"/>
      <c r="C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row>
    <row r="658" spans="1:95" ht="12.75">
      <c r="A658" s="4"/>
      <c r="C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row>
    <row r="659" spans="1:95" ht="12.75">
      <c r="A659" s="4"/>
      <c r="C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row>
    <row r="660" spans="1:95" ht="12.75">
      <c r="A660" s="4"/>
      <c r="C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row>
    <row r="661" spans="1:95" ht="12.75">
      <c r="A661" s="4"/>
      <c r="C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row>
    <row r="662" spans="1:95" ht="12.75">
      <c r="A662" s="4"/>
      <c r="C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row>
    <row r="663" spans="1:95" ht="12.75">
      <c r="A663" s="4"/>
      <c r="C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row>
    <row r="664" spans="1:95" ht="12.75">
      <c r="A664" s="4"/>
      <c r="C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row>
    <row r="665" spans="1:95" ht="12.75">
      <c r="A665" s="4"/>
      <c r="C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row>
    <row r="666" spans="1:95" ht="12.75">
      <c r="A666" s="4"/>
      <c r="C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row>
    <row r="667" spans="1:95" ht="12.75">
      <c r="A667" s="4"/>
      <c r="C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row>
    <row r="668" spans="1:95" ht="12.75">
      <c r="A668" s="4"/>
      <c r="C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row>
    <row r="669" spans="1:95" ht="12.75">
      <c r="A669" s="4"/>
      <c r="C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row>
    <row r="670" spans="1:95" ht="12.75">
      <c r="A670" s="4"/>
      <c r="C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row>
    <row r="671" spans="1:95" ht="12.75">
      <c r="A671" s="4"/>
      <c r="C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row>
    <row r="672" spans="1:95" ht="12.75">
      <c r="A672" s="4"/>
      <c r="C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row>
    <row r="673" spans="1:95" ht="12.75">
      <c r="A673" s="4"/>
      <c r="C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row>
    <row r="674" spans="1:95" ht="12.75">
      <c r="A674" s="4"/>
      <c r="C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row>
    <row r="675" spans="1:95" ht="12.75">
      <c r="A675" s="4"/>
      <c r="C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row>
    <row r="676" spans="1:95" ht="12.75">
      <c r="A676" s="4"/>
      <c r="C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row>
    <row r="677" spans="1:95" ht="12.75">
      <c r="A677" s="4"/>
      <c r="C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row>
    <row r="678" spans="1:95" ht="12.75">
      <c r="A678" s="4"/>
      <c r="C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row>
    <row r="679" spans="1:95" ht="12.75">
      <c r="A679" s="4"/>
      <c r="C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row>
    <row r="680" spans="1:95" ht="12.75">
      <c r="A680" s="4"/>
      <c r="C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row>
    <row r="681" spans="1:95" ht="12.75">
      <c r="A681" s="4"/>
      <c r="C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row>
    <row r="682" spans="1:95" ht="12.75">
      <c r="A682" s="4"/>
      <c r="C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row>
    <row r="683" spans="1:95" ht="12.75">
      <c r="A683" s="4"/>
      <c r="C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row>
    <row r="684" spans="1:95" ht="12.75">
      <c r="A684" s="4"/>
      <c r="C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row>
    <row r="685" spans="1:95" ht="12.75">
      <c r="A685" s="4"/>
      <c r="C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row>
    <row r="686" spans="1:95" ht="12.75">
      <c r="A686" s="4"/>
      <c r="C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row>
    <row r="687" spans="1:95" ht="12.75">
      <c r="A687" s="4"/>
      <c r="C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row>
    <row r="688" spans="1:95" ht="12.75">
      <c r="A688" s="4"/>
      <c r="C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row>
    <row r="689" spans="1:95" ht="12.75">
      <c r="A689" s="4"/>
      <c r="C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row>
    <row r="690" spans="1:95" ht="12.75">
      <c r="A690" s="4"/>
      <c r="C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row>
    <row r="691" spans="1:95" ht="12.75">
      <c r="A691" s="4"/>
      <c r="C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row>
    <row r="692" spans="1:95" ht="12.75">
      <c r="A692" s="4"/>
      <c r="C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row>
    <row r="693" spans="1:95" ht="12.75">
      <c r="A693" s="4"/>
      <c r="C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row>
    <row r="694" spans="1:95" ht="12.75">
      <c r="A694" s="4"/>
      <c r="C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row>
    <row r="695" spans="1:95" ht="12.75">
      <c r="A695" s="4"/>
      <c r="C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row>
    <row r="696" spans="1:95" ht="12.75">
      <c r="A696" s="4"/>
      <c r="C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row>
    <row r="697" spans="1:95" ht="12.75">
      <c r="A697" s="4"/>
      <c r="C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row>
    <row r="698" spans="1:95" ht="12.75">
      <c r="A698" s="4"/>
      <c r="C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row>
    <row r="699" spans="1:95" ht="12.75">
      <c r="A699" s="4"/>
      <c r="C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row>
    <row r="700" spans="1:95" ht="12.75">
      <c r="A700" s="4"/>
      <c r="C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row>
    <row r="701" spans="1:95" ht="12.75">
      <c r="A701" s="4"/>
      <c r="C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row>
    <row r="702" spans="1:95" ht="12.75">
      <c r="A702" s="4"/>
      <c r="C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row>
    <row r="703" spans="1:95" ht="12.75">
      <c r="A703" s="4"/>
      <c r="C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row>
    <row r="704" spans="1:95" ht="12.75">
      <c r="A704" s="4"/>
      <c r="C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row>
    <row r="705" spans="1:95" ht="12.75">
      <c r="A705" s="4"/>
      <c r="C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row>
    <row r="706" spans="1:95" ht="12.75">
      <c r="A706" s="4"/>
      <c r="C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row>
    <row r="707" spans="1:95" ht="12.75">
      <c r="A707" s="4"/>
      <c r="C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row>
    <row r="708" spans="1:95" ht="12.75">
      <c r="A708" s="4"/>
      <c r="C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row>
    <row r="709" spans="1:95" ht="12.75">
      <c r="A709" s="4"/>
      <c r="C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row>
    <row r="710" spans="1:95" ht="12.75">
      <c r="A710" s="4"/>
      <c r="C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row>
    <row r="711" spans="1:95" ht="12.75">
      <c r="A711" s="4"/>
      <c r="C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row>
    <row r="712" spans="1:95" ht="12.75">
      <c r="A712" s="4"/>
      <c r="C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row>
    <row r="713" spans="1:95" ht="12.75">
      <c r="A713" s="4"/>
      <c r="C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row>
    <row r="714" spans="1:95" ht="12.75">
      <c r="A714" s="4"/>
      <c r="C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row>
    <row r="715" spans="1:95" ht="12.75">
      <c r="A715" s="4"/>
      <c r="C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row>
    <row r="716" spans="1:95" ht="12.75">
      <c r="A716" s="4"/>
      <c r="C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row>
    <row r="717" spans="1:95" ht="12.75">
      <c r="A717" s="4"/>
      <c r="C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row>
    <row r="718" spans="1:95" ht="12.75">
      <c r="A718" s="4"/>
      <c r="C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row>
    <row r="719" spans="1:95" ht="12.75">
      <c r="A719" s="4"/>
      <c r="C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row>
    <row r="720" spans="1:95" ht="12.75">
      <c r="A720" s="4"/>
      <c r="C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row>
    <row r="721" spans="1:95" ht="12.75">
      <c r="A721" s="4"/>
      <c r="C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row>
    <row r="722" spans="1:95" ht="12.75">
      <c r="A722" s="4"/>
      <c r="C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row>
    <row r="723" spans="1:95" ht="12.75">
      <c r="A723" s="4"/>
      <c r="C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row>
    <row r="724" spans="1:95" ht="12.75">
      <c r="A724" s="4"/>
      <c r="C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row>
    <row r="725" spans="1:95" ht="12.75">
      <c r="A725" s="4"/>
      <c r="C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row>
    <row r="726" spans="1:95" ht="12.75">
      <c r="A726" s="4"/>
      <c r="C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row>
    <row r="727" spans="1:95" ht="12.75">
      <c r="A727" s="4"/>
      <c r="C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row>
    <row r="728" spans="1:95" ht="12.75">
      <c r="A728" s="4"/>
      <c r="C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row>
    <row r="729" spans="1:95" ht="12.75">
      <c r="A729" s="4"/>
      <c r="C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row>
    <row r="730" spans="1:95" ht="12.75">
      <c r="A730" s="4"/>
      <c r="C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row>
    <row r="731" spans="1:95" ht="12.75">
      <c r="A731" s="4"/>
      <c r="C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row>
    <row r="732" spans="1:95" ht="12.75">
      <c r="A732" s="4"/>
      <c r="C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row>
    <row r="733" spans="1:95" ht="12.75">
      <c r="A733" s="4"/>
      <c r="C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row>
    <row r="734" spans="1:95" ht="12.75">
      <c r="A734" s="4"/>
      <c r="C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row>
    <row r="735" spans="1:95" ht="12.75">
      <c r="A735" s="4"/>
      <c r="C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row>
    <row r="736" spans="1:95" ht="12.75">
      <c r="A736" s="4"/>
      <c r="C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row>
    <row r="737" spans="1:95" ht="12.75">
      <c r="A737" s="4"/>
      <c r="C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row>
    <row r="738" spans="1:95" ht="12.75">
      <c r="A738" s="4"/>
      <c r="C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row>
    <row r="739" spans="1:95" ht="12.75">
      <c r="A739" s="4"/>
      <c r="C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row>
    <row r="740" spans="1:95" ht="12.75">
      <c r="A740" s="4"/>
      <c r="C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row>
    <row r="741" spans="1:95" ht="12.75">
      <c r="A741" s="4"/>
      <c r="C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row>
    <row r="742" spans="1:95" ht="12.75">
      <c r="A742" s="4"/>
      <c r="C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row>
    <row r="743" spans="1:95" ht="12.75">
      <c r="A743" s="4"/>
      <c r="C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row>
    <row r="744" spans="1:95" ht="12.75">
      <c r="A744" s="4"/>
      <c r="C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row>
    <row r="745" spans="1:95" ht="12.75">
      <c r="A745" s="4"/>
      <c r="C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row>
    <row r="746" spans="1:95" ht="12.75">
      <c r="A746" s="4"/>
      <c r="C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row>
    <row r="747" spans="1:95" ht="12.75">
      <c r="A747" s="4"/>
      <c r="C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row>
    <row r="748" spans="1:95" ht="12.75">
      <c r="A748" s="4"/>
      <c r="C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row>
    <row r="749" spans="1:95" ht="12.75">
      <c r="A749" s="4"/>
      <c r="C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row>
    <row r="750" spans="1:95" ht="12.75">
      <c r="A750" s="4"/>
      <c r="C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row>
    <row r="751" spans="1:95" ht="12.75">
      <c r="A751" s="4"/>
      <c r="C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row>
    <row r="752" spans="1:95" ht="12.75">
      <c r="A752" s="4"/>
      <c r="C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row>
    <row r="753" spans="1:95" ht="12.75">
      <c r="A753" s="4"/>
      <c r="C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row>
    <row r="754" spans="1:95" ht="12.75">
      <c r="A754" s="4"/>
      <c r="C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row>
    <row r="755" spans="1:95" ht="12.75">
      <c r="A755" s="4"/>
      <c r="C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row>
    <row r="756" spans="1:95" ht="12.75">
      <c r="A756" s="4"/>
      <c r="C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row>
    <row r="757" spans="1:95" ht="12.75">
      <c r="A757" s="4"/>
      <c r="C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row>
    <row r="758" spans="1:95" ht="12.75">
      <c r="A758" s="4"/>
      <c r="C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row>
    <row r="759" spans="1:95" ht="12.75">
      <c r="A759" s="4"/>
      <c r="C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row>
    <row r="760" spans="1:95" ht="12.75">
      <c r="A760" s="4"/>
      <c r="C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row>
    <row r="761" spans="1:95" ht="12.75">
      <c r="A761" s="4"/>
      <c r="C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row>
    <row r="762" spans="1:95" ht="12.75">
      <c r="A762" s="4"/>
      <c r="C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row>
    <row r="763" spans="1:95" ht="12.75">
      <c r="A763" s="4"/>
      <c r="C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row>
    <row r="764" spans="1:95" ht="12.75">
      <c r="A764" s="4"/>
      <c r="C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row>
    <row r="765" spans="1:95" ht="12.75">
      <c r="A765" s="4"/>
      <c r="C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row>
    <row r="766" spans="1:95" ht="12.75">
      <c r="A766" s="4"/>
      <c r="C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row>
    <row r="767" spans="1:95" ht="12.75">
      <c r="A767" s="4"/>
      <c r="C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row>
    <row r="768" spans="1:95" ht="12.75">
      <c r="A768" s="4"/>
      <c r="C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row>
    <row r="769" spans="1:95" ht="12.75">
      <c r="A769" s="4"/>
      <c r="C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row>
    <row r="770" spans="1:95" ht="12.75">
      <c r="A770" s="4"/>
      <c r="C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row>
    <row r="771" spans="1:95" ht="12.75">
      <c r="A771" s="4"/>
      <c r="C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row>
    <row r="772" spans="1:95" ht="12.75">
      <c r="A772" s="4"/>
      <c r="C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row>
    <row r="773" spans="1:95" ht="12.75">
      <c r="A773" s="4"/>
      <c r="C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row>
    <row r="774" spans="1:95" ht="12.75">
      <c r="A774" s="4"/>
      <c r="C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row>
    <row r="775" spans="1:95" ht="12.75">
      <c r="A775" s="4"/>
      <c r="C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row>
    <row r="776" spans="1:95" ht="12.75">
      <c r="A776" s="4"/>
      <c r="C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row>
    <row r="777" spans="1:95" ht="12.75">
      <c r="A777" s="4"/>
      <c r="C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row>
    <row r="778" spans="68:95" ht="12.75">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row>
    <row r="779" spans="68:95" ht="12.75">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row>
    <row r="780" spans="68:95" ht="12.75">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row>
    <row r="781" spans="68:95" ht="12.75">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row>
  </sheetData>
  <mergeCells count="44">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Z216:AS216"/>
    <mergeCell ref="Z217:AI217"/>
    <mergeCell ref="AJ217:AS217"/>
    <mergeCell ref="Z312:AS312"/>
    <mergeCell ref="Z313:AI313"/>
    <mergeCell ref="AJ313:AS313"/>
    <mergeCell ref="Z408:AS408"/>
    <mergeCell ref="Z409:AI409"/>
    <mergeCell ref="AJ409:AS409"/>
    <mergeCell ref="A2:A3"/>
    <mergeCell ref="A4:A99"/>
    <mergeCell ref="A100:A195"/>
    <mergeCell ref="A196:A291"/>
    <mergeCell ref="A292:A387"/>
    <mergeCell ref="A388:A483"/>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1470</v>
      </c>
      <c r="C1" s="3" t="s">
        <v>1471</v>
      </c>
      <c r="D1" s="3" t="s">
        <v>1472</v>
      </c>
      <c r="E1" s="3" t="s">
        <v>1473</v>
      </c>
      <c r="F1" s="3"/>
      <c r="G1" s="3"/>
      <c r="H1" s="3"/>
    </row>
    <row r="2" spans="1:8" ht="12.75">
      <c r="A2" s="2" t="s">
        <v>1474</v>
      </c>
      <c r="B2" s="2" t="s">
        <v>1475</v>
      </c>
      <c r="C2" s="2" t="s">
        <v>1476</v>
      </c>
      <c r="D2" s="2" t="s">
        <v>1477</v>
      </c>
      <c r="E2" s="2" t="s">
        <v>1478</v>
      </c>
      <c r="H2" s="2" t="str">
        <f>CONCATENATE('Gene Table'!$B$1,'Gene Table'!B2)</f>
        <v>Position</v>
      </c>
    </row>
    <row r="3" spans="1:8" ht="12.75">
      <c r="A3" s="2" t="s">
        <v>1479</v>
      </c>
      <c r="B3" s="2" t="s">
        <v>1480</v>
      </c>
      <c r="C3" s="2" t="s">
        <v>1481</v>
      </c>
      <c r="D3" s="2" t="s">
        <v>1482</v>
      </c>
      <c r="E3" s="2" t="s">
        <v>1483</v>
      </c>
      <c r="H3" s="2" t="str">
        <f>CONCATENATE('Gene Table'!$B$1,'Gene Table'!B3)</f>
        <v>A01</v>
      </c>
    </row>
    <row r="4" spans="1:8" ht="12.75">
      <c r="A4" s="2" t="s">
        <v>1484</v>
      </c>
      <c r="B4" s="2" t="s">
        <v>1485</v>
      </c>
      <c r="C4" s="2" t="s">
        <v>1486</v>
      </c>
      <c r="D4" s="2" t="s">
        <v>1487</v>
      </c>
      <c r="E4" s="2" t="s">
        <v>1488</v>
      </c>
      <c r="H4" s="2" t="str">
        <f>CONCATENATE('Gene Table'!$B$1,'Gene Table'!B4)</f>
        <v>A02</v>
      </c>
    </row>
    <row r="5" spans="1:8" ht="12.75">
      <c r="A5" s="2" t="s">
        <v>1489</v>
      </c>
      <c r="B5" s="2" t="s">
        <v>1490</v>
      </c>
      <c r="C5" s="2" t="s">
        <v>1491</v>
      </c>
      <c r="D5" s="2" t="s">
        <v>1492</v>
      </c>
      <c r="E5" s="2" t="s">
        <v>1493</v>
      </c>
      <c r="H5" s="2" t="str">
        <f>CONCATENATE('Gene Table'!$B$1,'Gene Table'!B5)</f>
        <v>A03</v>
      </c>
    </row>
    <row r="6" spans="1:8" ht="12.75">
      <c r="A6" s="2" t="s">
        <v>1494</v>
      </c>
      <c r="B6" s="2" t="s">
        <v>1495</v>
      </c>
      <c r="C6" s="2" t="s">
        <v>1496</v>
      </c>
      <c r="D6" s="2" t="s">
        <v>1497</v>
      </c>
      <c r="E6" s="2" t="s">
        <v>1498</v>
      </c>
      <c r="H6" s="2" t="str">
        <f>CONCATENATE('Gene Table'!$B$1,'Gene Table'!B6)</f>
        <v>A04</v>
      </c>
    </row>
    <row r="7" spans="1:8" ht="12.75">
      <c r="A7" s="2" t="s">
        <v>1499</v>
      </c>
      <c r="B7" s="2" t="s">
        <v>1500</v>
      </c>
      <c r="C7" s="2" t="s">
        <v>1501</v>
      </c>
      <c r="D7" s="2" t="s">
        <v>1502</v>
      </c>
      <c r="E7" s="2" t="s">
        <v>1503</v>
      </c>
      <c r="H7" s="2" t="str">
        <f>CONCATENATE('Gene Table'!$B$1,'Gene Table'!B7)</f>
        <v>A05</v>
      </c>
    </row>
    <row r="8" spans="1:8" ht="12.75">
      <c r="A8" s="2" t="s">
        <v>1504</v>
      </c>
      <c r="B8" s="2" t="s">
        <v>1505</v>
      </c>
      <c r="C8" s="2" t="s">
        <v>1506</v>
      </c>
      <c r="D8" s="2" t="s">
        <v>1507</v>
      </c>
      <c r="E8" s="2" t="s">
        <v>1508</v>
      </c>
      <c r="H8" s="2" t="str">
        <f>CONCATENATE('Gene Table'!$B$1,'Gene Table'!B8)</f>
        <v>A06</v>
      </c>
    </row>
    <row r="9" spans="1:8" ht="12.75">
      <c r="A9" s="2" t="s">
        <v>1509</v>
      </c>
      <c r="B9" s="2" t="s">
        <v>1510</v>
      </c>
      <c r="C9" s="2" t="s">
        <v>1511</v>
      </c>
      <c r="D9" s="2" t="s">
        <v>1512</v>
      </c>
      <c r="E9" s="2" t="s">
        <v>1513</v>
      </c>
      <c r="H9" s="2" t="str">
        <f>CONCATENATE('Gene Table'!$B$1,'Gene Table'!B9)</f>
        <v>A07</v>
      </c>
    </row>
    <row r="10" spans="1:8" ht="12.75">
      <c r="A10" s="2" t="s">
        <v>1514</v>
      </c>
      <c r="B10" s="2" t="s">
        <v>1515</v>
      </c>
      <c r="C10" s="2" t="s">
        <v>1516</v>
      </c>
      <c r="D10" s="2" t="s">
        <v>1517</v>
      </c>
      <c r="E10" s="2" t="s">
        <v>1518</v>
      </c>
      <c r="H10" s="2" t="str">
        <f>CONCATENATE('Gene Table'!$B$1,'Gene Table'!B10)</f>
        <v>A08</v>
      </c>
    </row>
    <row r="11" spans="1:8" ht="12.75">
      <c r="A11" s="2" t="s">
        <v>1519</v>
      </c>
      <c r="B11" s="2" t="s">
        <v>1520</v>
      </c>
      <c r="C11" s="2" t="s">
        <v>1521</v>
      </c>
      <c r="D11" s="2" t="s">
        <v>1522</v>
      </c>
      <c r="E11" s="2" t="s">
        <v>1523</v>
      </c>
      <c r="H11" s="2" t="str">
        <f>CONCATENATE('Gene Table'!$B$1,'Gene Table'!B11)</f>
        <v>A09</v>
      </c>
    </row>
    <row r="12" spans="1:8" ht="12.75">
      <c r="A12" s="2" t="s">
        <v>1524</v>
      </c>
      <c r="B12" s="2" t="s">
        <v>1525</v>
      </c>
      <c r="C12" s="2" t="s">
        <v>1526</v>
      </c>
      <c r="D12" s="2" t="s">
        <v>1527</v>
      </c>
      <c r="E12" s="2" t="s">
        <v>1528</v>
      </c>
      <c r="H12" s="2" t="str">
        <f>CONCATENATE('Gene Table'!$B$1,'Gene Table'!B12)</f>
        <v>A10</v>
      </c>
    </row>
    <row r="13" spans="1:8" ht="12.75">
      <c r="A13" s="2" t="s">
        <v>1529</v>
      </c>
      <c r="B13" s="2" t="s">
        <v>1530</v>
      </c>
      <c r="C13" s="2" t="s">
        <v>1531</v>
      </c>
      <c r="D13" s="2" t="s">
        <v>1532</v>
      </c>
      <c r="E13" s="2" t="s">
        <v>1533</v>
      </c>
      <c r="H13" s="2" t="str">
        <f>CONCATENATE('Gene Table'!$B$1,'Gene Table'!B13)</f>
        <v>A11</v>
      </c>
    </row>
    <row r="14" spans="1:8" ht="12.75">
      <c r="A14" s="2" t="s">
        <v>1534</v>
      </c>
      <c r="B14" s="2" t="s">
        <v>1535</v>
      </c>
      <c r="C14" s="2" t="s">
        <v>1536</v>
      </c>
      <c r="D14" s="2" t="s">
        <v>1537</v>
      </c>
      <c r="E14" s="2" t="s">
        <v>1538</v>
      </c>
      <c r="H14" s="2" t="str">
        <f>CONCATENATE('Gene Table'!$B$1,'Gene Table'!B14)</f>
        <v>A12</v>
      </c>
    </row>
    <row r="15" spans="1:8" ht="12.75">
      <c r="A15" s="2" t="s">
        <v>1539</v>
      </c>
      <c r="B15" s="2" t="s">
        <v>1540</v>
      </c>
      <c r="C15" s="2" t="s">
        <v>1541</v>
      </c>
      <c r="D15" s="2" t="s">
        <v>1542</v>
      </c>
      <c r="E15" s="2" t="s">
        <v>1543</v>
      </c>
      <c r="H15" s="2" t="str">
        <f>CONCATENATE('Gene Table'!$B$1,'Gene Table'!B15)</f>
        <v>B01</v>
      </c>
    </row>
    <row r="16" spans="1:8" ht="12.75">
      <c r="A16" s="2" t="s">
        <v>1544</v>
      </c>
      <c r="B16" s="2" t="s">
        <v>1545</v>
      </c>
      <c r="C16" s="2" t="s">
        <v>1546</v>
      </c>
      <c r="D16" s="2" t="s">
        <v>1547</v>
      </c>
      <c r="E16" s="2" t="s">
        <v>1548</v>
      </c>
      <c r="H16" s="2" t="str">
        <f>CONCATENATE('Gene Table'!$B$1,'Gene Table'!B16)</f>
        <v>B02</v>
      </c>
    </row>
    <row r="17" spans="1:8" ht="12.75">
      <c r="A17" s="2" t="s">
        <v>1549</v>
      </c>
      <c r="B17" s="2" t="s">
        <v>1550</v>
      </c>
      <c r="C17" s="2" t="s">
        <v>1551</v>
      </c>
      <c r="D17" s="2" t="s">
        <v>1552</v>
      </c>
      <c r="E17" s="2" t="s">
        <v>1553</v>
      </c>
      <c r="H17" s="2" t="str">
        <f>CONCATENATE('Gene Table'!$B$1,'Gene Table'!B17)</f>
        <v>B03</v>
      </c>
    </row>
    <row r="18" spans="1:8" ht="12.75">
      <c r="A18" s="2" t="s">
        <v>1554</v>
      </c>
      <c r="B18" s="2" t="s">
        <v>1555</v>
      </c>
      <c r="C18" s="2" t="s">
        <v>1556</v>
      </c>
      <c r="D18" s="2" t="s">
        <v>1557</v>
      </c>
      <c r="E18" s="2" t="s">
        <v>1558</v>
      </c>
      <c r="H18" s="2" t="str">
        <f>CONCATENATE('Gene Table'!$B$1,'Gene Table'!B18)</f>
        <v>B04</v>
      </c>
    </row>
    <row r="19" spans="1:8" ht="12.75">
      <c r="A19" s="2" t="s">
        <v>1559</v>
      </c>
      <c r="B19" s="2" t="s">
        <v>1560</v>
      </c>
      <c r="C19" s="2" t="s">
        <v>1561</v>
      </c>
      <c r="D19" s="2" t="s">
        <v>1562</v>
      </c>
      <c r="E19" s="2" t="s">
        <v>1563</v>
      </c>
      <c r="H19" s="2" t="str">
        <f>CONCATENATE('Gene Table'!$B$1,'Gene Table'!B19)</f>
        <v>B05</v>
      </c>
    </row>
    <row r="20" spans="1:8" ht="12.75">
      <c r="A20" s="2" t="s">
        <v>1564</v>
      </c>
      <c r="B20" s="2" t="s">
        <v>1565</v>
      </c>
      <c r="C20" s="2" t="s">
        <v>1566</v>
      </c>
      <c r="D20" s="2" t="s">
        <v>1567</v>
      </c>
      <c r="E20" s="2" t="s">
        <v>1568</v>
      </c>
      <c r="H20" s="2" t="str">
        <f>CONCATENATE('Gene Table'!$B$1,'Gene Table'!B20)</f>
        <v>B06</v>
      </c>
    </row>
    <row r="21" spans="1:8" ht="12.75">
      <c r="A21" s="2" t="s">
        <v>1569</v>
      </c>
      <c r="B21" s="2" t="s">
        <v>1570</v>
      </c>
      <c r="C21" s="2" t="s">
        <v>1571</v>
      </c>
      <c r="D21" s="2" t="s">
        <v>1572</v>
      </c>
      <c r="E21" s="2" t="s">
        <v>1573</v>
      </c>
      <c r="H21" s="2" t="str">
        <f>CONCATENATE('Gene Table'!$B$1,'Gene Table'!B21)</f>
        <v>B07</v>
      </c>
    </row>
    <row r="22" spans="1:8" ht="12.75">
      <c r="A22" s="2" t="s">
        <v>1574</v>
      </c>
      <c r="B22" s="2" t="s">
        <v>1575</v>
      </c>
      <c r="C22" s="2" t="s">
        <v>1576</v>
      </c>
      <c r="D22" s="2" t="s">
        <v>1577</v>
      </c>
      <c r="E22" s="2" t="s">
        <v>1578</v>
      </c>
      <c r="H22" s="2" t="str">
        <f>CONCATENATE('Gene Table'!$B$1,'Gene Table'!B22)</f>
        <v>B08</v>
      </c>
    </row>
    <row r="23" spans="1:8" ht="12.75">
      <c r="A23" s="2" t="s">
        <v>1579</v>
      </c>
      <c r="B23" s="2" t="s">
        <v>1580</v>
      </c>
      <c r="C23" s="2" t="s">
        <v>1581</v>
      </c>
      <c r="D23" s="2" t="s">
        <v>1582</v>
      </c>
      <c r="E23" s="2" t="s">
        <v>1583</v>
      </c>
      <c r="H23" s="2" t="str">
        <f>CONCATENATE('Gene Table'!$B$1,'Gene Table'!B23)</f>
        <v>B09</v>
      </c>
    </row>
    <row r="24" spans="1:8" ht="12.75">
      <c r="A24" s="2" t="s">
        <v>1584</v>
      </c>
      <c r="B24" s="2" t="s">
        <v>1585</v>
      </c>
      <c r="C24" s="2" t="s">
        <v>1586</v>
      </c>
      <c r="D24" s="2" t="s">
        <v>1587</v>
      </c>
      <c r="E24" s="2" t="s">
        <v>1588</v>
      </c>
      <c r="H24" s="2" t="str">
        <f>CONCATENATE('Gene Table'!$B$1,'Gene Table'!B24)</f>
        <v>B10</v>
      </c>
    </row>
    <row r="25" spans="1:8" ht="12.75">
      <c r="A25" s="2" t="s">
        <v>1589</v>
      </c>
      <c r="B25" s="2" t="s">
        <v>1590</v>
      </c>
      <c r="C25" s="2" t="s">
        <v>1591</v>
      </c>
      <c r="D25" s="2" t="s">
        <v>1592</v>
      </c>
      <c r="E25" s="2" t="s">
        <v>1593</v>
      </c>
      <c r="H25" s="2" t="str">
        <f>CONCATENATE('Gene Table'!$B$1,'Gene Table'!B25)</f>
        <v>B11</v>
      </c>
    </row>
    <row r="26" spans="1:8" ht="12.75">
      <c r="A26" s="2" t="s">
        <v>1594</v>
      </c>
      <c r="B26" s="2" t="s">
        <v>1595</v>
      </c>
      <c r="C26" s="2" t="s">
        <v>1596</v>
      </c>
      <c r="D26" s="2" t="s">
        <v>1597</v>
      </c>
      <c r="E26" s="2" t="s">
        <v>1598</v>
      </c>
      <c r="H26" s="2" t="str">
        <f>CONCATENATE('Gene Table'!$B$1,'Gene Table'!B26)</f>
        <v>B12</v>
      </c>
    </row>
    <row r="27" spans="1:8" ht="12.75">
      <c r="A27" s="2" t="s">
        <v>1599</v>
      </c>
      <c r="B27" s="2" t="s">
        <v>1600</v>
      </c>
      <c r="C27" s="2" t="s">
        <v>1601</v>
      </c>
      <c r="D27" s="2" t="s">
        <v>1602</v>
      </c>
      <c r="E27" s="2" t="s">
        <v>1603</v>
      </c>
      <c r="H27" s="2" t="str">
        <f>CONCATENATE('Gene Table'!$B$1,'Gene Table'!B27)</f>
        <v>C01</v>
      </c>
    </row>
    <row r="28" spans="1:8" ht="12.75">
      <c r="A28" s="2" t="s">
        <v>1604</v>
      </c>
      <c r="B28" s="2" t="s">
        <v>1605</v>
      </c>
      <c r="C28" s="2" t="s">
        <v>1606</v>
      </c>
      <c r="D28" s="2" t="s">
        <v>1607</v>
      </c>
      <c r="E28" s="2" t="s">
        <v>1608</v>
      </c>
      <c r="H28" s="2" t="str">
        <f>CONCATENATE('Gene Table'!$B$1,'Gene Table'!B28)</f>
        <v>C02</v>
      </c>
    </row>
    <row r="29" spans="1:8" ht="12.75">
      <c r="A29" s="2" t="s">
        <v>1609</v>
      </c>
      <c r="B29" s="2" t="s">
        <v>1610</v>
      </c>
      <c r="C29" s="2" t="s">
        <v>1611</v>
      </c>
      <c r="D29" s="2" t="s">
        <v>1612</v>
      </c>
      <c r="E29" s="2" t="s">
        <v>1613</v>
      </c>
      <c r="H29" s="2" t="str">
        <f>CONCATENATE('Gene Table'!$B$1,'Gene Table'!B29)</f>
        <v>C03</v>
      </c>
    </row>
    <row r="30" spans="1:8" ht="12.75">
      <c r="A30" s="2" t="s">
        <v>1614</v>
      </c>
      <c r="B30" s="2" t="s">
        <v>1615</v>
      </c>
      <c r="C30" s="2" t="s">
        <v>1616</v>
      </c>
      <c r="D30" s="2" t="s">
        <v>1617</v>
      </c>
      <c r="E30" s="2" t="s">
        <v>1618</v>
      </c>
      <c r="H30" s="2" t="str">
        <f>CONCATENATE('Gene Table'!$B$1,'Gene Table'!B30)</f>
        <v>C04</v>
      </c>
    </row>
    <row r="31" spans="1:8" ht="12.75">
      <c r="A31" s="2" t="s">
        <v>1619</v>
      </c>
      <c r="B31" s="2" t="s">
        <v>1620</v>
      </c>
      <c r="C31" s="2" t="s">
        <v>1621</v>
      </c>
      <c r="D31" s="2" t="s">
        <v>1622</v>
      </c>
      <c r="E31" s="2" t="s">
        <v>1623</v>
      </c>
      <c r="H31" s="2" t="str">
        <f>CONCATENATE('Gene Table'!$B$1,'Gene Table'!B31)</f>
        <v>C05</v>
      </c>
    </row>
    <row r="32" spans="1:8" ht="12.75">
      <c r="A32" s="2" t="s">
        <v>1624</v>
      </c>
      <c r="B32" s="2" t="s">
        <v>1625</v>
      </c>
      <c r="C32" s="2" t="s">
        <v>1626</v>
      </c>
      <c r="D32" s="2" t="s">
        <v>1627</v>
      </c>
      <c r="E32" s="2" t="s">
        <v>1628</v>
      </c>
      <c r="H32" s="2" t="str">
        <f>CONCATENATE('Gene Table'!$B$1,'Gene Table'!B32)</f>
        <v>C06</v>
      </c>
    </row>
    <row r="33" spans="1:8" ht="12.75">
      <c r="A33" s="2" t="s">
        <v>1629</v>
      </c>
      <c r="B33" s="2" t="s">
        <v>1630</v>
      </c>
      <c r="C33" s="2" t="s">
        <v>1631</v>
      </c>
      <c r="D33" s="2" t="s">
        <v>1632</v>
      </c>
      <c r="E33" s="2" t="s">
        <v>1633</v>
      </c>
      <c r="H33" s="2" t="str">
        <f>CONCATENATE('Gene Table'!$B$1,'Gene Table'!B33)</f>
        <v>C07</v>
      </c>
    </row>
    <row r="34" spans="1:8" ht="12.75">
      <c r="A34" s="2" t="s">
        <v>1634</v>
      </c>
      <c r="B34" s="2" t="s">
        <v>1635</v>
      </c>
      <c r="C34" s="2" t="s">
        <v>1636</v>
      </c>
      <c r="D34" s="2" t="s">
        <v>1637</v>
      </c>
      <c r="E34" s="2" t="s">
        <v>1638</v>
      </c>
      <c r="H34" s="2" t="str">
        <f>CONCATENATE('Gene Table'!$B$1,'Gene Table'!B34)</f>
        <v>C08</v>
      </c>
    </row>
    <row r="35" spans="1:8" ht="12.75">
      <c r="A35" s="2" t="s">
        <v>1639</v>
      </c>
      <c r="B35" s="2" t="s">
        <v>1640</v>
      </c>
      <c r="C35" s="2" t="s">
        <v>1641</v>
      </c>
      <c r="D35" s="2" t="s">
        <v>1642</v>
      </c>
      <c r="E35" s="2" t="s">
        <v>1643</v>
      </c>
      <c r="H35" s="2" t="str">
        <f>CONCATENATE('Gene Table'!$B$1,'Gene Table'!B35)</f>
        <v>C09</v>
      </c>
    </row>
    <row r="36" spans="1:8" ht="12.75">
      <c r="A36" s="2" t="s">
        <v>1644</v>
      </c>
      <c r="B36" s="2" t="s">
        <v>1645</v>
      </c>
      <c r="C36" s="2" t="s">
        <v>1646</v>
      </c>
      <c r="D36" s="2" t="s">
        <v>1647</v>
      </c>
      <c r="E36" s="2" t="s">
        <v>1648</v>
      </c>
      <c r="H36" s="2" t="str">
        <f>CONCATENATE('Gene Table'!$B$1,'Gene Table'!B36)</f>
        <v>C10</v>
      </c>
    </row>
    <row r="37" spans="1:8" ht="12.75">
      <c r="A37" s="2" t="s">
        <v>1649</v>
      </c>
      <c r="B37" s="2" t="s">
        <v>1650</v>
      </c>
      <c r="C37" s="2" t="s">
        <v>1651</v>
      </c>
      <c r="D37" s="2" t="s">
        <v>1652</v>
      </c>
      <c r="E37" s="2" t="s">
        <v>1653</v>
      </c>
      <c r="H37" s="2" t="str">
        <f>CONCATENATE('Gene Table'!$B$1,'Gene Table'!B37)</f>
        <v>C11</v>
      </c>
    </row>
    <row r="38" spans="1:8" ht="12.75">
      <c r="A38" s="2" t="s">
        <v>1654</v>
      </c>
      <c r="B38" s="2" t="s">
        <v>1655</v>
      </c>
      <c r="C38" s="2" t="s">
        <v>1656</v>
      </c>
      <c r="D38" s="2" t="s">
        <v>1657</v>
      </c>
      <c r="E38" s="2" t="s">
        <v>1658</v>
      </c>
      <c r="H38" s="2" t="str">
        <f>CONCATENATE('Gene Table'!$B$1,'Gene Table'!B38)</f>
        <v>C12</v>
      </c>
    </row>
    <row r="39" spans="1:8" ht="12.75">
      <c r="A39" s="2" t="s">
        <v>1659</v>
      </c>
      <c r="B39" s="2" t="s">
        <v>1660</v>
      </c>
      <c r="C39" s="2" t="s">
        <v>1661</v>
      </c>
      <c r="D39" s="2" t="s">
        <v>1662</v>
      </c>
      <c r="E39" s="2" t="s">
        <v>1663</v>
      </c>
      <c r="H39" s="2" t="str">
        <f>CONCATENATE('Gene Table'!$B$1,'Gene Table'!B39)</f>
        <v>D01</v>
      </c>
    </row>
    <row r="40" spans="1:8" ht="12.75">
      <c r="A40" s="2" t="s">
        <v>1664</v>
      </c>
      <c r="B40" s="2" t="s">
        <v>1665</v>
      </c>
      <c r="C40" s="2" t="s">
        <v>1666</v>
      </c>
      <c r="D40" s="2" t="s">
        <v>1667</v>
      </c>
      <c r="E40" s="2" t="s">
        <v>1668</v>
      </c>
      <c r="H40" s="2" t="str">
        <f>CONCATENATE('Gene Table'!$B$1,'Gene Table'!B40)</f>
        <v>D02</v>
      </c>
    </row>
    <row r="41" spans="1:8" ht="12.75">
      <c r="A41" s="2" t="s">
        <v>1669</v>
      </c>
      <c r="B41" s="2" t="s">
        <v>1670</v>
      </c>
      <c r="C41" s="2" t="s">
        <v>1671</v>
      </c>
      <c r="D41" s="2" t="s">
        <v>1672</v>
      </c>
      <c r="E41" s="2" t="s">
        <v>1673</v>
      </c>
      <c r="H41" s="2" t="str">
        <f>CONCATENATE('Gene Table'!$B$1,'Gene Table'!B41)</f>
        <v>D03</v>
      </c>
    </row>
    <row r="42" spans="1:8" ht="12.75">
      <c r="A42" s="2" t="s">
        <v>1674</v>
      </c>
      <c r="B42" s="2" t="s">
        <v>1675</v>
      </c>
      <c r="C42" s="2" t="s">
        <v>1676</v>
      </c>
      <c r="D42" s="2" t="s">
        <v>1677</v>
      </c>
      <c r="E42" s="2" t="s">
        <v>1678</v>
      </c>
      <c r="H42" s="2" t="str">
        <f>CONCATENATE('Gene Table'!$B$1,'Gene Table'!B42)</f>
        <v>D04</v>
      </c>
    </row>
    <row r="43" spans="1:8" ht="12.75">
      <c r="A43" s="2" t="s">
        <v>1679</v>
      </c>
      <c r="B43" s="2" t="s">
        <v>1680</v>
      </c>
      <c r="C43" s="2" t="s">
        <v>1681</v>
      </c>
      <c r="D43" s="2" t="s">
        <v>1682</v>
      </c>
      <c r="E43" s="2" t="s">
        <v>1683</v>
      </c>
      <c r="H43" s="2" t="str">
        <f>CONCATENATE('Gene Table'!$B$1,'Gene Table'!B43)</f>
        <v>D05</v>
      </c>
    </row>
    <row r="44" spans="1:8" ht="12.75">
      <c r="A44" s="2" t="s">
        <v>1684</v>
      </c>
      <c r="B44" s="2" t="s">
        <v>1685</v>
      </c>
      <c r="C44" s="2" t="s">
        <v>1686</v>
      </c>
      <c r="D44" s="2" t="s">
        <v>1687</v>
      </c>
      <c r="E44" s="2" t="s">
        <v>1688</v>
      </c>
      <c r="H44" s="2" t="str">
        <f>CONCATENATE('Gene Table'!$B$1,'Gene Table'!B44)</f>
        <v>D06</v>
      </c>
    </row>
    <row r="45" spans="1:8" ht="12.75">
      <c r="A45" s="2" t="s">
        <v>1689</v>
      </c>
      <c r="B45" s="2" t="s">
        <v>1690</v>
      </c>
      <c r="C45" s="2" t="s">
        <v>1691</v>
      </c>
      <c r="D45" s="2" t="s">
        <v>1692</v>
      </c>
      <c r="E45" s="2" t="s">
        <v>1693</v>
      </c>
      <c r="H45" s="2" t="str">
        <f>CONCATENATE('Gene Table'!$B$1,'Gene Table'!B45)</f>
        <v>D07</v>
      </c>
    </row>
    <row r="46" spans="1:8" ht="12.75">
      <c r="A46" s="2" t="s">
        <v>1694</v>
      </c>
      <c r="B46" s="2" t="s">
        <v>1695</v>
      </c>
      <c r="C46" s="2" t="s">
        <v>1696</v>
      </c>
      <c r="D46" s="2" t="s">
        <v>1697</v>
      </c>
      <c r="E46" s="2" t="s">
        <v>1698</v>
      </c>
      <c r="H46" s="2" t="str">
        <f>CONCATENATE('Gene Table'!$B$1,'Gene Table'!B46)</f>
        <v>D08</v>
      </c>
    </row>
    <row r="47" spans="1:8" ht="12.75">
      <c r="A47" s="2" t="s">
        <v>1699</v>
      </c>
      <c r="B47" s="2" t="s">
        <v>1700</v>
      </c>
      <c r="C47" s="2" t="s">
        <v>1701</v>
      </c>
      <c r="D47" s="2" t="s">
        <v>1702</v>
      </c>
      <c r="E47" s="2" t="s">
        <v>1703</v>
      </c>
      <c r="H47" s="2" t="str">
        <f>CONCATENATE('Gene Table'!$B$1,'Gene Table'!B47)</f>
        <v>D09</v>
      </c>
    </row>
    <row r="48" spans="1:8" ht="12.75">
      <c r="A48" s="2" t="s">
        <v>1704</v>
      </c>
      <c r="B48" s="2" t="s">
        <v>1705</v>
      </c>
      <c r="C48" s="2" t="s">
        <v>1706</v>
      </c>
      <c r="D48" s="2" t="s">
        <v>1707</v>
      </c>
      <c r="E48" s="2" t="s">
        <v>1708</v>
      </c>
      <c r="H48" s="2" t="str">
        <f>CONCATENATE('Gene Table'!$B$1,'Gene Table'!B48)</f>
        <v>D10</v>
      </c>
    </row>
    <row r="49" spans="1:8" ht="12.75">
      <c r="A49" s="2" t="s">
        <v>1709</v>
      </c>
      <c r="B49" s="2" t="s">
        <v>1710</v>
      </c>
      <c r="C49" s="2" t="s">
        <v>1711</v>
      </c>
      <c r="D49" s="2" t="s">
        <v>1712</v>
      </c>
      <c r="E49" s="2" t="s">
        <v>1713</v>
      </c>
      <c r="H49" s="2" t="str">
        <f>CONCATENATE('Gene Table'!$B$1,'Gene Table'!B49)</f>
        <v>D11</v>
      </c>
    </row>
    <row r="50" spans="1:8" ht="12.75">
      <c r="A50" s="2" t="s">
        <v>1714</v>
      </c>
      <c r="B50" s="2" t="s">
        <v>1715</v>
      </c>
      <c r="C50" s="2" t="s">
        <v>1716</v>
      </c>
      <c r="D50" s="2" t="s">
        <v>1717</v>
      </c>
      <c r="E50" s="2" t="s">
        <v>1718</v>
      </c>
      <c r="H50" s="2" t="str">
        <f>CONCATENATE('Gene Table'!$B$1,'Gene Table'!B50)</f>
        <v>D12</v>
      </c>
    </row>
    <row r="51" spans="1:8" ht="12.75">
      <c r="A51" s="2" t="s">
        <v>1719</v>
      </c>
      <c r="B51" s="2" t="s">
        <v>1720</v>
      </c>
      <c r="C51" s="2" t="s">
        <v>1721</v>
      </c>
      <c r="D51" s="2" t="s">
        <v>1722</v>
      </c>
      <c r="E51" s="2" t="s">
        <v>1723</v>
      </c>
      <c r="H51" s="2" t="str">
        <f>CONCATENATE('Gene Table'!$B$1,'Gene Table'!B51)</f>
        <v>E01</v>
      </c>
    </row>
    <row r="52" spans="1:8" ht="12.75">
      <c r="A52" s="2" t="s">
        <v>1724</v>
      </c>
      <c r="B52" s="2" t="s">
        <v>1725</v>
      </c>
      <c r="C52" s="2" t="s">
        <v>1726</v>
      </c>
      <c r="D52" s="2" t="s">
        <v>1727</v>
      </c>
      <c r="E52" s="2" t="s">
        <v>1728</v>
      </c>
      <c r="H52" s="2" t="str">
        <f>CONCATENATE('Gene Table'!$B$1,'Gene Table'!B52)</f>
        <v>E02</v>
      </c>
    </row>
    <row r="53" spans="1:8" ht="12.75">
      <c r="A53" s="2" t="s">
        <v>1729</v>
      </c>
      <c r="B53" s="2" t="s">
        <v>1730</v>
      </c>
      <c r="C53" s="2" t="s">
        <v>1731</v>
      </c>
      <c r="D53" s="2" t="s">
        <v>1732</v>
      </c>
      <c r="E53" s="2" t="s">
        <v>1733</v>
      </c>
      <c r="H53" s="2" t="str">
        <f>CONCATENATE('Gene Table'!$B$1,'Gene Table'!B53)</f>
        <v>E03</v>
      </c>
    </row>
    <row r="54" spans="1:8" ht="12.75">
      <c r="A54" s="2" t="s">
        <v>1734</v>
      </c>
      <c r="B54" s="2" t="s">
        <v>1735</v>
      </c>
      <c r="C54" s="2" t="s">
        <v>1736</v>
      </c>
      <c r="D54" s="2" t="s">
        <v>1737</v>
      </c>
      <c r="E54" s="2" t="s">
        <v>1738</v>
      </c>
      <c r="H54" s="2" t="str">
        <f>CONCATENATE('Gene Table'!$B$1,'Gene Table'!B54)</f>
        <v>E04</v>
      </c>
    </row>
    <row r="55" spans="1:8" ht="12.75">
      <c r="A55" s="2" t="s">
        <v>1739</v>
      </c>
      <c r="B55" s="2" t="s">
        <v>1740</v>
      </c>
      <c r="C55" s="2" t="s">
        <v>1741</v>
      </c>
      <c r="D55" s="2" t="s">
        <v>1742</v>
      </c>
      <c r="E55" s="2" t="s">
        <v>1743</v>
      </c>
      <c r="H55" s="2" t="str">
        <f>CONCATENATE('Gene Table'!$B$1,'Gene Table'!B55)</f>
        <v>E05</v>
      </c>
    </row>
    <row r="56" spans="1:8" ht="12.75">
      <c r="A56" s="2" t="s">
        <v>1744</v>
      </c>
      <c r="B56" s="2" t="s">
        <v>1745</v>
      </c>
      <c r="C56" s="2" t="s">
        <v>1746</v>
      </c>
      <c r="D56" s="2" t="s">
        <v>1747</v>
      </c>
      <c r="E56" s="2" t="s">
        <v>1748</v>
      </c>
      <c r="H56" s="2" t="str">
        <f>CONCATENATE('Gene Table'!$B$1,'Gene Table'!B56)</f>
        <v>E06</v>
      </c>
    </row>
    <row r="57" spans="1:8" ht="12.75">
      <c r="A57" s="2" t="s">
        <v>1749</v>
      </c>
      <c r="B57" s="2" t="s">
        <v>1750</v>
      </c>
      <c r="C57" s="2" t="s">
        <v>1751</v>
      </c>
      <c r="D57" s="2" t="s">
        <v>1752</v>
      </c>
      <c r="E57" s="2" t="s">
        <v>1753</v>
      </c>
      <c r="H57" s="2" t="str">
        <f>CONCATENATE('Gene Table'!$B$1,'Gene Table'!B57)</f>
        <v>E07</v>
      </c>
    </row>
    <row r="58" spans="1:8" ht="12.75">
      <c r="A58" s="2" t="s">
        <v>1754</v>
      </c>
      <c r="B58" s="2" t="s">
        <v>1755</v>
      </c>
      <c r="C58" s="2" t="s">
        <v>1756</v>
      </c>
      <c r="D58" s="2" t="s">
        <v>1757</v>
      </c>
      <c r="E58" s="2" t="s">
        <v>1758</v>
      </c>
      <c r="H58" s="2" t="str">
        <f>CONCATENATE('Gene Table'!$B$1,'Gene Table'!B58)</f>
        <v>E08</v>
      </c>
    </row>
    <row r="59" spans="1:8" ht="12.75">
      <c r="A59" s="2" t="s">
        <v>1759</v>
      </c>
      <c r="B59" s="2" t="s">
        <v>1760</v>
      </c>
      <c r="C59" s="2" t="s">
        <v>1761</v>
      </c>
      <c r="D59" s="2" t="s">
        <v>1762</v>
      </c>
      <c r="E59" s="2" t="s">
        <v>1763</v>
      </c>
      <c r="H59" s="2" t="str">
        <f>CONCATENATE('Gene Table'!$B$1,'Gene Table'!B59)</f>
        <v>E09</v>
      </c>
    </row>
    <row r="60" spans="1:8" ht="12.75">
      <c r="A60" s="2" t="s">
        <v>1764</v>
      </c>
      <c r="B60" s="2" t="s">
        <v>1765</v>
      </c>
      <c r="C60" s="2" t="s">
        <v>1766</v>
      </c>
      <c r="D60" s="2" t="s">
        <v>1767</v>
      </c>
      <c r="E60" s="2" t="s">
        <v>1768</v>
      </c>
      <c r="H60" s="2" t="str">
        <f>CONCATENATE('Gene Table'!$B$1,'Gene Table'!B60)</f>
        <v>E10</v>
      </c>
    </row>
    <row r="61" spans="1:8" ht="12.75">
      <c r="A61" s="2" t="s">
        <v>1769</v>
      </c>
      <c r="B61" s="2" t="s">
        <v>1770</v>
      </c>
      <c r="C61" s="2" t="s">
        <v>1771</v>
      </c>
      <c r="D61" s="2" t="s">
        <v>1772</v>
      </c>
      <c r="E61" s="2" t="s">
        <v>1773</v>
      </c>
      <c r="H61" s="2" t="str">
        <f>CONCATENATE('Gene Table'!$B$1,'Gene Table'!B61)</f>
        <v>E11</v>
      </c>
    </row>
    <row r="62" spans="1:8" ht="12.75">
      <c r="A62" s="2" t="s">
        <v>1774</v>
      </c>
      <c r="B62" s="2" t="s">
        <v>1775</v>
      </c>
      <c r="C62" s="2" t="s">
        <v>1776</v>
      </c>
      <c r="D62" s="2" t="s">
        <v>1777</v>
      </c>
      <c r="E62" s="2" t="s">
        <v>1778</v>
      </c>
      <c r="H62" s="2" t="str">
        <f>CONCATENATE('Gene Table'!$B$1,'Gene Table'!B62)</f>
        <v>E12</v>
      </c>
    </row>
    <row r="63" spans="1:8" ht="12.75">
      <c r="A63" s="2" t="s">
        <v>1779</v>
      </c>
      <c r="B63" s="2" t="s">
        <v>1780</v>
      </c>
      <c r="C63" s="2" t="s">
        <v>1781</v>
      </c>
      <c r="D63" s="2" t="s">
        <v>1782</v>
      </c>
      <c r="E63" s="2" t="s">
        <v>1783</v>
      </c>
      <c r="H63" s="2" t="str">
        <f>CONCATENATE('Gene Table'!$B$1,'Gene Table'!B63)</f>
        <v>F01</v>
      </c>
    </row>
    <row r="64" spans="1:8" ht="12.75">
      <c r="A64" s="2" t="s">
        <v>1784</v>
      </c>
      <c r="B64" s="2" t="s">
        <v>1785</v>
      </c>
      <c r="C64" s="2" t="s">
        <v>1786</v>
      </c>
      <c r="D64" s="2" t="s">
        <v>1787</v>
      </c>
      <c r="E64" s="2" t="s">
        <v>1788</v>
      </c>
      <c r="H64" s="2" t="str">
        <f>CONCATENATE('Gene Table'!$B$1,'Gene Table'!B64)</f>
        <v>F02</v>
      </c>
    </row>
    <row r="65" spans="1:8" ht="12.75">
      <c r="A65" s="2" t="s">
        <v>1789</v>
      </c>
      <c r="B65" s="2" t="s">
        <v>1790</v>
      </c>
      <c r="C65" s="2" t="s">
        <v>1791</v>
      </c>
      <c r="D65" s="2" t="s">
        <v>1792</v>
      </c>
      <c r="E65" s="2" t="s">
        <v>1793</v>
      </c>
      <c r="H65" s="2" t="str">
        <f>CONCATENATE('Gene Table'!$B$1,'Gene Table'!B65)</f>
        <v>F03</v>
      </c>
    </row>
    <row r="66" spans="1:8" ht="12.75">
      <c r="A66" s="2" t="s">
        <v>1794</v>
      </c>
      <c r="B66" s="2" t="s">
        <v>1795</v>
      </c>
      <c r="C66" s="2" t="s">
        <v>1796</v>
      </c>
      <c r="D66" s="2" t="s">
        <v>1797</v>
      </c>
      <c r="E66" s="2" t="s">
        <v>1798</v>
      </c>
      <c r="H66" s="2" t="str">
        <f>CONCATENATE('Gene Table'!$B$1,'Gene Table'!B66)</f>
        <v>F04</v>
      </c>
    </row>
    <row r="67" spans="1:8" ht="12.75">
      <c r="A67" s="2" t="s">
        <v>1799</v>
      </c>
      <c r="B67" s="2" t="s">
        <v>1800</v>
      </c>
      <c r="C67" s="2" t="s">
        <v>1801</v>
      </c>
      <c r="D67" s="2" t="s">
        <v>1802</v>
      </c>
      <c r="E67" s="2" t="s">
        <v>1803</v>
      </c>
      <c r="H67" s="2" t="str">
        <f>CONCATENATE('Gene Table'!$B$1,'Gene Table'!B67)</f>
        <v>F05</v>
      </c>
    </row>
    <row r="68" spans="1:8" ht="12.75">
      <c r="A68" s="2" t="s">
        <v>1804</v>
      </c>
      <c r="B68" s="2" t="s">
        <v>1805</v>
      </c>
      <c r="C68" s="2" t="s">
        <v>1806</v>
      </c>
      <c r="D68" s="2" t="s">
        <v>1807</v>
      </c>
      <c r="E68" s="2" t="s">
        <v>1808</v>
      </c>
      <c r="H68" s="2" t="str">
        <f>CONCATENATE('Gene Table'!$B$1,'Gene Table'!B68)</f>
        <v>F06</v>
      </c>
    </row>
    <row r="69" spans="1:8" ht="12.75">
      <c r="A69" s="2" t="s">
        <v>1809</v>
      </c>
      <c r="B69" s="2" t="s">
        <v>1810</v>
      </c>
      <c r="C69" s="2" t="s">
        <v>1811</v>
      </c>
      <c r="D69" s="2" t="s">
        <v>1812</v>
      </c>
      <c r="E69" s="2" t="s">
        <v>1813</v>
      </c>
      <c r="H69" s="2" t="str">
        <f>CONCATENATE('Gene Table'!$B$1,'Gene Table'!B69)</f>
        <v>F07</v>
      </c>
    </row>
    <row r="70" spans="1:8" ht="12.75">
      <c r="A70" s="2" t="s">
        <v>1814</v>
      </c>
      <c r="B70" s="2" t="s">
        <v>1815</v>
      </c>
      <c r="C70" s="2" t="s">
        <v>1816</v>
      </c>
      <c r="D70" s="2" t="s">
        <v>1817</v>
      </c>
      <c r="E70" s="2" t="s">
        <v>1818</v>
      </c>
      <c r="H70" s="2" t="str">
        <f>CONCATENATE('Gene Table'!$B$1,'Gene Table'!B70)</f>
        <v>F08</v>
      </c>
    </row>
    <row r="71" spans="1:8" ht="12.75">
      <c r="A71" s="2" t="s">
        <v>1819</v>
      </c>
      <c r="B71" s="2" t="s">
        <v>1820</v>
      </c>
      <c r="C71" s="2" t="s">
        <v>1821</v>
      </c>
      <c r="D71" s="2" t="s">
        <v>1822</v>
      </c>
      <c r="E71" s="2" t="s">
        <v>1823</v>
      </c>
      <c r="H71" s="2" t="str">
        <f>CONCATENATE('Gene Table'!$B$1,'Gene Table'!B71)</f>
        <v>F09</v>
      </c>
    </row>
    <row r="72" spans="1:8" ht="12.75">
      <c r="A72" s="2" t="s">
        <v>1824</v>
      </c>
      <c r="B72" s="2" t="s">
        <v>1825</v>
      </c>
      <c r="C72" s="2" t="s">
        <v>1826</v>
      </c>
      <c r="D72" s="2" t="s">
        <v>1827</v>
      </c>
      <c r="E72" s="2" t="s">
        <v>1828</v>
      </c>
      <c r="H72" s="2" t="str">
        <f>CONCATENATE('Gene Table'!$B$1,'Gene Table'!B72)</f>
        <v>F10</v>
      </c>
    </row>
    <row r="73" spans="1:8" ht="12.75">
      <c r="A73" s="2" t="s">
        <v>1829</v>
      </c>
      <c r="B73" s="2" t="s">
        <v>1830</v>
      </c>
      <c r="C73" s="2" t="s">
        <v>1831</v>
      </c>
      <c r="D73" s="2" t="s">
        <v>1832</v>
      </c>
      <c r="E73" s="2" t="s">
        <v>1833</v>
      </c>
      <c r="H73" s="2" t="str">
        <f>CONCATENATE('Gene Table'!$B$1,'Gene Table'!B73)</f>
        <v>F11</v>
      </c>
    </row>
    <row r="74" spans="1:8" ht="12.75">
      <c r="A74" s="2" t="s">
        <v>1834</v>
      </c>
      <c r="B74" s="2" t="s">
        <v>1835</v>
      </c>
      <c r="C74" s="2" t="s">
        <v>1836</v>
      </c>
      <c r="D74" s="2" t="s">
        <v>1837</v>
      </c>
      <c r="E74" s="2" t="s">
        <v>1838</v>
      </c>
      <c r="H74" s="2" t="str">
        <f>CONCATENATE('Gene Table'!$B$1,'Gene Table'!B74)</f>
        <v>F12</v>
      </c>
    </row>
    <row r="75" spans="1:8" ht="12.75">
      <c r="A75" s="2" t="s">
        <v>1839</v>
      </c>
      <c r="B75" s="2" t="s">
        <v>1840</v>
      </c>
      <c r="C75" s="2" t="s">
        <v>1841</v>
      </c>
      <c r="D75" s="2" t="s">
        <v>1842</v>
      </c>
      <c r="E75" s="2" t="s">
        <v>1843</v>
      </c>
      <c r="H75" s="2" t="str">
        <f>CONCATENATE('Gene Table'!$B$1,'Gene Table'!B75)</f>
        <v>G01</v>
      </c>
    </row>
    <row r="76" spans="1:8" ht="12.75">
      <c r="A76" s="2" t="s">
        <v>1844</v>
      </c>
      <c r="B76" s="2" t="s">
        <v>1845</v>
      </c>
      <c r="C76" s="2" t="s">
        <v>1846</v>
      </c>
      <c r="D76" s="2" t="s">
        <v>1847</v>
      </c>
      <c r="E76" s="2" t="s">
        <v>1848</v>
      </c>
      <c r="H76" s="2" t="str">
        <f>CONCATENATE('Gene Table'!$B$1,'Gene Table'!B76)</f>
        <v>G02</v>
      </c>
    </row>
    <row r="77" spans="1:8" ht="12.75">
      <c r="A77" s="2" t="s">
        <v>1849</v>
      </c>
      <c r="B77" s="2" t="s">
        <v>1850</v>
      </c>
      <c r="C77" s="2" t="s">
        <v>1851</v>
      </c>
      <c r="D77" s="2" t="s">
        <v>1852</v>
      </c>
      <c r="E77" s="2" t="s">
        <v>1853</v>
      </c>
      <c r="H77" s="2" t="str">
        <f>CONCATENATE('Gene Table'!$B$1,'Gene Table'!B77)</f>
        <v>G03</v>
      </c>
    </row>
    <row r="78" spans="1:8" ht="12.75">
      <c r="A78" s="2" t="s">
        <v>1854</v>
      </c>
      <c r="B78" s="2" t="s">
        <v>1855</v>
      </c>
      <c r="C78" s="2" t="s">
        <v>1856</v>
      </c>
      <c r="D78" s="2" t="s">
        <v>1857</v>
      </c>
      <c r="E78" s="2" t="s">
        <v>1858</v>
      </c>
      <c r="H78" s="2" t="str">
        <f>CONCATENATE('Gene Table'!$B$1,'Gene Table'!B78)</f>
        <v>G04</v>
      </c>
    </row>
    <row r="79" spans="1:8" ht="12.75">
      <c r="A79" s="2" t="s">
        <v>1859</v>
      </c>
      <c r="B79" s="2" t="s">
        <v>1860</v>
      </c>
      <c r="C79" s="2" t="s">
        <v>1861</v>
      </c>
      <c r="D79" s="2" t="s">
        <v>1862</v>
      </c>
      <c r="E79" s="2" t="s">
        <v>1863</v>
      </c>
      <c r="H79" s="2" t="str">
        <f>CONCATENATE('Gene Table'!$B$1,'Gene Table'!B79)</f>
        <v>G05</v>
      </c>
    </row>
    <row r="80" spans="1:8" ht="12.75">
      <c r="A80" s="2" t="s">
        <v>1864</v>
      </c>
      <c r="B80" s="2" t="s">
        <v>1865</v>
      </c>
      <c r="C80" s="2" t="s">
        <v>1866</v>
      </c>
      <c r="D80" s="2" t="s">
        <v>1867</v>
      </c>
      <c r="E80" s="2" t="s">
        <v>1868</v>
      </c>
      <c r="H80" s="2" t="str">
        <f>CONCATENATE('Gene Table'!$B$1,'Gene Table'!B80)</f>
        <v>G06</v>
      </c>
    </row>
    <row r="81" spans="1:8" ht="12.75">
      <c r="A81" s="2" t="s">
        <v>1869</v>
      </c>
      <c r="B81" s="2" t="s">
        <v>1870</v>
      </c>
      <c r="C81" s="2" t="s">
        <v>1871</v>
      </c>
      <c r="D81" s="2" t="s">
        <v>1872</v>
      </c>
      <c r="E81" s="2" t="s">
        <v>1873</v>
      </c>
      <c r="H81" s="2" t="str">
        <f>CONCATENATE('Gene Table'!$B$1,'Gene Table'!B81)</f>
        <v>G07</v>
      </c>
    </row>
    <row r="82" spans="1:8" ht="12.75">
      <c r="A82" s="2" t="s">
        <v>1874</v>
      </c>
      <c r="B82" s="2" t="s">
        <v>1875</v>
      </c>
      <c r="C82" s="2" t="s">
        <v>1876</v>
      </c>
      <c r="D82" s="2" t="s">
        <v>1877</v>
      </c>
      <c r="E82" s="2" t="s">
        <v>1878</v>
      </c>
      <c r="H82" s="2" t="str">
        <f>CONCATENATE('Gene Table'!$B$1,'Gene Table'!B82)</f>
        <v>G08</v>
      </c>
    </row>
    <row r="83" spans="1:8" ht="12.75">
      <c r="A83" s="2" t="s">
        <v>1879</v>
      </c>
      <c r="B83" s="2" t="s">
        <v>1880</v>
      </c>
      <c r="C83" s="2" t="s">
        <v>1881</v>
      </c>
      <c r="D83" s="2" t="s">
        <v>1882</v>
      </c>
      <c r="E83" s="2" t="s">
        <v>1883</v>
      </c>
      <c r="H83" s="2" t="str">
        <f>CONCATENATE('Gene Table'!$B$1,'Gene Table'!B83)</f>
        <v>G09</v>
      </c>
    </row>
    <row r="84" spans="1:8" ht="12.75">
      <c r="A84" s="2" t="s">
        <v>1884</v>
      </c>
      <c r="B84" s="2" t="s">
        <v>1885</v>
      </c>
      <c r="C84" s="2" t="s">
        <v>1886</v>
      </c>
      <c r="D84" s="2" t="s">
        <v>1887</v>
      </c>
      <c r="E84" s="2" t="s">
        <v>1888</v>
      </c>
      <c r="H84" s="2" t="str">
        <f>CONCATENATE('Gene Table'!$B$1,'Gene Table'!B84)</f>
        <v>G10</v>
      </c>
    </row>
    <row r="85" spans="1:8" ht="12.75">
      <c r="A85" s="2" t="s">
        <v>1889</v>
      </c>
      <c r="B85" s="2" t="s">
        <v>1890</v>
      </c>
      <c r="C85" s="2" t="s">
        <v>1891</v>
      </c>
      <c r="D85" s="2" t="s">
        <v>1892</v>
      </c>
      <c r="E85" s="2" t="s">
        <v>1893</v>
      </c>
      <c r="H85" s="2" t="str">
        <f>CONCATENATE('Gene Table'!$B$1,'Gene Table'!B85)</f>
        <v>G11</v>
      </c>
    </row>
    <row r="86" spans="1:8" ht="12.75">
      <c r="A86" s="2" t="s">
        <v>1894</v>
      </c>
      <c r="B86" s="2" t="s">
        <v>1895</v>
      </c>
      <c r="C86" s="2" t="s">
        <v>1896</v>
      </c>
      <c r="D86" s="2" t="s">
        <v>1897</v>
      </c>
      <c r="E86" s="2" t="s">
        <v>1898</v>
      </c>
      <c r="H86" s="2" t="str">
        <f>CONCATENATE('Gene Table'!$B$1,'Gene Table'!B86)</f>
        <v>G12</v>
      </c>
    </row>
    <row r="87" spans="1:8" ht="12.75">
      <c r="A87" s="2" t="s">
        <v>1899</v>
      </c>
      <c r="B87" s="2" t="s">
        <v>1900</v>
      </c>
      <c r="C87" s="2" t="s">
        <v>1901</v>
      </c>
      <c r="D87" s="2" t="s">
        <v>1902</v>
      </c>
      <c r="E87" s="2" t="s">
        <v>1903</v>
      </c>
      <c r="H87" s="2" t="str">
        <f>CONCATENATE('Gene Table'!$B$1,'Gene Table'!B87)</f>
        <v>H01</v>
      </c>
    </row>
    <row r="88" spans="1:8" ht="12.75">
      <c r="A88" s="2" t="s">
        <v>1904</v>
      </c>
      <c r="B88" s="2" t="s">
        <v>1905</v>
      </c>
      <c r="C88" s="2" t="s">
        <v>1906</v>
      </c>
      <c r="D88" s="2" t="s">
        <v>1907</v>
      </c>
      <c r="E88" s="2" t="s">
        <v>1908</v>
      </c>
      <c r="H88" s="2" t="str">
        <f>CONCATENATE('Gene Table'!$B$1,'Gene Table'!B88)</f>
        <v>H02</v>
      </c>
    </row>
    <row r="89" spans="1:8" ht="12.75">
      <c r="A89" s="2" t="s">
        <v>1909</v>
      </c>
      <c r="B89" s="2" t="s">
        <v>1910</v>
      </c>
      <c r="C89" s="2" t="s">
        <v>1911</v>
      </c>
      <c r="D89" s="2" t="s">
        <v>1912</v>
      </c>
      <c r="E89" s="2" t="s">
        <v>1913</v>
      </c>
      <c r="H89" s="2" t="str">
        <f>CONCATENATE('Gene Table'!$B$1,'Gene Table'!B89)</f>
        <v>H03</v>
      </c>
    </row>
    <row r="90" spans="1:8" ht="12.75">
      <c r="A90" s="2" t="s">
        <v>1914</v>
      </c>
      <c r="B90" s="2" t="s">
        <v>1915</v>
      </c>
      <c r="C90" s="2" t="s">
        <v>1916</v>
      </c>
      <c r="D90" s="2" t="s">
        <v>1917</v>
      </c>
      <c r="E90" s="2" t="s">
        <v>1918</v>
      </c>
      <c r="H90" s="2" t="str">
        <f>CONCATENATE('Gene Table'!$B$1,'Gene Table'!B90)</f>
        <v>H04</v>
      </c>
    </row>
    <row r="91" spans="1:8" ht="12.75">
      <c r="A91" s="2" t="s">
        <v>1919</v>
      </c>
      <c r="B91" s="2" t="s">
        <v>1915</v>
      </c>
      <c r="C91" s="2" t="s">
        <v>1920</v>
      </c>
      <c r="D91" s="2" t="s">
        <v>1921</v>
      </c>
      <c r="E91" s="2" t="s">
        <v>1922</v>
      </c>
      <c r="H91" s="2" t="str">
        <f>CONCATENATE('Gene Table'!$B$1,'Gene Table'!B91)</f>
        <v>H05</v>
      </c>
    </row>
    <row r="92" spans="1:8" ht="12.75">
      <c r="A92" s="2" t="s">
        <v>1923</v>
      </c>
      <c r="B92" s="2" t="s">
        <v>1915</v>
      </c>
      <c r="C92" s="2" t="s">
        <v>1924</v>
      </c>
      <c r="D92" s="2" t="s">
        <v>1925</v>
      </c>
      <c r="E92" s="2" t="s">
        <v>1926</v>
      </c>
      <c r="H92" s="2" t="str">
        <f>CONCATENATE('Gene Table'!$B$1,'Gene Table'!B92)</f>
        <v>H06</v>
      </c>
    </row>
    <row r="93" spans="1:8" ht="12.75">
      <c r="A93" s="2" t="s">
        <v>1927</v>
      </c>
      <c r="B93" s="2" t="s">
        <v>1915</v>
      </c>
      <c r="C93" s="2" t="s">
        <v>1928</v>
      </c>
      <c r="D93" s="2" t="s">
        <v>1929</v>
      </c>
      <c r="E93" s="2" t="s">
        <v>1930</v>
      </c>
      <c r="H93" s="2" t="str">
        <f>CONCATENATE('Gene Table'!$B$1,'Gene Table'!B93)</f>
        <v>H07</v>
      </c>
    </row>
    <row r="94" spans="1:8" ht="12.75">
      <c r="A94" s="2" t="s">
        <v>1931</v>
      </c>
      <c r="B94" s="2" t="s">
        <v>1915</v>
      </c>
      <c r="C94" s="2" t="s">
        <v>1932</v>
      </c>
      <c r="D94" s="2" t="s">
        <v>1915</v>
      </c>
      <c r="E94" s="2" t="s">
        <v>1915</v>
      </c>
      <c r="H94" s="2" t="str">
        <f>CONCATENATE('Gene Table'!$B$1,'Gene Table'!B94)</f>
        <v>H08</v>
      </c>
    </row>
    <row r="95" spans="1:8" ht="12.75">
      <c r="A95" s="2" t="s">
        <v>1933</v>
      </c>
      <c r="B95" s="2" t="s">
        <v>1915</v>
      </c>
      <c r="C95" s="2" t="s">
        <v>1932</v>
      </c>
      <c r="D95" s="2" t="s">
        <v>1915</v>
      </c>
      <c r="E95" s="2" t="s">
        <v>1915</v>
      </c>
      <c r="H95" s="2" t="str">
        <f>CONCATENATE('Gene Table'!$B$1,'Gene Table'!B95)</f>
        <v>H09</v>
      </c>
    </row>
    <row r="96" spans="1:8" ht="12.75">
      <c r="A96" s="2" t="s">
        <v>1934</v>
      </c>
      <c r="B96" s="2" t="s">
        <v>1915</v>
      </c>
      <c r="C96" s="2" t="s">
        <v>1935</v>
      </c>
      <c r="D96" s="2" t="s">
        <v>1915</v>
      </c>
      <c r="E96" s="2" t="s">
        <v>1915</v>
      </c>
      <c r="H96" s="2" t="str">
        <f>CONCATENATE('Gene Table'!$B$1,'Gene Table'!B96)</f>
        <v>H10</v>
      </c>
    </row>
    <row r="97" spans="1:8" ht="12.75">
      <c r="A97" s="2" t="s">
        <v>1936</v>
      </c>
      <c r="B97" s="2" t="s">
        <v>1915</v>
      </c>
      <c r="C97" s="2" t="s">
        <v>1935</v>
      </c>
      <c r="D97" s="2" t="s">
        <v>1915</v>
      </c>
      <c r="E97" s="2" t="s">
        <v>1915</v>
      </c>
      <c r="H97" s="2" t="str">
        <f>CONCATENATE('Gene Table'!$B$1,'Gene Table'!B97)</f>
        <v>H11</v>
      </c>
    </row>
    <row r="100" spans="1:8" s="1" customFormat="1" ht="12.75">
      <c r="A100" s="3"/>
      <c r="B100" s="3" t="s">
        <v>1470</v>
      </c>
      <c r="C100" s="3" t="s">
        <v>1471</v>
      </c>
      <c r="D100" s="3" t="s">
        <v>1472</v>
      </c>
      <c r="E100" s="3" t="s">
        <v>1473</v>
      </c>
      <c r="F100" s="3"/>
      <c r="G100" s="3"/>
      <c r="H100" s="3"/>
    </row>
    <row r="101" spans="1:5" ht="12.75">
      <c r="A101" s="2" t="s">
        <v>1937</v>
      </c>
      <c r="B101" s="2" t="s">
        <v>1938</v>
      </c>
      <c r="C101" s="2" t="s">
        <v>1939</v>
      </c>
      <c r="D101" s="2" t="s">
        <v>1940</v>
      </c>
      <c r="E101" s="2" t="s">
        <v>1941</v>
      </c>
    </row>
    <row r="102" spans="1:5" ht="12.75">
      <c r="A102" s="2" t="s">
        <v>1942</v>
      </c>
      <c r="B102" s="2" t="s">
        <v>1943</v>
      </c>
      <c r="C102" s="2" t="s">
        <v>1944</v>
      </c>
      <c r="D102" s="2" t="s">
        <v>1945</v>
      </c>
      <c r="E102" s="2" t="s">
        <v>1946</v>
      </c>
    </row>
    <row r="103" spans="1:5" ht="12.75">
      <c r="A103" s="2" t="s">
        <v>1947</v>
      </c>
      <c r="B103" s="2" t="s">
        <v>1948</v>
      </c>
      <c r="C103" s="2" t="s">
        <v>1949</v>
      </c>
      <c r="D103" s="2" t="s">
        <v>1950</v>
      </c>
      <c r="E103" s="2" t="s">
        <v>1951</v>
      </c>
    </row>
    <row r="104" spans="1:5" ht="12.75">
      <c r="A104" s="2" t="s">
        <v>1952</v>
      </c>
      <c r="B104" s="2" t="s">
        <v>1953</v>
      </c>
      <c r="C104" s="2" t="s">
        <v>1954</v>
      </c>
      <c r="D104" s="2" t="s">
        <v>1955</v>
      </c>
      <c r="E104" s="2" t="s">
        <v>1956</v>
      </c>
    </row>
    <row r="105" spans="1:5" ht="12.75">
      <c r="A105" s="2" t="s">
        <v>1957</v>
      </c>
      <c r="B105" s="2" t="s">
        <v>1958</v>
      </c>
      <c r="C105" s="2" t="s">
        <v>1959</v>
      </c>
      <c r="D105" s="2" t="s">
        <v>1960</v>
      </c>
      <c r="E105" s="2" t="s">
        <v>1961</v>
      </c>
    </row>
    <row r="106" spans="1:5" ht="12.75">
      <c r="A106" s="2" t="s">
        <v>1962</v>
      </c>
      <c r="B106" s="2" t="s">
        <v>1963</v>
      </c>
      <c r="C106" s="2" t="s">
        <v>1964</v>
      </c>
      <c r="D106" s="2" t="s">
        <v>1965</v>
      </c>
      <c r="E106" s="2" t="s">
        <v>1966</v>
      </c>
    </row>
    <row r="107" spans="1:5" ht="12.75">
      <c r="A107" s="2" t="s">
        <v>1967</v>
      </c>
      <c r="B107" s="2" t="s">
        <v>1968</v>
      </c>
      <c r="C107" s="2" t="s">
        <v>1969</v>
      </c>
      <c r="D107" s="2" t="s">
        <v>1970</v>
      </c>
      <c r="E107" s="2" t="s">
        <v>1971</v>
      </c>
    </row>
    <row r="108" spans="1:5" ht="12.75">
      <c r="A108" s="2" t="s">
        <v>1972</v>
      </c>
      <c r="B108" s="2" t="s">
        <v>1973</v>
      </c>
      <c r="C108" s="2" t="s">
        <v>1974</v>
      </c>
      <c r="D108" s="2" t="s">
        <v>1975</v>
      </c>
      <c r="E108" s="2" t="s">
        <v>1976</v>
      </c>
    </row>
    <row r="109" spans="1:5" ht="12.75">
      <c r="A109" s="2" t="s">
        <v>1977</v>
      </c>
      <c r="B109" s="2" t="s">
        <v>1978</v>
      </c>
      <c r="C109" s="2" t="s">
        <v>1979</v>
      </c>
      <c r="D109" s="2" t="s">
        <v>1980</v>
      </c>
      <c r="E109" s="2" t="s">
        <v>1981</v>
      </c>
    </row>
    <row r="110" spans="1:5" ht="12.75">
      <c r="A110" s="2" t="s">
        <v>1982</v>
      </c>
      <c r="B110" s="2" t="s">
        <v>1983</v>
      </c>
      <c r="C110" s="2" t="s">
        <v>1984</v>
      </c>
      <c r="D110" s="2" t="s">
        <v>1985</v>
      </c>
      <c r="E110" s="2" t="s">
        <v>1986</v>
      </c>
    </row>
    <row r="111" spans="1:5" ht="12.75">
      <c r="A111" s="2" t="s">
        <v>1987</v>
      </c>
      <c r="B111" s="2" t="s">
        <v>1988</v>
      </c>
      <c r="C111" s="2" t="s">
        <v>1989</v>
      </c>
      <c r="D111" s="2" t="s">
        <v>1990</v>
      </c>
      <c r="E111" s="2" t="s">
        <v>1991</v>
      </c>
    </row>
    <row r="112" spans="1:5" ht="12.75">
      <c r="A112" s="2" t="s">
        <v>1992</v>
      </c>
      <c r="B112" s="2" t="s">
        <v>1993</v>
      </c>
      <c r="C112" s="2" t="s">
        <v>1994</v>
      </c>
      <c r="D112" s="2" t="s">
        <v>1995</v>
      </c>
      <c r="E112" s="2" t="s">
        <v>1996</v>
      </c>
    </row>
    <row r="113" spans="1:5" ht="12.75">
      <c r="A113" s="2" t="s">
        <v>1997</v>
      </c>
      <c r="B113" s="2" t="s">
        <v>1998</v>
      </c>
      <c r="C113" s="2" t="s">
        <v>1999</v>
      </c>
      <c r="D113" s="2" t="s">
        <v>2000</v>
      </c>
      <c r="E113" s="2" t="s">
        <v>2001</v>
      </c>
    </row>
    <row r="114" spans="1:5" ht="12.75">
      <c r="A114" s="2" t="s">
        <v>2002</v>
      </c>
      <c r="B114" s="2" t="s">
        <v>2003</v>
      </c>
      <c r="C114" s="2" t="s">
        <v>2004</v>
      </c>
      <c r="D114" s="2" t="s">
        <v>2005</v>
      </c>
      <c r="E114" s="2" t="s">
        <v>2006</v>
      </c>
    </row>
    <row r="115" spans="1:5" ht="12.75">
      <c r="A115" s="2" t="s">
        <v>2007</v>
      </c>
      <c r="B115" s="2" t="s">
        <v>2008</v>
      </c>
      <c r="C115" s="2" t="s">
        <v>2009</v>
      </c>
      <c r="D115" s="2" t="s">
        <v>2010</v>
      </c>
      <c r="E115" s="2" t="s">
        <v>2011</v>
      </c>
    </row>
    <row r="116" spans="1:5" ht="12.75">
      <c r="A116" s="2" t="s">
        <v>2012</v>
      </c>
      <c r="B116" s="2" t="s">
        <v>2013</v>
      </c>
      <c r="C116" s="2" t="s">
        <v>2014</v>
      </c>
      <c r="D116" s="2" t="s">
        <v>2015</v>
      </c>
      <c r="E116" s="2" t="s">
        <v>2016</v>
      </c>
    </row>
    <row r="117" spans="1:5" ht="12.75">
      <c r="A117" s="2" t="s">
        <v>2017</v>
      </c>
      <c r="B117" s="2" t="s">
        <v>2018</v>
      </c>
      <c r="C117" s="2" t="s">
        <v>2019</v>
      </c>
      <c r="D117" s="2" t="s">
        <v>2020</v>
      </c>
      <c r="E117" s="2" t="s">
        <v>2021</v>
      </c>
    </row>
    <row r="118" spans="1:5" ht="12.75">
      <c r="A118" s="2" t="s">
        <v>2022</v>
      </c>
      <c r="B118" s="2" t="s">
        <v>2023</v>
      </c>
      <c r="C118" s="2" t="s">
        <v>2024</v>
      </c>
      <c r="D118" s="2" t="s">
        <v>2025</v>
      </c>
      <c r="E118" s="2" t="s">
        <v>2026</v>
      </c>
    </row>
    <row r="119" spans="1:5" ht="12.75">
      <c r="A119" s="2" t="s">
        <v>2027</v>
      </c>
      <c r="B119" s="2" t="s">
        <v>2028</v>
      </c>
      <c r="C119" s="2" t="s">
        <v>2029</v>
      </c>
      <c r="D119" s="2" t="s">
        <v>2030</v>
      </c>
      <c r="E119" s="2" t="s">
        <v>2031</v>
      </c>
    </row>
    <row r="120" spans="1:5" ht="12.75">
      <c r="A120" s="2" t="s">
        <v>2032</v>
      </c>
      <c r="B120" s="2" t="s">
        <v>2033</v>
      </c>
      <c r="C120" s="2" t="s">
        <v>2034</v>
      </c>
      <c r="D120" s="2" t="s">
        <v>2035</v>
      </c>
      <c r="E120" s="2" t="s">
        <v>2036</v>
      </c>
    </row>
    <row r="121" spans="1:5" ht="12.75">
      <c r="A121" s="2" t="s">
        <v>2037</v>
      </c>
      <c r="B121" s="2" t="s">
        <v>2038</v>
      </c>
      <c r="C121" s="2" t="s">
        <v>2039</v>
      </c>
      <c r="D121" s="2" t="s">
        <v>2040</v>
      </c>
      <c r="E121" s="2" t="s">
        <v>2041</v>
      </c>
    </row>
    <row r="122" spans="1:5" ht="12.75">
      <c r="A122" s="2" t="s">
        <v>2042</v>
      </c>
      <c r="B122" s="2" t="s">
        <v>2043</v>
      </c>
      <c r="C122" s="2" t="s">
        <v>2044</v>
      </c>
      <c r="D122" s="2" t="s">
        <v>2045</v>
      </c>
      <c r="E122" s="2" t="s">
        <v>2046</v>
      </c>
    </row>
    <row r="123" spans="1:5" ht="12.75">
      <c r="A123" s="2" t="s">
        <v>2047</v>
      </c>
      <c r="B123" s="2" t="s">
        <v>2048</v>
      </c>
      <c r="C123" s="2" t="s">
        <v>2049</v>
      </c>
      <c r="D123" s="2" t="s">
        <v>2050</v>
      </c>
      <c r="E123" s="2" t="s">
        <v>2051</v>
      </c>
    </row>
    <row r="124" spans="1:5" ht="12.75">
      <c r="A124" s="2" t="s">
        <v>2052</v>
      </c>
      <c r="B124" s="2" t="s">
        <v>2053</v>
      </c>
      <c r="C124" s="2" t="s">
        <v>2054</v>
      </c>
      <c r="D124" s="2" t="s">
        <v>2055</v>
      </c>
      <c r="E124" s="2" t="s">
        <v>2056</v>
      </c>
    </row>
    <row r="125" spans="1:5" ht="12.75">
      <c r="A125" s="2" t="s">
        <v>2057</v>
      </c>
      <c r="B125" s="2" t="s">
        <v>2058</v>
      </c>
      <c r="C125" s="2" t="s">
        <v>2059</v>
      </c>
      <c r="D125" s="2" t="s">
        <v>2060</v>
      </c>
      <c r="E125" s="2" t="s">
        <v>2061</v>
      </c>
    </row>
    <row r="126" spans="1:5" ht="12.75">
      <c r="A126" s="2" t="s">
        <v>2062</v>
      </c>
      <c r="B126" s="2" t="s">
        <v>2063</v>
      </c>
      <c r="C126" s="2" t="s">
        <v>2064</v>
      </c>
      <c r="D126" s="2" t="s">
        <v>2065</v>
      </c>
      <c r="E126" s="2" t="s">
        <v>2066</v>
      </c>
    </row>
    <row r="127" spans="1:5" ht="12.75">
      <c r="A127" s="2" t="s">
        <v>2067</v>
      </c>
      <c r="B127" s="2" t="s">
        <v>2068</v>
      </c>
      <c r="C127" s="2" t="s">
        <v>2069</v>
      </c>
      <c r="D127" s="2" t="s">
        <v>2070</v>
      </c>
      <c r="E127" s="2" t="s">
        <v>2071</v>
      </c>
    </row>
    <row r="128" spans="1:5" ht="12.75">
      <c r="A128" s="2" t="s">
        <v>2072</v>
      </c>
      <c r="B128" s="2" t="s">
        <v>2073</v>
      </c>
      <c r="C128" s="2" t="s">
        <v>2074</v>
      </c>
      <c r="D128" s="2" t="s">
        <v>2075</v>
      </c>
      <c r="E128" s="2" t="s">
        <v>2076</v>
      </c>
    </row>
    <row r="129" spans="1:5" ht="12.75">
      <c r="A129" s="2" t="s">
        <v>2077</v>
      </c>
      <c r="B129" s="2" t="s">
        <v>2078</v>
      </c>
      <c r="C129" s="2" t="s">
        <v>2079</v>
      </c>
      <c r="D129" s="2" t="s">
        <v>2080</v>
      </c>
      <c r="E129" s="2" t="s">
        <v>2081</v>
      </c>
    </row>
    <row r="130" spans="1:5" ht="12.75">
      <c r="A130" s="2" t="s">
        <v>2082</v>
      </c>
      <c r="B130" s="2" t="s">
        <v>2083</v>
      </c>
      <c r="C130" s="2" t="s">
        <v>2084</v>
      </c>
      <c r="D130" s="2" t="s">
        <v>2085</v>
      </c>
      <c r="E130" s="2" t="s">
        <v>2086</v>
      </c>
    </row>
    <row r="131" spans="1:5" ht="12.75">
      <c r="A131" s="2" t="s">
        <v>2087</v>
      </c>
      <c r="B131" s="2" t="s">
        <v>2088</v>
      </c>
      <c r="C131" s="2" t="s">
        <v>2089</v>
      </c>
      <c r="D131" s="2" t="s">
        <v>2090</v>
      </c>
      <c r="E131" s="2" t="s">
        <v>2091</v>
      </c>
    </row>
    <row r="132" spans="1:5" ht="12.75">
      <c r="A132" s="2" t="s">
        <v>2092</v>
      </c>
      <c r="B132" s="2" t="s">
        <v>2093</v>
      </c>
      <c r="C132" s="2" t="s">
        <v>2094</v>
      </c>
      <c r="D132" s="2" t="s">
        <v>2095</v>
      </c>
      <c r="E132" s="2" t="s">
        <v>2096</v>
      </c>
    </row>
    <row r="133" spans="1:5" ht="12.75">
      <c r="A133" s="2" t="s">
        <v>2097</v>
      </c>
      <c r="B133" s="2" t="s">
        <v>2098</v>
      </c>
      <c r="C133" s="2" t="s">
        <v>2099</v>
      </c>
      <c r="D133" s="2" t="s">
        <v>2100</v>
      </c>
      <c r="E133" s="2" t="s">
        <v>2101</v>
      </c>
    </row>
    <row r="134" spans="1:5" ht="12.75">
      <c r="A134" s="2" t="s">
        <v>2102</v>
      </c>
      <c r="B134" s="2" t="s">
        <v>2103</v>
      </c>
      <c r="C134" s="2" t="s">
        <v>2104</v>
      </c>
      <c r="D134" s="2" t="s">
        <v>2105</v>
      </c>
      <c r="E134" s="2" t="s">
        <v>2106</v>
      </c>
    </row>
    <row r="135" spans="1:5" ht="12.75">
      <c r="A135" s="2" t="s">
        <v>2107</v>
      </c>
      <c r="B135" s="2" t="s">
        <v>2108</v>
      </c>
      <c r="C135" s="2" t="s">
        <v>2109</v>
      </c>
      <c r="D135" s="2" t="s">
        <v>2110</v>
      </c>
      <c r="E135" s="2" t="s">
        <v>2111</v>
      </c>
    </row>
    <row r="136" spans="1:5" ht="12.75">
      <c r="A136" s="2" t="s">
        <v>2112</v>
      </c>
      <c r="B136" s="2" t="s">
        <v>2113</v>
      </c>
      <c r="C136" s="2" t="s">
        <v>2114</v>
      </c>
      <c r="D136" s="2" t="s">
        <v>2115</v>
      </c>
      <c r="E136" s="2" t="s">
        <v>2116</v>
      </c>
    </row>
    <row r="137" spans="1:5" ht="12.75">
      <c r="A137" s="2" t="s">
        <v>2117</v>
      </c>
      <c r="B137" s="2" t="s">
        <v>2118</v>
      </c>
      <c r="C137" s="2" t="s">
        <v>2119</v>
      </c>
      <c r="D137" s="2" t="s">
        <v>2120</v>
      </c>
      <c r="E137" s="2" t="s">
        <v>2121</v>
      </c>
    </row>
    <row r="138" spans="1:5" ht="12.75">
      <c r="A138" s="2" t="s">
        <v>2122</v>
      </c>
      <c r="B138" s="2" t="s">
        <v>2123</v>
      </c>
      <c r="C138" s="2" t="s">
        <v>2124</v>
      </c>
      <c r="D138" s="2" t="s">
        <v>2125</v>
      </c>
      <c r="E138" s="2" t="s">
        <v>2126</v>
      </c>
    </row>
    <row r="139" spans="1:5" ht="12.75">
      <c r="A139" s="2" t="s">
        <v>2127</v>
      </c>
      <c r="B139" s="2" t="s">
        <v>2128</v>
      </c>
      <c r="C139" s="2" t="s">
        <v>2129</v>
      </c>
      <c r="D139" s="2" t="s">
        <v>2130</v>
      </c>
      <c r="E139" s="2" t="s">
        <v>2131</v>
      </c>
    </row>
    <row r="140" spans="1:5" ht="12.75">
      <c r="A140" s="2" t="s">
        <v>2132</v>
      </c>
      <c r="B140" s="2" t="s">
        <v>2133</v>
      </c>
      <c r="C140" s="2" t="s">
        <v>2134</v>
      </c>
      <c r="D140" s="2" t="s">
        <v>2135</v>
      </c>
      <c r="E140" s="2" t="s">
        <v>2136</v>
      </c>
    </row>
    <row r="141" spans="1:5" ht="12.75">
      <c r="A141" s="2" t="s">
        <v>2137</v>
      </c>
      <c r="B141" s="2" t="s">
        <v>2138</v>
      </c>
      <c r="C141" s="2" t="s">
        <v>2139</v>
      </c>
      <c r="D141" s="2" t="s">
        <v>2140</v>
      </c>
      <c r="E141" s="2" t="s">
        <v>2141</v>
      </c>
    </row>
    <row r="142" spans="1:5" ht="12.75">
      <c r="A142" s="2" t="s">
        <v>2142</v>
      </c>
      <c r="B142" s="2" t="s">
        <v>2143</v>
      </c>
      <c r="C142" s="2" t="s">
        <v>2144</v>
      </c>
      <c r="D142" s="2" t="s">
        <v>2145</v>
      </c>
      <c r="E142" s="2" t="s">
        <v>2146</v>
      </c>
    </row>
    <row r="143" spans="1:5" ht="12.75">
      <c r="A143" s="2" t="s">
        <v>2147</v>
      </c>
      <c r="B143" s="2" t="s">
        <v>2148</v>
      </c>
      <c r="C143" s="2" t="s">
        <v>2149</v>
      </c>
      <c r="D143" s="2" t="s">
        <v>2150</v>
      </c>
      <c r="E143" s="2" t="s">
        <v>2151</v>
      </c>
    </row>
    <row r="144" spans="1:5" ht="12.75">
      <c r="A144" s="2" t="s">
        <v>2152</v>
      </c>
      <c r="B144" s="2" t="s">
        <v>2153</v>
      </c>
      <c r="C144" s="2" t="s">
        <v>2154</v>
      </c>
      <c r="D144" s="2" t="s">
        <v>2155</v>
      </c>
      <c r="E144" s="2" t="s">
        <v>2156</v>
      </c>
    </row>
    <row r="145" spans="1:5" ht="12.75">
      <c r="A145" s="2" t="s">
        <v>2157</v>
      </c>
      <c r="B145" s="2" t="s">
        <v>2158</v>
      </c>
      <c r="C145" s="2" t="s">
        <v>2159</v>
      </c>
      <c r="D145" s="2" t="s">
        <v>2160</v>
      </c>
      <c r="E145" s="2" t="s">
        <v>2161</v>
      </c>
    </row>
    <row r="146" spans="1:5" ht="12.75">
      <c r="A146" s="2" t="s">
        <v>2162</v>
      </c>
      <c r="B146" s="2" t="s">
        <v>2163</v>
      </c>
      <c r="C146" s="2" t="s">
        <v>2164</v>
      </c>
      <c r="D146" s="2" t="s">
        <v>2165</v>
      </c>
      <c r="E146" s="2" t="s">
        <v>2166</v>
      </c>
    </row>
    <row r="147" spans="1:5" ht="12.75">
      <c r="A147" s="2" t="s">
        <v>2167</v>
      </c>
      <c r="B147" s="2" t="s">
        <v>2168</v>
      </c>
      <c r="C147" s="2" t="s">
        <v>2169</v>
      </c>
      <c r="D147" s="2" t="s">
        <v>2170</v>
      </c>
      <c r="E147" s="2" t="s">
        <v>2171</v>
      </c>
    </row>
    <row r="148" spans="1:5" ht="12.75">
      <c r="A148" s="2" t="s">
        <v>2172</v>
      </c>
      <c r="B148" s="2" t="s">
        <v>2173</v>
      </c>
      <c r="C148" s="2" t="s">
        <v>2174</v>
      </c>
      <c r="D148" s="2" t="s">
        <v>2175</v>
      </c>
      <c r="E148" s="2" t="s">
        <v>2176</v>
      </c>
    </row>
    <row r="149" spans="1:5" ht="12.75">
      <c r="A149" s="2" t="s">
        <v>2177</v>
      </c>
      <c r="B149" s="2" t="s">
        <v>2178</v>
      </c>
      <c r="C149" s="2" t="s">
        <v>2179</v>
      </c>
      <c r="D149" s="2" t="s">
        <v>2180</v>
      </c>
      <c r="E149" s="2" t="s">
        <v>2181</v>
      </c>
    </row>
    <row r="150" spans="1:5" ht="12.75">
      <c r="A150" s="2" t="s">
        <v>2182</v>
      </c>
      <c r="B150" s="2" t="s">
        <v>2183</v>
      </c>
      <c r="C150" s="2" t="s">
        <v>2184</v>
      </c>
      <c r="D150" s="2" t="s">
        <v>2185</v>
      </c>
      <c r="E150" s="2" t="s">
        <v>2186</v>
      </c>
    </row>
    <row r="151" spans="1:5" ht="12.75">
      <c r="A151" s="2" t="s">
        <v>2187</v>
      </c>
      <c r="B151" s="2" t="s">
        <v>2188</v>
      </c>
      <c r="C151" s="2" t="s">
        <v>2189</v>
      </c>
      <c r="D151" s="2" t="s">
        <v>2190</v>
      </c>
      <c r="E151" s="2" t="s">
        <v>2191</v>
      </c>
    </row>
    <row r="152" spans="1:5" ht="12.75">
      <c r="A152" s="2" t="s">
        <v>2192</v>
      </c>
      <c r="B152" s="2" t="s">
        <v>2193</v>
      </c>
      <c r="C152" s="2" t="s">
        <v>2194</v>
      </c>
      <c r="D152" s="2" t="s">
        <v>2195</v>
      </c>
      <c r="E152" s="2" t="s">
        <v>2196</v>
      </c>
    </row>
    <row r="153" spans="1:5" ht="12.75">
      <c r="A153" s="2" t="s">
        <v>2197</v>
      </c>
      <c r="B153" s="2" t="s">
        <v>2198</v>
      </c>
      <c r="C153" s="2" t="s">
        <v>2199</v>
      </c>
      <c r="D153" s="2" t="s">
        <v>2200</v>
      </c>
      <c r="E153" s="2" t="s">
        <v>2201</v>
      </c>
    </row>
    <row r="154" spans="1:5" ht="12.75">
      <c r="A154" s="2" t="s">
        <v>2202</v>
      </c>
      <c r="B154" s="2" t="s">
        <v>2203</v>
      </c>
      <c r="C154" s="2" t="s">
        <v>2204</v>
      </c>
      <c r="D154" s="2" t="s">
        <v>2205</v>
      </c>
      <c r="E154" s="2" t="s">
        <v>2206</v>
      </c>
    </row>
    <row r="155" spans="1:5" ht="12.75">
      <c r="A155" s="2" t="s">
        <v>2207</v>
      </c>
      <c r="B155" s="2" t="s">
        <v>2208</v>
      </c>
      <c r="C155" s="2" t="s">
        <v>2209</v>
      </c>
      <c r="D155" s="2" t="s">
        <v>2210</v>
      </c>
      <c r="E155" s="2" t="s">
        <v>2211</v>
      </c>
    </row>
    <row r="156" spans="1:5" ht="12.75">
      <c r="A156" s="2" t="s">
        <v>2212</v>
      </c>
      <c r="B156" s="2" t="s">
        <v>2213</v>
      </c>
      <c r="C156" s="2" t="s">
        <v>2214</v>
      </c>
      <c r="D156" s="2" t="s">
        <v>2215</v>
      </c>
      <c r="E156" s="2" t="s">
        <v>2216</v>
      </c>
    </row>
    <row r="157" spans="1:5" ht="12.75">
      <c r="A157" s="2" t="s">
        <v>2217</v>
      </c>
      <c r="B157" s="2" t="s">
        <v>2218</v>
      </c>
      <c r="C157" s="2" t="s">
        <v>2219</v>
      </c>
      <c r="D157" s="2" t="s">
        <v>2220</v>
      </c>
      <c r="E157" s="2" t="s">
        <v>2221</v>
      </c>
    </row>
    <row r="158" spans="1:5" ht="12.75">
      <c r="A158" s="2" t="s">
        <v>2222</v>
      </c>
      <c r="B158" s="2" t="s">
        <v>2223</v>
      </c>
      <c r="C158" s="2" t="s">
        <v>2224</v>
      </c>
      <c r="D158" s="2" t="s">
        <v>2225</v>
      </c>
      <c r="E158" s="2" t="s">
        <v>2226</v>
      </c>
    </row>
    <row r="159" spans="1:5" ht="12.75">
      <c r="A159" s="2" t="s">
        <v>2227</v>
      </c>
      <c r="B159" s="2" t="s">
        <v>2228</v>
      </c>
      <c r="C159" s="2" t="s">
        <v>2229</v>
      </c>
      <c r="D159" s="2" t="s">
        <v>2230</v>
      </c>
      <c r="E159" s="2" t="s">
        <v>2231</v>
      </c>
    </row>
    <row r="160" spans="1:5" ht="12.75">
      <c r="A160" s="2" t="s">
        <v>2232</v>
      </c>
      <c r="B160" s="2" t="s">
        <v>2233</v>
      </c>
      <c r="C160" s="2" t="s">
        <v>2234</v>
      </c>
      <c r="D160" s="2" t="s">
        <v>2235</v>
      </c>
      <c r="E160" s="2" t="s">
        <v>2236</v>
      </c>
    </row>
    <row r="161" spans="1:5" ht="12.75">
      <c r="A161" s="2" t="s">
        <v>2237</v>
      </c>
      <c r="B161" s="2" t="s">
        <v>2238</v>
      </c>
      <c r="C161" s="2" t="s">
        <v>2239</v>
      </c>
      <c r="D161" s="2" t="s">
        <v>2240</v>
      </c>
      <c r="E161" s="2" t="s">
        <v>2241</v>
      </c>
    </row>
    <row r="162" spans="1:5" ht="12.75">
      <c r="A162" s="2" t="s">
        <v>2242</v>
      </c>
      <c r="B162" s="2" t="s">
        <v>2243</v>
      </c>
      <c r="C162" s="2" t="s">
        <v>2244</v>
      </c>
      <c r="D162" s="2" t="s">
        <v>2245</v>
      </c>
      <c r="E162" s="2" t="s">
        <v>2246</v>
      </c>
    </row>
    <row r="163" spans="1:5" ht="12.75">
      <c r="A163" s="2" t="s">
        <v>2247</v>
      </c>
      <c r="B163" s="2" t="s">
        <v>2248</v>
      </c>
      <c r="C163" s="2" t="s">
        <v>2249</v>
      </c>
      <c r="D163" s="2" t="s">
        <v>2250</v>
      </c>
      <c r="E163" s="2" t="s">
        <v>2251</v>
      </c>
    </row>
    <row r="164" spans="1:5" ht="12.75">
      <c r="A164" s="2" t="s">
        <v>2252</v>
      </c>
      <c r="B164" s="2" t="s">
        <v>2253</v>
      </c>
      <c r="C164" s="2" t="s">
        <v>2254</v>
      </c>
      <c r="D164" s="2" t="s">
        <v>2255</v>
      </c>
      <c r="E164" s="2" t="s">
        <v>2256</v>
      </c>
    </row>
    <row r="165" spans="1:5" ht="12.75">
      <c r="A165" s="2" t="s">
        <v>2257</v>
      </c>
      <c r="B165" s="2" t="s">
        <v>2258</v>
      </c>
      <c r="C165" s="2" t="s">
        <v>2259</v>
      </c>
      <c r="D165" s="2" t="s">
        <v>2260</v>
      </c>
      <c r="E165" s="2" t="s">
        <v>2261</v>
      </c>
    </row>
    <row r="166" spans="1:5" ht="12.75">
      <c r="A166" s="2" t="s">
        <v>2262</v>
      </c>
      <c r="B166" s="2" t="s">
        <v>2263</v>
      </c>
      <c r="C166" s="2" t="s">
        <v>2264</v>
      </c>
      <c r="D166" s="2" t="s">
        <v>2265</v>
      </c>
      <c r="E166" s="2" t="s">
        <v>2266</v>
      </c>
    </row>
    <row r="167" spans="1:5" ht="12.75">
      <c r="A167" s="2" t="s">
        <v>2267</v>
      </c>
      <c r="B167" s="2" t="s">
        <v>2268</v>
      </c>
      <c r="C167" s="2" t="s">
        <v>2269</v>
      </c>
      <c r="D167" s="2" t="s">
        <v>2270</v>
      </c>
      <c r="E167" s="2" t="s">
        <v>2271</v>
      </c>
    </row>
    <row r="168" spans="1:5" ht="12.75">
      <c r="A168" s="2" t="s">
        <v>2272</v>
      </c>
      <c r="B168" s="2" t="s">
        <v>2273</v>
      </c>
      <c r="C168" s="2" t="s">
        <v>2274</v>
      </c>
      <c r="D168" s="2" t="s">
        <v>2275</v>
      </c>
      <c r="E168" s="2" t="s">
        <v>2276</v>
      </c>
    </row>
    <row r="169" spans="1:5" ht="12.75">
      <c r="A169" s="2" t="s">
        <v>2277</v>
      </c>
      <c r="B169" s="2" t="s">
        <v>2278</v>
      </c>
      <c r="C169" s="2" t="s">
        <v>2279</v>
      </c>
      <c r="D169" s="2" t="s">
        <v>2280</v>
      </c>
      <c r="E169" s="2" t="s">
        <v>2281</v>
      </c>
    </row>
    <row r="170" spans="1:5" ht="12.75">
      <c r="A170" s="2" t="s">
        <v>2282</v>
      </c>
      <c r="B170" s="2" t="s">
        <v>2283</v>
      </c>
      <c r="C170" s="2" t="s">
        <v>2284</v>
      </c>
      <c r="D170" s="2" t="s">
        <v>2285</v>
      </c>
      <c r="E170" s="2" t="s">
        <v>2286</v>
      </c>
    </row>
    <row r="171" spans="1:5" ht="12.75">
      <c r="A171" s="2" t="s">
        <v>2287</v>
      </c>
      <c r="B171" s="2" t="s">
        <v>2288</v>
      </c>
      <c r="C171" s="2" t="s">
        <v>2289</v>
      </c>
      <c r="D171" s="2" t="s">
        <v>2290</v>
      </c>
      <c r="E171" s="2" t="s">
        <v>2291</v>
      </c>
    </row>
    <row r="172" spans="1:5" ht="12.75">
      <c r="A172" s="2" t="s">
        <v>2292</v>
      </c>
      <c r="B172" s="2" t="s">
        <v>2293</v>
      </c>
      <c r="C172" s="2" t="s">
        <v>2294</v>
      </c>
      <c r="D172" s="2" t="s">
        <v>2295</v>
      </c>
      <c r="E172" s="2" t="s">
        <v>2296</v>
      </c>
    </row>
    <row r="173" spans="1:5" ht="12.75">
      <c r="A173" s="2" t="s">
        <v>2297</v>
      </c>
      <c r="B173" s="2" t="s">
        <v>2298</v>
      </c>
      <c r="C173" s="2" t="s">
        <v>2299</v>
      </c>
      <c r="D173" s="2" t="s">
        <v>2300</v>
      </c>
      <c r="E173" s="2" t="s">
        <v>2301</v>
      </c>
    </row>
    <row r="174" spans="1:5" ht="12.75">
      <c r="A174" s="2" t="s">
        <v>2302</v>
      </c>
      <c r="B174" s="2" t="s">
        <v>2303</v>
      </c>
      <c r="C174" s="2" t="s">
        <v>2304</v>
      </c>
      <c r="D174" s="2" t="s">
        <v>2305</v>
      </c>
      <c r="E174" s="2" t="s">
        <v>2306</v>
      </c>
    </row>
    <row r="175" spans="1:5" ht="12.75">
      <c r="A175" s="2" t="s">
        <v>2307</v>
      </c>
      <c r="B175" s="2" t="s">
        <v>2308</v>
      </c>
      <c r="C175" s="2" t="s">
        <v>2309</v>
      </c>
      <c r="D175" s="2" t="s">
        <v>2310</v>
      </c>
      <c r="E175" s="2" t="s">
        <v>2311</v>
      </c>
    </row>
    <row r="176" spans="1:5" ht="12.75">
      <c r="A176" s="2" t="s">
        <v>2312</v>
      </c>
      <c r="B176" s="2" t="s">
        <v>2313</v>
      </c>
      <c r="C176" s="2" t="s">
        <v>2314</v>
      </c>
      <c r="D176" s="2" t="s">
        <v>2315</v>
      </c>
      <c r="E176" s="2" t="s">
        <v>2316</v>
      </c>
    </row>
    <row r="177" spans="1:5" ht="12.75">
      <c r="A177" s="2" t="s">
        <v>2317</v>
      </c>
      <c r="B177" s="2" t="s">
        <v>2318</v>
      </c>
      <c r="C177" s="2" t="s">
        <v>2319</v>
      </c>
      <c r="D177" s="2" t="s">
        <v>2320</v>
      </c>
      <c r="E177" s="2" t="s">
        <v>2321</v>
      </c>
    </row>
    <row r="178" spans="1:5" ht="12.75">
      <c r="A178" s="2" t="s">
        <v>2322</v>
      </c>
      <c r="B178" s="2" t="s">
        <v>2323</v>
      </c>
      <c r="C178" s="2" t="s">
        <v>2324</v>
      </c>
      <c r="D178" s="2" t="s">
        <v>2325</v>
      </c>
      <c r="E178" s="2" t="s">
        <v>2326</v>
      </c>
    </row>
    <row r="179" spans="1:5" ht="12.75">
      <c r="A179" s="2" t="s">
        <v>2327</v>
      </c>
      <c r="B179" s="2" t="s">
        <v>2328</v>
      </c>
      <c r="C179" s="2" t="s">
        <v>2329</v>
      </c>
      <c r="D179" s="2" t="s">
        <v>2330</v>
      </c>
      <c r="E179" s="2" t="s">
        <v>2331</v>
      </c>
    </row>
    <row r="180" spans="1:5" ht="12.75">
      <c r="A180" s="2" t="s">
        <v>2332</v>
      </c>
      <c r="B180" s="2" t="s">
        <v>2333</v>
      </c>
      <c r="C180" s="2" t="s">
        <v>2334</v>
      </c>
      <c r="D180" s="2" t="s">
        <v>2335</v>
      </c>
      <c r="E180" s="2" t="s">
        <v>2336</v>
      </c>
    </row>
    <row r="181" spans="1:5" ht="12.75">
      <c r="A181" s="2" t="s">
        <v>2337</v>
      </c>
      <c r="B181" s="2" t="s">
        <v>2338</v>
      </c>
      <c r="C181" s="2" t="s">
        <v>2339</v>
      </c>
      <c r="D181" s="2" t="s">
        <v>2340</v>
      </c>
      <c r="E181" s="2" t="s">
        <v>2341</v>
      </c>
    </row>
    <row r="182" spans="1:5" ht="12.75">
      <c r="A182" s="2" t="s">
        <v>2342</v>
      </c>
      <c r="B182" s="2" t="s">
        <v>2343</v>
      </c>
      <c r="C182" s="2" t="s">
        <v>2344</v>
      </c>
      <c r="D182" s="2" t="s">
        <v>2345</v>
      </c>
      <c r="E182" s="2" t="s">
        <v>2346</v>
      </c>
    </row>
    <row r="183" spans="1:5" ht="12.75">
      <c r="A183" s="2" t="s">
        <v>2347</v>
      </c>
      <c r="B183" s="2" t="s">
        <v>2348</v>
      </c>
      <c r="C183" s="2" t="s">
        <v>2349</v>
      </c>
      <c r="D183" s="2" t="s">
        <v>2350</v>
      </c>
      <c r="E183" s="2" t="s">
        <v>2351</v>
      </c>
    </row>
    <row r="184" spans="1:5" ht="12.75">
      <c r="A184" s="2" t="s">
        <v>2352</v>
      </c>
      <c r="B184" s="2" t="s">
        <v>2353</v>
      </c>
      <c r="C184" s="2" t="s">
        <v>2354</v>
      </c>
      <c r="D184" s="2" t="s">
        <v>2355</v>
      </c>
      <c r="E184" s="2" t="s">
        <v>2356</v>
      </c>
    </row>
    <row r="185" spans="1:5" ht="12.75">
      <c r="A185" s="2" t="s">
        <v>2357</v>
      </c>
      <c r="B185" s="2" t="s">
        <v>2358</v>
      </c>
      <c r="C185" s="2" t="s">
        <v>2359</v>
      </c>
      <c r="D185" s="2" t="s">
        <v>2360</v>
      </c>
      <c r="E185" s="2" t="s">
        <v>2361</v>
      </c>
    </row>
    <row r="186" spans="1:5" ht="12.75">
      <c r="A186" s="2" t="s">
        <v>2362</v>
      </c>
      <c r="B186" s="2" t="s">
        <v>2363</v>
      </c>
      <c r="C186" s="2" t="s">
        <v>2364</v>
      </c>
      <c r="D186" s="2" t="s">
        <v>2365</v>
      </c>
      <c r="E186" s="2" t="s">
        <v>2366</v>
      </c>
    </row>
    <row r="187" spans="1:5" ht="12.75">
      <c r="A187" s="2" t="s">
        <v>2367</v>
      </c>
      <c r="B187" s="2" t="s">
        <v>2368</v>
      </c>
      <c r="C187" s="2" t="s">
        <v>2369</v>
      </c>
      <c r="D187" s="2" t="s">
        <v>2370</v>
      </c>
      <c r="E187" s="2" t="s">
        <v>2371</v>
      </c>
    </row>
    <row r="188" spans="1:5" ht="12.75">
      <c r="A188" s="2" t="s">
        <v>2372</v>
      </c>
      <c r="B188" s="2" t="s">
        <v>2373</v>
      </c>
      <c r="C188" s="2" t="s">
        <v>2374</v>
      </c>
      <c r="D188" s="2" t="s">
        <v>2375</v>
      </c>
      <c r="E188" s="2" t="s">
        <v>2376</v>
      </c>
    </row>
    <row r="189" spans="1:5" ht="12.75">
      <c r="A189" s="2" t="s">
        <v>2377</v>
      </c>
      <c r="B189" s="2" t="s">
        <v>1915</v>
      </c>
      <c r="C189" s="2" t="s">
        <v>1916</v>
      </c>
      <c r="D189" s="2" t="s">
        <v>1917</v>
      </c>
      <c r="E189" s="2" t="s">
        <v>1918</v>
      </c>
    </row>
    <row r="190" spans="1:5" ht="12.75">
      <c r="A190" s="2" t="s">
        <v>2378</v>
      </c>
      <c r="B190" s="2" t="s">
        <v>1915</v>
      </c>
      <c r="C190" s="2" t="s">
        <v>1920</v>
      </c>
      <c r="D190" s="2" t="s">
        <v>1921</v>
      </c>
      <c r="E190" s="2" t="s">
        <v>1922</v>
      </c>
    </row>
    <row r="191" spans="1:5" ht="12.75">
      <c r="A191" s="2" t="s">
        <v>2379</v>
      </c>
      <c r="B191" s="2" t="s">
        <v>1915</v>
      </c>
      <c r="C191" s="2" t="s">
        <v>1924</v>
      </c>
      <c r="D191" s="2" t="s">
        <v>1925</v>
      </c>
      <c r="E191" s="2" t="s">
        <v>1926</v>
      </c>
    </row>
    <row r="192" spans="1:5" ht="12.75">
      <c r="A192" s="2" t="s">
        <v>2380</v>
      </c>
      <c r="B192" s="2" t="s">
        <v>1915</v>
      </c>
      <c r="C192" s="2" t="s">
        <v>1928</v>
      </c>
      <c r="D192" s="2" t="s">
        <v>1929</v>
      </c>
      <c r="E192" s="2" t="s">
        <v>1930</v>
      </c>
    </row>
    <row r="193" spans="1:5" ht="12.75">
      <c r="A193" s="2" t="s">
        <v>2381</v>
      </c>
      <c r="B193" s="2" t="s">
        <v>1915</v>
      </c>
      <c r="C193" s="2" t="s">
        <v>1932</v>
      </c>
      <c r="D193" s="2" t="s">
        <v>1915</v>
      </c>
      <c r="E193" s="2" t="s">
        <v>1915</v>
      </c>
    </row>
    <row r="194" spans="1:5" ht="12.75">
      <c r="A194" s="2" t="s">
        <v>2382</v>
      </c>
      <c r="B194" s="2" t="s">
        <v>1915</v>
      </c>
      <c r="C194" s="2" t="s">
        <v>1932</v>
      </c>
      <c r="D194" s="2" t="s">
        <v>1915</v>
      </c>
      <c r="E194" s="2" t="s">
        <v>1915</v>
      </c>
    </row>
    <row r="195" spans="1:5" ht="12.75">
      <c r="A195" s="2" t="s">
        <v>2383</v>
      </c>
      <c r="B195" s="2" t="s">
        <v>1915</v>
      </c>
      <c r="C195" s="2" t="s">
        <v>1935</v>
      </c>
      <c r="D195" s="2" t="s">
        <v>1915</v>
      </c>
      <c r="E195" s="2" t="s">
        <v>1915</v>
      </c>
    </row>
    <row r="196" spans="1:5" ht="12.75">
      <c r="A196" s="2" t="s">
        <v>2384</v>
      </c>
      <c r="B196" s="2" t="s">
        <v>1915</v>
      </c>
      <c r="C196" s="2" t="s">
        <v>1935</v>
      </c>
      <c r="D196" s="2" t="s">
        <v>1915</v>
      </c>
      <c r="E196" s="2" t="s">
        <v>1915</v>
      </c>
    </row>
    <row r="199" spans="1:8" s="1" customFormat="1" ht="12.75">
      <c r="A199" s="3"/>
      <c r="B199" s="3" t="s">
        <v>1470</v>
      </c>
      <c r="C199" s="3" t="s">
        <v>1471</v>
      </c>
      <c r="D199" s="3" t="s">
        <v>1472</v>
      </c>
      <c r="E199" s="3" t="s">
        <v>1473</v>
      </c>
      <c r="F199" s="3"/>
      <c r="G199" s="3"/>
      <c r="H199" s="3"/>
    </row>
    <row r="200" spans="1:5" ht="12.75">
      <c r="A200" s="2" t="s">
        <v>2385</v>
      </c>
      <c r="B200" s="2" t="s">
        <v>2386</v>
      </c>
      <c r="C200" s="2" t="s">
        <v>2387</v>
      </c>
      <c r="D200" s="2" t="s">
        <v>2388</v>
      </c>
      <c r="E200" s="2" t="s">
        <v>2389</v>
      </c>
    </row>
    <row r="201" spans="1:5" ht="12.75">
      <c r="A201" s="2" t="s">
        <v>2390</v>
      </c>
      <c r="B201" s="2" t="s">
        <v>2391</v>
      </c>
      <c r="C201" s="2" t="s">
        <v>2392</v>
      </c>
      <c r="D201" s="2" t="s">
        <v>2393</v>
      </c>
      <c r="E201" s="2" t="s">
        <v>2394</v>
      </c>
    </row>
    <row r="202" spans="1:5" ht="12.75">
      <c r="A202" s="2" t="s">
        <v>2395</v>
      </c>
      <c r="B202" s="2" t="s">
        <v>2396</v>
      </c>
      <c r="C202" s="2" t="s">
        <v>2397</v>
      </c>
      <c r="D202" s="2" t="s">
        <v>2398</v>
      </c>
      <c r="E202" s="2" t="s">
        <v>2399</v>
      </c>
    </row>
    <row r="203" spans="1:5" ht="12.75">
      <c r="A203" s="2" t="s">
        <v>2400</v>
      </c>
      <c r="B203" s="2" t="s">
        <v>2401</v>
      </c>
      <c r="C203" s="2" t="s">
        <v>2402</v>
      </c>
      <c r="D203" s="2" t="s">
        <v>2403</v>
      </c>
      <c r="E203" s="2" t="s">
        <v>2404</v>
      </c>
    </row>
    <row r="204" spans="1:5" ht="12.75">
      <c r="A204" s="2" t="s">
        <v>2405</v>
      </c>
      <c r="B204" s="2" t="s">
        <v>2406</v>
      </c>
      <c r="C204" s="2" t="s">
        <v>2407</v>
      </c>
      <c r="D204" s="2" t="s">
        <v>2408</v>
      </c>
      <c r="E204" s="2" t="s">
        <v>2409</v>
      </c>
    </row>
    <row r="205" spans="1:5" ht="12.75">
      <c r="A205" s="2" t="s">
        <v>2410</v>
      </c>
      <c r="B205" s="2" t="s">
        <v>2411</v>
      </c>
      <c r="C205" s="2" t="s">
        <v>2412</v>
      </c>
      <c r="D205" s="2" t="s">
        <v>2413</v>
      </c>
      <c r="E205" s="2" t="s">
        <v>2414</v>
      </c>
    </row>
    <row r="206" spans="1:5" ht="12.75">
      <c r="A206" s="2" t="s">
        <v>2415</v>
      </c>
      <c r="B206" s="2" t="s">
        <v>2416</v>
      </c>
      <c r="C206" s="2" t="s">
        <v>2417</v>
      </c>
      <c r="D206" s="2" t="s">
        <v>2418</v>
      </c>
      <c r="E206" s="2" t="s">
        <v>2419</v>
      </c>
    </row>
    <row r="207" spans="1:5" ht="12.75">
      <c r="A207" s="2" t="s">
        <v>2420</v>
      </c>
      <c r="B207" s="2" t="s">
        <v>2421</v>
      </c>
      <c r="C207" s="2" t="s">
        <v>2422</v>
      </c>
      <c r="D207" s="2" t="s">
        <v>2423</v>
      </c>
      <c r="E207" s="2" t="s">
        <v>2424</v>
      </c>
    </row>
    <row r="208" spans="1:5" ht="12.75">
      <c r="A208" s="2" t="s">
        <v>2425</v>
      </c>
      <c r="B208" s="2" t="s">
        <v>2426</v>
      </c>
      <c r="C208" s="2" t="s">
        <v>2427</v>
      </c>
      <c r="D208" s="2" t="s">
        <v>2428</v>
      </c>
      <c r="E208" s="2" t="s">
        <v>2429</v>
      </c>
    </row>
    <row r="209" spans="1:5" ht="12.75">
      <c r="A209" s="2" t="s">
        <v>2430</v>
      </c>
      <c r="B209" s="2" t="s">
        <v>2431</v>
      </c>
      <c r="C209" s="2" t="s">
        <v>2432</v>
      </c>
      <c r="D209" s="2" t="s">
        <v>2433</v>
      </c>
      <c r="E209" s="2" t="s">
        <v>2434</v>
      </c>
    </row>
    <row r="210" spans="1:5" ht="12.75">
      <c r="A210" s="2" t="s">
        <v>2435</v>
      </c>
      <c r="B210" s="2" t="s">
        <v>2436</v>
      </c>
      <c r="C210" s="2" t="s">
        <v>2437</v>
      </c>
      <c r="D210" s="2" t="s">
        <v>2438</v>
      </c>
      <c r="E210" s="2" t="s">
        <v>2439</v>
      </c>
    </row>
    <row r="211" spans="1:5" ht="12.75">
      <c r="A211" s="2" t="s">
        <v>2440</v>
      </c>
      <c r="B211" s="2" t="s">
        <v>2441</v>
      </c>
      <c r="C211" s="2" t="s">
        <v>2442</v>
      </c>
      <c r="D211" s="2" t="s">
        <v>2443</v>
      </c>
      <c r="E211" s="2" t="s">
        <v>2444</v>
      </c>
    </row>
    <row r="212" spans="1:5" ht="12.75">
      <c r="A212" s="2" t="s">
        <v>2445</v>
      </c>
      <c r="B212" s="2" t="s">
        <v>2446</v>
      </c>
      <c r="C212" s="2" t="s">
        <v>2447</v>
      </c>
      <c r="D212" s="2" t="s">
        <v>2448</v>
      </c>
      <c r="E212" s="2" t="s">
        <v>2449</v>
      </c>
    </row>
    <row r="213" spans="1:5" ht="12.75">
      <c r="A213" s="2" t="s">
        <v>2450</v>
      </c>
      <c r="B213" s="2" t="s">
        <v>2451</v>
      </c>
      <c r="C213" s="2" t="s">
        <v>2452</v>
      </c>
      <c r="D213" s="2" t="s">
        <v>2453</v>
      </c>
      <c r="E213" s="2" t="s">
        <v>2454</v>
      </c>
    </row>
    <row r="214" spans="1:5" ht="12.75">
      <c r="A214" s="2" t="s">
        <v>2455</v>
      </c>
      <c r="B214" s="2" t="s">
        <v>2456</v>
      </c>
      <c r="C214" s="2" t="s">
        <v>2457</v>
      </c>
      <c r="D214" s="2" t="s">
        <v>2458</v>
      </c>
      <c r="E214" s="2" t="s">
        <v>2459</v>
      </c>
    </row>
    <row r="215" spans="1:5" ht="12.75">
      <c r="A215" s="2" t="s">
        <v>2460</v>
      </c>
      <c r="B215" s="2" t="s">
        <v>2461</v>
      </c>
      <c r="C215" s="2" t="s">
        <v>2462</v>
      </c>
      <c r="D215" s="2" t="s">
        <v>2463</v>
      </c>
      <c r="E215" s="2" t="s">
        <v>2464</v>
      </c>
    </row>
    <row r="216" spans="1:5" ht="12.75">
      <c r="A216" s="2" t="s">
        <v>2465</v>
      </c>
      <c r="B216" s="2" t="s">
        <v>2466</v>
      </c>
      <c r="C216" s="2" t="s">
        <v>2467</v>
      </c>
      <c r="D216" s="2" t="s">
        <v>2468</v>
      </c>
      <c r="E216" s="2" t="s">
        <v>2469</v>
      </c>
    </row>
    <row r="217" spans="1:5" ht="12.75">
      <c r="A217" s="2" t="s">
        <v>2470</v>
      </c>
      <c r="B217" s="2" t="s">
        <v>2471</v>
      </c>
      <c r="C217" s="2" t="s">
        <v>2472</v>
      </c>
      <c r="D217" s="2" t="s">
        <v>2473</v>
      </c>
      <c r="E217" s="2" t="s">
        <v>2474</v>
      </c>
    </row>
    <row r="218" spans="1:5" ht="12.75">
      <c r="A218" s="2" t="s">
        <v>2475</v>
      </c>
      <c r="B218" s="2" t="s">
        <v>2476</v>
      </c>
      <c r="C218" s="2" t="s">
        <v>2477</v>
      </c>
      <c r="D218" s="2" t="s">
        <v>2478</v>
      </c>
      <c r="E218" s="2" t="s">
        <v>2479</v>
      </c>
    </row>
    <row r="219" spans="1:5" ht="12.75">
      <c r="A219" s="2" t="s">
        <v>2480</v>
      </c>
      <c r="B219" s="2" t="s">
        <v>2481</v>
      </c>
      <c r="C219" s="2" t="s">
        <v>2482</v>
      </c>
      <c r="D219" s="2" t="s">
        <v>2483</v>
      </c>
      <c r="E219" s="2" t="s">
        <v>2484</v>
      </c>
    </row>
    <row r="220" spans="1:5" ht="12.75">
      <c r="A220" s="2" t="s">
        <v>2485</v>
      </c>
      <c r="B220" s="2" t="s">
        <v>2486</v>
      </c>
      <c r="C220" s="2" t="s">
        <v>2487</v>
      </c>
      <c r="D220" s="2" t="s">
        <v>2488</v>
      </c>
      <c r="E220" s="2" t="s">
        <v>2489</v>
      </c>
    </row>
    <row r="221" spans="1:5" ht="12.75">
      <c r="A221" s="2" t="s">
        <v>2490</v>
      </c>
      <c r="B221" s="2" t="s">
        <v>2491</v>
      </c>
      <c r="C221" s="2" t="s">
        <v>2492</v>
      </c>
      <c r="D221" s="2" t="s">
        <v>2493</v>
      </c>
      <c r="E221" s="2" t="s">
        <v>2494</v>
      </c>
    </row>
    <row r="222" spans="1:5" ht="12.75">
      <c r="A222" s="2" t="s">
        <v>2495</v>
      </c>
      <c r="B222" s="2" t="s">
        <v>2496</v>
      </c>
      <c r="C222" s="2" t="s">
        <v>2497</v>
      </c>
      <c r="D222" s="2" t="s">
        <v>2498</v>
      </c>
      <c r="E222" s="2" t="s">
        <v>2499</v>
      </c>
    </row>
    <row r="223" spans="1:5" ht="12.75">
      <c r="A223" s="2" t="s">
        <v>2500</v>
      </c>
      <c r="B223" s="2" t="s">
        <v>2501</v>
      </c>
      <c r="C223" s="2" t="s">
        <v>2502</v>
      </c>
      <c r="D223" s="2" t="s">
        <v>2503</v>
      </c>
      <c r="E223" s="2" t="s">
        <v>2504</v>
      </c>
    </row>
    <row r="224" spans="1:5" ht="12.75">
      <c r="A224" s="2" t="s">
        <v>2505</v>
      </c>
      <c r="B224" s="2" t="s">
        <v>2506</v>
      </c>
      <c r="C224" s="2" t="s">
        <v>2507</v>
      </c>
      <c r="D224" s="2" t="s">
        <v>2508</v>
      </c>
      <c r="E224" s="2" t="s">
        <v>2509</v>
      </c>
    </row>
    <row r="225" spans="1:5" ht="12.75">
      <c r="A225" s="2" t="s">
        <v>2510</v>
      </c>
      <c r="B225" s="2" t="s">
        <v>2511</v>
      </c>
      <c r="C225" s="2" t="s">
        <v>2512</v>
      </c>
      <c r="D225" s="2" t="s">
        <v>2513</v>
      </c>
      <c r="E225" s="2" t="s">
        <v>2514</v>
      </c>
    </row>
    <row r="226" spans="1:5" ht="12.75">
      <c r="A226" s="2" t="s">
        <v>2515</v>
      </c>
      <c r="B226" s="2" t="s">
        <v>2516</v>
      </c>
      <c r="C226" s="2" t="s">
        <v>2517</v>
      </c>
      <c r="D226" s="2" t="s">
        <v>2518</v>
      </c>
      <c r="E226" s="2" t="s">
        <v>2519</v>
      </c>
    </row>
    <row r="227" spans="1:5" ht="12.75">
      <c r="A227" s="2" t="s">
        <v>2520</v>
      </c>
      <c r="B227" s="2" t="s">
        <v>2521</v>
      </c>
      <c r="C227" s="2" t="s">
        <v>2522</v>
      </c>
      <c r="D227" s="2" t="s">
        <v>2523</v>
      </c>
      <c r="E227" s="2" t="s">
        <v>2524</v>
      </c>
    </row>
    <row r="228" spans="1:5" ht="12.75">
      <c r="A228" s="2" t="s">
        <v>2525</v>
      </c>
      <c r="B228" s="2" t="s">
        <v>2526</v>
      </c>
      <c r="C228" s="2" t="s">
        <v>2527</v>
      </c>
      <c r="D228" s="2" t="s">
        <v>2528</v>
      </c>
      <c r="E228" s="2" t="s">
        <v>2529</v>
      </c>
    </row>
    <row r="229" spans="1:5" ht="12.75">
      <c r="A229" s="2" t="s">
        <v>2530</v>
      </c>
      <c r="B229" s="2" t="s">
        <v>2531</v>
      </c>
      <c r="C229" s="2" t="s">
        <v>2532</v>
      </c>
      <c r="D229" s="2" t="s">
        <v>2533</v>
      </c>
      <c r="E229" s="2" t="s">
        <v>2534</v>
      </c>
    </row>
    <row r="230" spans="1:5" ht="12.75">
      <c r="A230" s="2" t="s">
        <v>2535</v>
      </c>
      <c r="B230" s="2" t="s">
        <v>2536</v>
      </c>
      <c r="C230" s="2" t="s">
        <v>2537</v>
      </c>
      <c r="D230" s="2" t="s">
        <v>2538</v>
      </c>
      <c r="E230" s="2" t="s">
        <v>2539</v>
      </c>
    </row>
    <row r="231" spans="1:5" ht="12.75">
      <c r="A231" s="2" t="s">
        <v>2540</v>
      </c>
      <c r="B231" s="2" t="s">
        <v>2541</v>
      </c>
      <c r="C231" s="2" t="s">
        <v>2542</v>
      </c>
      <c r="D231" s="2" t="s">
        <v>2543</v>
      </c>
      <c r="E231" s="2" t="s">
        <v>2544</v>
      </c>
    </row>
    <row r="232" spans="1:5" ht="12.75">
      <c r="A232" s="2" t="s">
        <v>2545</v>
      </c>
      <c r="B232" s="2" t="s">
        <v>2546</v>
      </c>
      <c r="C232" s="2" t="s">
        <v>2547</v>
      </c>
      <c r="D232" s="2" t="s">
        <v>2548</v>
      </c>
      <c r="E232" s="2" t="s">
        <v>2549</v>
      </c>
    </row>
    <row r="233" spans="1:5" ht="12.75">
      <c r="A233" s="2" t="s">
        <v>2550</v>
      </c>
      <c r="B233" s="2" t="s">
        <v>2551</v>
      </c>
      <c r="C233" s="2" t="s">
        <v>2552</v>
      </c>
      <c r="D233" s="2" t="s">
        <v>2553</v>
      </c>
      <c r="E233" s="2" t="s">
        <v>2554</v>
      </c>
    </row>
    <row r="234" spans="1:5" ht="12.75">
      <c r="A234" s="2" t="s">
        <v>2555</v>
      </c>
      <c r="B234" s="2" t="s">
        <v>2556</v>
      </c>
      <c r="C234" s="2" t="s">
        <v>2557</v>
      </c>
      <c r="D234" s="2" t="s">
        <v>2558</v>
      </c>
      <c r="E234" s="2" t="s">
        <v>2559</v>
      </c>
    </row>
    <row r="235" spans="1:5" ht="12.75">
      <c r="A235" s="2" t="s">
        <v>2560</v>
      </c>
      <c r="B235" s="2" t="s">
        <v>2561</v>
      </c>
      <c r="C235" s="2" t="s">
        <v>2562</v>
      </c>
      <c r="D235" s="2" t="s">
        <v>2563</v>
      </c>
      <c r="E235" s="2" t="s">
        <v>2564</v>
      </c>
    </row>
    <row r="236" spans="1:5" ht="12.75">
      <c r="A236" s="2" t="s">
        <v>2565</v>
      </c>
      <c r="B236" s="2" t="s">
        <v>2566</v>
      </c>
      <c r="C236" s="2" t="s">
        <v>2567</v>
      </c>
      <c r="D236" s="2" t="s">
        <v>2568</v>
      </c>
      <c r="E236" s="2" t="s">
        <v>2569</v>
      </c>
    </row>
    <row r="237" spans="1:5" ht="12.75">
      <c r="A237" s="2" t="s">
        <v>2570</v>
      </c>
      <c r="B237" s="2" t="s">
        <v>2571</v>
      </c>
      <c r="C237" s="2" t="s">
        <v>2572</v>
      </c>
      <c r="D237" s="2" t="s">
        <v>2573</v>
      </c>
      <c r="E237" s="2" t="s">
        <v>2574</v>
      </c>
    </row>
    <row r="238" spans="1:5" ht="12.75">
      <c r="A238" s="2" t="s">
        <v>2575</v>
      </c>
      <c r="B238" s="2" t="s">
        <v>2576</v>
      </c>
      <c r="C238" s="2" t="s">
        <v>2577</v>
      </c>
      <c r="D238" s="2" t="s">
        <v>2578</v>
      </c>
      <c r="E238" s="2" t="s">
        <v>2579</v>
      </c>
    </row>
    <row r="239" spans="1:5" ht="12.75">
      <c r="A239" s="2" t="s">
        <v>2580</v>
      </c>
      <c r="B239" s="2" t="s">
        <v>2581</v>
      </c>
      <c r="C239" s="2" t="s">
        <v>2582</v>
      </c>
      <c r="D239" s="2" t="s">
        <v>2583</v>
      </c>
      <c r="E239" s="2" t="s">
        <v>2584</v>
      </c>
    </row>
    <row r="240" spans="1:5" ht="12.75">
      <c r="A240" s="2" t="s">
        <v>2585</v>
      </c>
      <c r="B240" s="2" t="s">
        <v>2586</v>
      </c>
      <c r="C240" s="2" t="s">
        <v>2587</v>
      </c>
      <c r="D240" s="2" t="s">
        <v>2588</v>
      </c>
      <c r="E240" s="2" t="s">
        <v>2589</v>
      </c>
    </row>
    <row r="241" spans="1:5" ht="12.75">
      <c r="A241" s="2" t="s">
        <v>2590</v>
      </c>
      <c r="B241" s="2" t="s">
        <v>2591</v>
      </c>
      <c r="C241" s="2" t="s">
        <v>2592</v>
      </c>
      <c r="D241" s="2" t="s">
        <v>2593</v>
      </c>
      <c r="E241" s="2" t="s">
        <v>2594</v>
      </c>
    </row>
    <row r="242" spans="1:5" ht="12.75">
      <c r="A242" s="2" t="s">
        <v>2595</v>
      </c>
      <c r="B242" s="2" t="s">
        <v>2596</v>
      </c>
      <c r="C242" s="2" t="s">
        <v>2597</v>
      </c>
      <c r="D242" s="2" t="s">
        <v>2598</v>
      </c>
      <c r="E242" s="2" t="s">
        <v>2599</v>
      </c>
    </row>
    <row r="243" spans="1:5" ht="12.75">
      <c r="A243" s="2" t="s">
        <v>2600</v>
      </c>
      <c r="B243" s="2" t="s">
        <v>2601</v>
      </c>
      <c r="C243" s="2" t="s">
        <v>2602</v>
      </c>
      <c r="D243" s="2" t="s">
        <v>2603</v>
      </c>
      <c r="E243" s="2" t="s">
        <v>2604</v>
      </c>
    </row>
    <row r="244" spans="1:5" ht="12.75">
      <c r="A244" s="2" t="s">
        <v>2605</v>
      </c>
      <c r="B244" s="2" t="s">
        <v>2606</v>
      </c>
      <c r="C244" s="2" t="s">
        <v>2607</v>
      </c>
      <c r="D244" s="2" t="s">
        <v>2608</v>
      </c>
      <c r="E244" s="2" t="s">
        <v>2609</v>
      </c>
    </row>
    <row r="245" spans="1:5" ht="12.75">
      <c r="A245" s="2" t="s">
        <v>2610</v>
      </c>
      <c r="B245" s="2" t="s">
        <v>2611</v>
      </c>
      <c r="C245" s="2" t="s">
        <v>2612</v>
      </c>
      <c r="D245" s="2" t="s">
        <v>2613</v>
      </c>
      <c r="E245" s="2" t="s">
        <v>2614</v>
      </c>
    </row>
    <row r="246" spans="1:5" ht="12.75">
      <c r="A246" s="2" t="s">
        <v>2615</v>
      </c>
      <c r="B246" s="2" t="s">
        <v>2616</v>
      </c>
      <c r="C246" s="2" t="s">
        <v>2617</v>
      </c>
      <c r="D246" s="2" t="s">
        <v>2618</v>
      </c>
      <c r="E246" s="2" t="s">
        <v>2619</v>
      </c>
    </row>
    <row r="247" spans="1:5" ht="12.75">
      <c r="A247" s="2" t="s">
        <v>2620</v>
      </c>
      <c r="B247" s="2" t="s">
        <v>2621</v>
      </c>
      <c r="C247" s="2" t="s">
        <v>2622</v>
      </c>
      <c r="D247" s="2" t="s">
        <v>2623</v>
      </c>
      <c r="E247" s="2" t="s">
        <v>2624</v>
      </c>
    </row>
    <row r="248" spans="1:5" ht="12.75">
      <c r="A248" s="2" t="s">
        <v>2625</v>
      </c>
      <c r="B248" s="2" t="s">
        <v>2626</v>
      </c>
      <c r="C248" s="2" t="s">
        <v>2627</v>
      </c>
      <c r="D248" s="2" t="s">
        <v>2628</v>
      </c>
      <c r="E248" s="2" t="s">
        <v>2629</v>
      </c>
    </row>
    <row r="249" spans="1:5" ht="12.75">
      <c r="A249" s="2" t="s">
        <v>2630</v>
      </c>
      <c r="B249" s="2" t="s">
        <v>2631</v>
      </c>
      <c r="C249" s="2" t="s">
        <v>2632</v>
      </c>
      <c r="D249" s="2" t="s">
        <v>2633</v>
      </c>
      <c r="E249" s="2" t="s">
        <v>2634</v>
      </c>
    </row>
    <row r="250" spans="1:5" ht="12.75">
      <c r="A250" s="2" t="s">
        <v>2635</v>
      </c>
      <c r="B250" s="2" t="s">
        <v>2636</v>
      </c>
      <c r="C250" s="2" t="s">
        <v>2637</v>
      </c>
      <c r="D250" s="2" t="s">
        <v>2638</v>
      </c>
      <c r="E250" s="2" t="s">
        <v>2639</v>
      </c>
    </row>
    <row r="251" spans="1:5" ht="12.75">
      <c r="A251" s="2" t="s">
        <v>2640</v>
      </c>
      <c r="B251" s="2" t="s">
        <v>2641</v>
      </c>
      <c r="C251" s="2" t="s">
        <v>2642</v>
      </c>
      <c r="D251" s="2" t="s">
        <v>2643</v>
      </c>
      <c r="E251" s="2" t="s">
        <v>2644</v>
      </c>
    </row>
    <row r="252" spans="1:5" ht="12.75">
      <c r="A252" s="2" t="s">
        <v>2645</v>
      </c>
      <c r="B252" s="2" t="s">
        <v>2646</v>
      </c>
      <c r="C252" s="2" t="s">
        <v>2647</v>
      </c>
      <c r="D252" s="2" t="s">
        <v>2648</v>
      </c>
      <c r="E252" s="2" t="s">
        <v>2649</v>
      </c>
    </row>
    <row r="253" spans="1:5" ht="12.75">
      <c r="A253" s="2" t="s">
        <v>2650</v>
      </c>
      <c r="B253" s="2" t="s">
        <v>2651</v>
      </c>
      <c r="C253" s="2" t="s">
        <v>2652</v>
      </c>
      <c r="D253" s="2" t="s">
        <v>2653</v>
      </c>
      <c r="E253" s="2" t="s">
        <v>2654</v>
      </c>
    </row>
    <row r="254" spans="1:5" ht="12.75">
      <c r="A254" s="2" t="s">
        <v>2655</v>
      </c>
      <c r="B254" s="2" t="s">
        <v>2656</v>
      </c>
      <c r="C254" s="2" t="s">
        <v>2657</v>
      </c>
      <c r="D254" s="2" t="s">
        <v>2658</v>
      </c>
      <c r="E254" s="2" t="s">
        <v>2659</v>
      </c>
    </row>
    <row r="255" spans="1:5" ht="12.75">
      <c r="A255" s="2" t="s">
        <v>2660</v>
      </c>
      <c r="B255" s="2" t="s">
        <v>2661</v>
      </c>
      <c r="C255" s="2" t="s">
        <v>2662</v>
      </c>
      <c r="D255" s="2" t="s">
        <v>2663</v>
      </c>
      <c r="E255" s="2" t="s">
        <v>2664</v>
      </c>
    </row>
    <row r="256" spans="1:5" ht="12.75">
      <c r="A256" s="2" t="s">
        <v>2665</v>
      </c>
      <c r="B256" s="2" t="s">
        <v>2666</v>
      </c>
      <c r="C256" s="2" t="s">
        <v>2667</v>
      </c>
      <c r="D256" s="2" t="s">
        <v>2668</v>
      </c>
      <c r="E256" s="2" t="s">
        <v>2669</v>
      </c>
    </row>
    <row r="257" spans="1:5" ht="12.75">
      <c r="A257" s="2" t="s">
        <v>2670</v>
      </c>
      <c r="B257" s="2" t="s">
        <v>2671</v>
      </c>
      <c r="C257" s="2" t="s">
        <v>2672</v>
      </c>
      <c r="D257" s="2" t="s">
        <v>2673</v>
      </c>
      <c r="E257" s="2" t="s">
        <v>2674</v>
      </c>
    </row>
    <row r="258" spans="1:5" ht="12.75">
      <c r="A258" s="2" t="s">
        <v>2675</v>
      </c>
      <c r="B258" s="2" t="s">
        <v>2676</v>
      </c>
      <c r="C258" s="2" t="s">
        <v>2677</v>
      </c>
      <c r="D258" s="2" t="s">
        <v>2678</v>
      </c>
      <c r="E258" s="2" t="s">
        <v>2679</v>
      </c>
    </row>
    <row r="259" spans="1:5" ht="12.75">
      <c r="A259" s="2" t="s">
        <v>2680</v>
      </c>
      <c r="B259" s="2" t="s">
        <v>2681</v>
      </c>
      <c r="C259" s="2" t="s">
        <v>2682</v>
      </c>
      <c r="D259" s="2" t="s">
        <v>2683</v>
      </c>
      <c r="E259" s="2" t="s">
        <v>2684</v>
      </c>
    </row>
    <row r="260" spans="1:5" ht="12.75">
      <c r="A260" s="2" t="s">
        <v>2685</v>
      </c>
      <c r="B260" s="2" t="s">
        <v>2686</v>
      </c>
      <c r="C260" s="2" t="s">
        <v>2687</v>
      </c>
      <c r="D260" s="2" t="s">
        <v>2688</v>
      </c>
      <c r="E260" s="2" t="s">
        <v>2689</v>
      </c>
    </row>
    <row r="261" spans="1:5" ht="12.75">
      <c r="A261" s="2" t="s">
        <v>2690</v>
      </c>
      <c r="B261" s="2" t="s">
        <v>2691</v>
      </c>
      <c r="C261" s="2" t="s">
        <v>2692</v>
      </c>
      <c r="D261" s="2" t="s">
        <v>2693</v>
      </c>
      <c r="E261" s="2" t="s">
        <v>2694</v>
      </c>
    </row>
    <row r="262" spans="1:5" ht="12.75">
      <c r="A262" s="2" t="s">
        <v>2695</v>
      </c>
      <c r="B262" s="2" t="s">
        <v>2696</v>
      </c>
      <c r="C262" s="2" t="s">
        <v>2697</v>
      </c>
      <c r="D262" s="2" t="s">
        <v>2698</v>
      </c>
      <c r="E262" s="2" t="s">
        <v>2699</v>
      </c>
    </row>
    <row r="263" spans="1:5" ht="12.75">
      <c r="A263" s="2" t="s">
        <v>2700</v>
      </c>
      <c r="B263" s="2" t="s">
        <v>2701</v>
      </c>
      <c r="C263" s="2" t="s">
        <v>2702</v>
      </c>
      <c r="D263" s="2" t="s">
        <v>2703</v>
      </c>
      <c r="E263" s="2" t="s">
        <v>2704</v>
      </c>
    </row>
    <row r="264" spans="1:5" ht="12.75">
      <c r="A264" s="2" t="s">
        <v>2705</v>
      </c>
      <c r="B264" s="2" t="s">
        <v>2706</v>
      </c>
      <c r="C264" s="2" t="s">
        <v>2707</v>
      </c>
      <c r="D264" s="2" t="s">
        <v>2708</v>
      </c>
      <c r="E264" s="2" t="s">
        <v>2709</v>
      </c>
    </row>
    <row r="265" spans="1:5" ht="12.75">
      <c r="A265" s="2" t="s">
        <v>2710</v>
      </c>
      <c r="B265" s="2" t="s">
        <v>2711</v>
      </c>
      <c r="C265" s="2" t="s">
        <v>2712</v>
      </c>
      <c r="D265" s="2" t="s">
        <v>2713</v>
      </c>
      <c r="E265" s="2" t="s">
        <v>2714</v>
      </c>
    </row>
    <row r="266" spans="1:5" ht="12.75">
      <c r="A266" s="2" t="s">
        <v>2715</v>
      </c>
      <c r="B266" s="2" t="s">
        <v>2716</v>
      </c>
      <c r="C266" s="2" t="s">
        <v>2717</v>
      </c>
      <c r="D266" s="2" t="s">
        <v>2718</v>
      </c>
      <c r="E266" s="2" t="s">
        <v>2719</v>
      </c>
    </row>
    <row r="267" spans="1:5" ht="12.75">
      <c r="A267" s="2" t="s">
        <v>2720</v>
      </c>
      <c r="B267" s="2" t="s">
        <v>2721</v>
      </c>
      <c r="C267" s="2" t="s">
        <v>2722</v>
      </c>
      <c r="D267" s="2" t="s">
        <v>2723</v>
      </c>
      <c r="E267" s="2" t="s">
        <v>2724</v>
      </c>
    </row>
    <row r="268" spans="1:5" ht="12.75">
      <c r="A268" s="2" t="s">
        <v>2725</v>
      </c>
      <c r="B268" s="2" t="s">
        <v>2726</v>
      </c>
      <c r="C268" s="2" t="s">
        <v>2727</v>
      </c>
      <c r="D268" s="2" t="s">
        <v>2728</v>
      </c>
      <c r="E268" s="2" t="s">
        <v>2729</v>
      </c>
    </row>
    <row r="269" spans="1:5" ht="12.75">
      <c r="A269" s="2" t="s">
        <v>2730</v>
      </c>
      <c r="B269" s="2" t="s">
        <v>2731</v>
      </c>
      <c r="C269" s="2" t="s">
        <v>2732</v>
      </c>
      <c r="D269" s="2" t="s">
        <v>2733</v>
      </c>
      <c r="E269" s="2" t="s">
        <v>2734</v>
      </c>
    </row>
    <row r="270" spans="1:5" ht="12.75">
      <c r="A270" s="2" t="s">
        <v>2735</v>
      </c>
      <c r="B270" s="2" t="s">
        <v>2736</v>
      </c>
      <c r="C270" s="2" t="s">
        <v>2737</v>
      </c>
      <c r="D270" s="2" t="s">
        <v>2738</v>
      </c>
      <c r="E270" s="2" t="s">
        <v>2739</v>
      </c>
    </row>
    <row r="271" spans="1:5" ht="12.75">
      <c r="A271" s="2" t="s">
        <v>2740</v>
      </c>
      <c r="B271" s="2" t="s">
        <v>2741</v>
      </c>
      <c r="C271" s="2" t="s">
        <v>2742</v>
      </c>
      <c r="D271" s="2" t="s">
        <v>2743</v>
      </c>
      <c r="E271" s="2" t="s">
        <v>2744</v>
      </c>
    </row>
    <row r="272" spans="1:5" ht="12.75">
      <c r="A272" s="2" t="s">
        <v>2745</v>
      </c>
      <c r="B272" s="2" t="s">
        <v>2746</v>
      </c>
      <c r="C272" s="2" t="s">
        <v>2747</v>
      </c>
      <c r="D272" s="2" t="s">
        <v>2748</v>
      </c>
      <c r="E272" s="2" t="s">
        <v>2749</v>
      </c>
    </row>
    <row r="273" spans="1:5" ht="12.75">
      <c r="A273" s="2" t="s">
        <v>2750</v>
      </c>
      <c r="B273" s="2" t="s">
        <v>2751</v>
      </c>
      <c r="C273" s="2" t="s">
        <v>2752</v>
      </c>
      <c r="D273" s="2" t="s">
        <v>2753</v>
      </c>
      <c r="E273" s="2" t="s">
        <v>2754</v>
      </c>
    </row>
    <row r="274" spans="1:5" ht="12.75">
      <c r="A274" s="2" t="s">
        <v>2755</v>
      </c>
      <c r="B274" s="2" t="s">
        <v>2756</v>
      </c>
      <c r="C274" s="2" t="s">
        <v>2757</v>
      </c>
      <c r="D274" s="2" t="s">
        <v>2758</v>
      </c>
      <c r="E274" s="2" t="s">
        <v>2759</v>
      </c>
    </row>
    <row r="275" spans="1:5" ht="12.75">
      <c r="A275" s="2" t="s">
        <v>2760</v>
      </c>
      <c r="B275" s="2" t="s">
        <v>2761</v>
      </c>
      <c r="C275" s="2" t="s">
        <v>2762</v>
      </c>
      <c r="D275" s="2" t="s">
        <v>2763</v>
      </c>
      <c r="E275" s="2" t="s">
        <v>2764</v>
      </c>
    </row>
    <row r="276" spans="1:5" ht="12.75">
      <c r="A276" s="2" t="s">
        <v>2765</v>
      </c>
      <c r="B276" s="2" t="s">
        <v>2766</v>
      </c>
      <c r="C276" s="2" t="s">
        <v>2767</v>
      </c>
      <c r="D276" s="2" t="s">
        <v>2768</v>
      </c>
      <c r="E276" s="2" t="s">
        <v>2769</v>
      </c>
    </row>
    <row r="277" spans="1:5" ht="12.75">
      <c r="A277" s="2" t="s">
        <v>2770</v>
      </c>
      <c r="B277" s="2" t="s">
        <v>2771</v>
      </c>
      <c r="C277" s="2" t="s">
        <v>2772</v>
      </c>
      <c r="D277" s="2" t="s">
        <v>2773</v>
      </c>
      <c r="E277" s="2" t="s">
        <v>2774</v>
      </c>
    </row>
    <row r="278" spans="1:5" ht="12.75">
      <c r="A278" s="2" t="s">
        <v>2775</v>
      </c>
      <c r="B278" s="2" t="s">
        <v>2776</v>
      </c>
      <c r="C278" s="2" t="s">
        <v>2777</v>
      </c>
      <c r="D278" s="2" t="s">
        <v>2778</v>
      </c>
      <c r="E278" s="2" t="s">
        <v>2779</v>
      </c>
    </row>
    <row r="279" spans="1:5" ht="12.75">
      <c r="A279" s="2" t="s">
        <v>2780</v>
      </c>
      <c r="B279" s="2" t="s">
        <v>2781</v>
      </c>
      <c r="C279" s="2" t="s">
        <v>2782</v>
      </c>
      <c r="D279" s="2" t="s">
        <v>2783</v>
      </c>
      <c r="E279" s="2" t="s">
        <v>2784</v>
      </c>
    </row>
    <row r="280" spans="1:5" ht="12.75">
      <c r="A280" s="2" t="s">
        <v>2785</v>
      </c>
      <c r="B280" s="2" t="s">
        <v>2786</v>
      </c>
      <c r="C280" s="2" t="s">
        <v>2787</v>
      </c>
      <c r="D280" s="2" t="s">
        <v>2788</v>
      </c>
      <c r="E280" s="2" t="s">
        <v>2789</v>
      </c>
    </row>
    <row r="281" spans="1:5" ht="12.75">
      <c r="A281" s="2" t="s">
        <v>2790</v>
      </c>
      <c r="B281" s="2" t="s">
        <v>2791</v>
      </c>
      <c r="C281" s="2" t="s">
        <v>2792</v>
      </c>
      <c r="D281" s="2" t="s">
        <v>2793</v>
      </c>
      <c r="E281" s="2" t="s">
        <v>2794</v>
      </c>
    </row>
    <row r="282" spans="1:5" ht="12.75">
      <c r="A282" s="2" t="s">
        <v>2795</v>
      </c>
      <c r="B282" s="2" t="s">
        <v>2796</v>
      </c>
      <c r="C282" s="2" t="s">
        <v>2797</v>
      </c>
      <c r="D282" s="2" t="s">
        <v>2798</v>
      </c>
      <c r="E282" s="2" t="s">
        <v>2799</v>
      </c>
    </row>
    <row r="283" spans="1:5" ht="12.75">
      <c r="A283" s="2" t="s">
        <v>2800</v>
      </c>
      <c r="B283" s="2" t="s">
        <v>2801</v>
      </c>
      <c r="C283" s="2" t="s">
        <v>2802</v>
      </c>
      <c r="D283" s="2" t="s">
        <v>2803</v>
      </c>
      <c r="E283" s="2" t="s">
        <v>2804</v>
      </c>
    </row>
    <row r="284" spans="1:5" ht="12.75">
      <c r="A284" s="2" t="s">
        <v>2805</v>
      </c>
      <c r="B284" s="2" t="s">
        <v>2806</v>
      </c>
      <c r="C284" s="2" t="s">
        <v>2807</v>
      </c>
      <c r="D284" s="2" t="s">
        <v>2808</v>
      </c>
      <c r="E284" s="2" t="s">
        <v>2809</v>
      </c>
    </row>
    <row r="285" spans="1:5" ht="12.75">
      <c r="A285" s="2" t="s">
        <v>2810</v>
      </c>
      <c r="B285" s="2" t="s">
        <v>2811</v>
      </c>
      <c r="C285" s="2" t="s">
        <v>2812</v>
      </c>
      <c r="D285" s="2" t="s">
        <v>2813</v>
      </c>
      <c r="E285" s="2" t="s">
        <v>2814</v>
      </c>
    </row>
    <row r="286" spans="1:5" ht="12.75">
      <c r="A286" s="2" t="s">
        <v>2815</v>
      </c>
      <c r="B286" s="2" t="s">
        <v>2816</v>
      </c>
      <c r="C286" s="2" t="s">
        <v>2817</v>
      </c>
      <c r="D286" s="2" t="s">
        <v>2818</v>
      </c>
      <c r="E286" s="2" t="s">
        <v>2819</v>
      </c>
    </row>
    <row r="287" spans="1:5" ht="12.75">
      <c r="A287" s="2" t="s">
        <v>2820</v>
      </c>
      <c r="B287" s="2" t="s">
        <v>2821</v>
      </c>
      <c r="C287" s="2" t="s">
        <v>2822</v>
      </c>
      <c r="D287" s="2" t="s">
        <v>2823</v>
      </c>
      <c r="E287" s="2" t="s">
        <v>2824</v>
      </c>
    </row>
    <row r="288" spans="1:5" ht="12.75">
      <c r="A288" s="2" t="s">
        <v>2825</v>
      </c>
      <c r="B288" s="2" t="s">
        <v>1915</v>
      </c>
      <c r="C288" s="2" t="s">
        <v>1916</v>
      </c>
      <c r="D288" s="2" t="s">
        <v>1917</v>
      </c>
      <c r="E288" s="2" t="s">
        <v>1918</v>
      </c>
    </row>
    <row r="289" spans="1:5" ht="12.75">
      <c r="A289" s="2" t="s">
        <v>2826</v>
      </c>
      <c r="B289" s="2" t="s">
        <v>1915</v>
      </c>
      <c r="C289" s="2" t="s">
        <v>1920</v>
      </c>
      <c r="D289" s="2" t="s">
        <v>1921</v>
      </c>
      <c r="E289" s="2" t="s">
        <v>1922</v>
      </c>
    </row>
    <row r="290" spans="1:5" ht="12.75">
      <c r="A290" s="2" t="s">
        <v>2827</v>
      </c>
      <c r="B290" s="2" t="s">
        <v>1915</v>
      </c>
      <c r="C290" s="2" t="s">
        <v>1924</v>
      </c>
      <c r="D290" s="2" t="s">
        <v>1925</v>
      </c>
      <c r="E290" s="2" t="s">
        <v>1926</v>
      </c>
    </row>
    <row r="291" spans="1:5" ht="12.75">
      <c r="A291" s="2" t="s">
        <v>2828</v>
      </c>
      <c r="B291" s="2" t="s">
        <v>1915</v>
      </c>
      <c r="C291" s="2" t="s">
        <v>1928</v>
      </c>
      <c r="D291" s="2" t="s">
        <v>1929</v>
      </c>
      <c r="E291" s="2" t="s">
        <v>1930</v>
      </c>
    </row>
    <row r="292" spans="1:5" ht="12.75">
      <c r="A292" s="2" t="s">
        <v>2829</v>
      </c>
      <c r="B292" s="2" t="s">
        <v>1915</v>
      </c>
      <c r="C292" s="2" t="s">
        <v>1932</v>
      </c>
      <c r="D292" s="2" t="s">
        <v>1915</v>
      </c>
      <c r="E292" s="2" t="s">
        <v>1915</v>
      </c>
    </row>
    <row r="293" spans="1:5" ht="12.75">
      <c r="A293" s="2" t="s">
        <v>2830</v>
      </c>
      <c r="B293" s="2" t="s">
        <v>1915</v>
      </c>
      <c r="C293" s="2" t="s">
        <v>1932</v>
      </c>
      <c r="D293" s="2" t="s">
        <v>1915</v>
      </c>
      <c r="E293" s="2" t="s">
        <v>1915</v>
      </c>
    </row>
    <row r="294" spans="1:5" ht="12.75">
      <c r="A294" s="2" t="s">
        <v>2831</v>
      </c>
      <c r="B294" s="2" t="s">
        <v>1915</v>
      </c>
      <c r="C294" s="2" t="s">
        <v>1935</v>
      </c>
      <c r="D294" s="2" t="s">
        <v>1915</v>
      </c>
      <c r="E294" s="2" t="s">
        <v>1915</v>
      </c>
    </row>
    <row r="295" spans="1:5" ht="12.75">
      <c r="A295" s="2" t="s">
        <v>2832</v>
      </c>
      <c r="B295" s="2" t="s">
        <v>1915</v>
      </c>
      <c r="C295" s="2" t="s">
        <v>1935</v>
      </c>
      <c r="D295" s="2" t="s">
        <v>1915</v>
      </c>
      <c r="E295" s="2" t="s">
        <v>1915</v>
      </c>
    </row>
    <row r="298" spans="1:8" s="1" customFormat="1" ht="12.75">
      <c r="A298" s="3"/>
      <c r="B298" s="3" t="s">
        <v>1470</v>
      </c>
      <c r="C298" s="3" t="s">
        <v>1471</v>
      </c>
      <c r="D298" s="3" t="s">
        <v>1472</v>
      </c>
      <c r="E298" s="3" t="s">
        <v>1473</v>
      </c>
      <c r="F298" s="3"/>
      <c r="G298" s="3"/>
      <c r="H298" s="3"/>
    </row>
    <row r="299" spans="1:5" ht="12.75">
      <c r="A299" s="2" t="s">
        <v>2833</v>
      </c>
      <c r="B299" s="2" t="s">
        <v>2834</v>
      </c>
      <c r="C299" s="2" t="s">
        <v>2835</v>
      </c>
      <c r="D299" s="2" t="s">
        <v>2836</v>
      </c>
      <c r="E299" s="2" t="s">
        <v>2837</v>
      </c>
    </row>
    <row r="300" spans="1:5" ht="12.75">
      <c r="A300" s="2" t="s">
        <v>2838</v>
      </c>
      <c r="B300" s="2" t="s">
        <v>2839</v>
      </c>
      <c r="C300" s="2" t="s">
        <v>2840</v>
      </c>
      <c r="D300" s="2" t="s">
        <v>2841</v>
      </c>
      <c r="E300" s="2" t="s">
        <v>2842</v>
      </c>
    </row>
    <row r="301" spans="1:5" ht="12.75">
      <c r="A301" s="2" t="s">
        <v>2843</v>
      </c>
      <c r="B301" s="2" t="s">
        <v>2844</v>
      </c>
      <c r="C301" s="2" t="s">
        <v>2845</v>
      </c>
      <c r="D301" s="2" t="s">
        <v>2846</v>
      </c>
      <c r="E301" s="2" t="s">
        <v>2847</v>
      </c>
    </row>
    <row r="302" spans="1:5" ht="12.75">
      <c r="A302" s="2" t="s">
        <v>2848</v>
      </c>
      <c r="B302" s="2" t="s">
        <v>2849</v>
      </c>
      <c r="C302" s="2" t="s">
        <v>2850</v>
      </c>
      <c r="D302" s="2" t="s">
        <v>2851</v>
      </c>
      <c r="E302" s="2" t="s">
        <v>2852</v>
      </c>
    </row>
    <row r="303" spans="1:5" ht="12.75">
      <c r="A303" s="2" t="s">
        <v>2853</v>
      </c>
      <c r="B303" s="2" t="s">
        <v>2854</v>
      </c>
      <c r="C303" s="2" t="s">
        <v>2855</v>
      </c>
      <c r="D303" s="2" t="s">
        <v>2856</v>
      </c>
      <c r="E303" s="2" t="s">
        <v>2857</v>
      </c>
    </row>
    <row r="304" spans="1:5" ht="12.75">
      <c r="A304" s="2" t="s">
        <v>2858</v>
      </c>
      <c r="B304" s="2" t="s">
        <v>2859</v>
      </c>
      <c r="C304" s="2" t="s">
        <v>2860</v>
      </c>
      <c r="D304" s="2" t="s">
        <v>2861</v>
      </c>
      <c r="E304" s="2" t="s">
        <v>2862</v>
      </c>
    </row>
    <row r="305" spans="1:5" ht="12.75">
      <c r="A305" s="2" t="s">
        <v>2863</v>
      </c>
      <c r="B305" s="2" t="s">
        <v>2864</v>
      </c>
      <c r="C305" s="2" t="s">
        <v>2865</v>
      </c>
      <c r="D305" s="2" t="s">
        <v>2866</v>
      </c>
      <c r="E305" s="2" t="s">
        <v>2867</v>
      </c>
    </row>
    <row r="306" spans="1:5" ht="12.75">
      <c r="A306" s="2" t="s">
        <v>2868</v>
      </c>
      <c r="B306" s="2" t="s">
        <v>2869</v>
      </c>
      <c r="C306" s="2" t="s">
        <v>2870</v>
      </c>
      <c r="D306" s="2" t="s">
        <v>2871</v>
      </c>
      <c r="E306" s="2" t="s">
        <v>2872</v>
      </c>
    </row>
    <row r="307" spans="1:5" ht="12.75">
      <c r="A307" s="2" t="s">
        <v>2873</v>
      </c>
      <c r="B307" s="2" t="s">
        <v>2874</v>
      </c>
      <c r="C307" s="2" t="s">
        <v>2875</v>
      </c>
      <c r="D307" s="2" t="s">
        <v>2876</v>
      </c>
      <c r="E307" s="2" t="s">
        <v>2877</v>
      </c>
    </row>
    <row r="308" spans="1:5" ht="12.75">
      <c r="A308" s="2" t="s">
        <v>2878</v>
      </c>
      <c r="B308" s="2" t="s">
        <v>2879</v>
      </c>
      <c r="C308" s="2" t="s">
        <v>2880</v>
      </c>
      <c r="D308" s="2" t="s">
        <v>2881</v>
      </c>
      <c r="E308" s="2" t="s">
        <v>2882</v>
      </c>
    </row>
    <row r="309" spans="1:5" ht="12.75">
      <c r="A309" s="2" t="s">
        <v>2883</v>
      </c>
      <c r="B309" s="2" t="s">
        <v>2884</v>
      </c>
      <c r="C309" s="2" t="s">
        <v>2885</v>
      </c>
      <c r="D309" s="2" t="s">
        <v>2886</v>
      </c>
      <c r="E309" s="2" t="s">
        <v>2887</v>
      </c>
    </row>
    <row r="310" spans="1:5" ht="12.75">
      <c r="A310" s="2" t="s">
        <v>2888</v>
      </c>
      <c r="B310" s="2" t="s">
        <v>2889</v>
      </c>
      <c r="C310" s="2" t="s">
        <v>2890</v>
      </c>
      <c r="D310" s="2" t="s">
        <v>2891</v>
      </c>
      <c r="E310" s="2" t="s">
        <v>2892</v>
      </c>
    </row>
    <row r="311" spans="1:5" ht="12.75">
      <c r="A311" s="2" t="s">
        <v>2893</v>
      </c>
      <c r="B311" s="2" t="s">
        <v>2894</v>
      </c>
      <c r="C311" s="2" t="s">
        <v>2895</v>
      </c>
      <c r="D311" s="2" t="s">
        <v>2896</v>
      </c>
      <c r="E311" s="2" t="s">
        <v>2897</v>
      </c>
    </row>
    <row r="312" spans="1:5" ht="12.75">
      <c r="A312" s="2" t="s">
        <v>2898</v>
      </c>
      <c r="B312" s="2" t="s">
        <v>2899</v>
      </c>
      <c r="C312" s="2" t="s">
        <v>2900</v>
      </c>
      <c r="D312" s="2" t="s">
        <v>2901</v>
      </c>
      <c r="E312" s="2" t="s">
        <v>2902</v>
      </c>
    </row>
    <row r="313" spans="1:5" ht="12.75">
      <c r="A313" s="2" t="s">
        <v>2903</v>
      </c>
      <c r="B313" s="2" t="s">
        <v>2904</v>
      </c>
      <c r="C313" s="2" t="s">
        <v>2905</v>
      </c>
      <c r="D313" s="2" t="s">
        <v>2906</v>
      </c>
      <c r="E313" s="2" t="s">
        <v>2907</v>
      </c>
    </row>
    <row r="314" spans="1:5" ht="12.75">
      <c r="A314" s="2" t="s">
        <v>2908</v>
      </c>
      <c r="B314" s="2" t="s">
        <v>2909</v>
      </c>
      <c r="C314" s="2" t="s">
        <v>2910</v>
      </c>
      <c r="D314" s="2" t="s">
        <v>2911</v>
      </c>
      <c r="E314" s="2" t="s">
        <v>2912</v>
      </c>
    </row>
    <row r="315" spans="1:5" ht="12.75">
      <c r="A315" s="2" t="s">
        <v>2913</v>
      </c>
      <c r="B315" s="2" t="s">
        <v>2914</v>
      </c>
      <c r="C315" s="2" t="s">
        <v>2915</v>
      </c>
      <c r="D315" s="2" t="s">
        <v>2916</v>
      </c>
      <c r="E315" s="2" t="s">
        <v>2917</v>
      </c>
    </row>
    <row r="316" spans="1:5" ht="12.75">
      <c r="A316" s="2" t="s">
        <v>2918</v>
      </c>
      <c r="B316" s="2" t="s">
        <v>2919</v>
      </c>
      <c r="C316" s="2" t="s">
        <v>2920</v>
      </c>
      <c r="D316" s="2" t="s">
        <v>2921</v>
      </c>
      <c r="E316" s="2" t="s">
        <v>2922</v>
      </c>
    </row>
    <row r="317" spans="1:5" ht="12.75">
      <c r="A317" s="2" t="s">
        <v>2923</v>
      </c>
      <c r="B317" s="2" t="s">
        <v>2924</v>
      </c>
      <c r="C317" s="2" t="s">
        <v>2925</v>
      </c>
      <c r="D317" s="2" t="s">
        <v>2926</v>
      </c>
      <c r="E317" s="2" t="s">
        <v>2927</v>
      </c>
    </row>
    <row r="318" spans="1:5" ht="12.75">
      <c r="A318" s="2" t="s">
        <v>2928</v>
      </c>
      <c r="B318" s="2" t="s">
        <v>2929</v>
      </c>
      <c r="C318" s="2" t="s">
        <v>2930</v>
      </c>
      <c r="D318" s="2" t="s">
        <v>2931</v>
      </c>
      <c r="E318" s="2" t="s">
        <v>2932</v>
      </c>
    </row>
    <row r="319" spans="1:5" ht="12.75">
      <c r="A319" s="2" t="s">
        <v>2933</v>
      </c>
      <c r="B319" s="2" t="s">
        <v>2934</v>
      </c>
      <c r="C319" s="2" t="s">
        <v>2935</v>
      </c>
      <c r="D319" s="2" t="s">
        <v>2936</v>
      </c>
      <c r="E319" s="2" t="s">
        <v>2937</v>
      </c>
    </row>
    <row r="320" spans="1:5" ht="12.75">
      <c r="A320" s="2" t="s">
        <v>2938</v>
      </c>
      <c r="B320" s="2" t="s">
        <v>2939</v>
      </c>
      <c r="C320" s="2" t="s">
        <v>2940</v>
      </c>
      <c r="D320" s="2" t="s">
        <v>2941</v>
      </c>
      <c r="E320" s="2" t="s">
        <v>2942</v>
      </c>
    </row>
    <row r="321" spans="1:5" ht="12.75">
      <c r="A321" s="2" t="s">
        <v>2943</v>
      </c>
      <c r="B321" s="2" t="s">
        <v>2944</v>
      </c>
      <c r="C321" s="2" t="s">
        <v>2945</v>
      </c>
      <c r="D321" s="2" t="s">
        <v>2946</v>
      </c>
      <c r="E321" s="2" t="s">
        <v>2947</v>
      </c>
    </row>
    <row r="322" spans="1:5" ht="12.75">
      <c r="A322" s="2" t="s">
        <v>2948</v>
      </c>
      <c r="B322" s="2" t="s">
        <v>2949</v>
      </c>
      <c r="C322" s="2" t="s">
        <v>2950</v>
      </c>
      <c r="D322" s="2" t="s">
        <v>2951</v>
      </c>
      <c r="E322" s="2" t="s">
        <v>2952</v>
      </c>
    </row>
    <row r="323" spans="1:5" ht="12.75">
      <c r="A323" s="2" t="s">
        <v>2953</v>
      </c>
      <c r="B323" s="2" t="s">
        <v>2954</v>
      </c>
      <c r="C323" s="2" t="s">
        <v>2955</v>
      </c>
      <c r="D323" s="2" t="s">
        <v>2956</v>
      </c>
      <c r="E323" s="2" t="s">
        <v>2957</v>
      </c>
    </row>
    <row r="324" spans="1:5" ht="12.75">
      <c r="A324" s="2" t="s">
        <v>2958</v>
      </c>
      <c r="B324" s="2" t="s">
        <v>2959</v>
      </c>
      <c r="C324" s="2" t="s">
        <v>2960</v>
      </c>
      <c r="D324" s="2" t="s">
        <v>2961</v>
      </c>
      <c r="E324" s="2" t="s">
        <v>2962</v>
      </c>
    </row>
    <row r="325" spans="1:5" ht="12.75">
      <c r="A325" s="2" t="s">
        <v>2963</v>
      </c>
      <c r="B325" s="2" t="s">
        <v>2964</v>
      </c>
      <c r="C325" s="2" t="s">
        <v>2965</v>
      </c>
      <c r="D325" s="2" t="s">
        <v>2966</v>
      </c>
      <c r="E325" s="2" t="s">
        <v>2967</v>
      </c>
    </row>
    <row r="326" spans="1:5" ht="12.75">
      <c r="A326" s="2" t="s">
        <v>2968</v>
      </c>
      <c r="B326" s="2" t="s">
        <v>2969</v>
      </c>
      <c r="C326" s="2" t="s">
        <v>2970</v>
      </c>
      <c r="D326" s="2" t="s">
        <v>2971</v>
      </c>
      <c r="E326" s="2" t="s">
        <v>2972</v>
      </c>
    </row>
    <row r="327" spans="1:5" ht="12.75">
      <c r="A327" s="2" t="s">
        <v>2973</v>
      </c>
      <c r="B327" s="2" t="s">
        <v>2974</v>
      </c>
      <c r="C327" s="2" t="s">
        <v>2975</v>
      </c>
      <c r="D327" s="2" t="s">
        <v>2976</v>
      </c>
      <c r="E327" s="2" t="s">
        <v>2977</v>
      </c>
    </row>
    <row r="328" spans="1:5" ht="12.75">
      <c r="A328" s="2" t="s">
        <v>2978</v>
      </c>
      <c r="B328" s="2" t="s">
        <v>2979</v>
      </c>
      <c r="C328" s="2" t="s">
        <v>2980</v>
      </c>
      <c r="D328" s="2" t="s">
        <v>2981</v>
      </c>
      <c r="E328" s="2" t="s">
        <v>2982</v>
      </c>
    </row>
    <row r="329" spans="1:5" ht="12.75">
      <c r="A329" s="2" t="s">
        <v>2983</v>
      </c>
      <c r="B329" s="2" t="s">
        <v>2984</v>
      </c>
      <c r="C329" s="2" t="s">
        <v>2985</v>
      </c>
      <c r="D329" s="2" t="s">
        <v>2986</v>
      </c>
      <c r="E329" s="2" t="s">
        <v>2987</v>
      </c>
    </row>
    <row r="330" spans="1:5" ht="12.75">
      <c r="A330" s="2" t="s">
        <v>2988</v>
      </c>
      <c r="B330" s="2" t="s">
        <v>2989</v>
      </c>
      <c r="C330" s="2" t="s">
        <v>2990</v>
      </c>
      <c r="D330" s="2" t="s">
        <v>2991</v>
      </c>
      <c r="E330" s="2" t="s">
        <v>2992</v>
      </c>
    </row>
    <row r="331" spans="1:5" ht="12.75">
      <c r="A331" s="2" t="s">
        <v>2993</v>
      </c>
      <c r="B331" s="2" t="s">
        <v>2994</v>
      </c>
      <c r="C331" s="2" t="s">
        <v>2995</v>
      </c>
      <c r="D331" s="2" t="s">
        <v>2996</v>
      </c>
      <c r="E331" s="2" t="s">
        <v>2997</v>
      </c>
    </row>
    <row r="332" spans="1:5" ht="12.75">
      <c r="A332" s="2" t="s">
        <v>2998</v>
      </c>
      <c r="B332" s="2" t="s">
        <v>2999</v>
      </c>
      <c r="C332" s="2" t="s">
        <v>3000</v>
      </c>
      <c r="D332" s="2" t="s">
        <v>3001</v>
      </c>
      <c r="E332" s="2" t="s">
        <v>3002</v>
      </c>
    </row>
    <row r="333" spans="1:5" ht="12.75">
      <c r="A333" s="2" t="s">
        <v>3003</v>
      </c>
      <c r="B333" s="2" t="s">
        <v>3004</v>
      </c>
      <c r="C333" s="2" t="s">
        <v>3005</v>
      </c>
      <c r="D333" s="2" t="s">
        <v>3006</v>
      </c>
      <c r="E333" s="2" t="s">
        <v>3007</v>
      </c>
    </row>
    <row r="334" spans="1:5" ht="12.75">
      <c r="A334" s="2" t="s">
        <v>3008</v>
      </c>
      <c r="B334" s="2" t="s">
        <v>3009</v>
      </c>
      <c r="C334" s="2" t="s">
        <v>3010</v>
      </c>
      <c r="D334" s="2" t="s">
        <v>3011</v>
      </c>
      <c r="E334" s="2" t="s">
        <v>3012</v>
      </c>
    </row>
    <row r="335" spans="1:5" ht="12.75">
      <c r="A335" s="2" t="s">
        <v>3013</v>
      </c>
      <c r="B335" s="2" t="s">
        <v>3014</v>
      </c>
      <c r="C335" s="2" t="s">
        <v>3015</v>
      </c>
      <c r="D335" s="2" t="s">
        <v>3016</v>
      </c>
      <c r="E335" s="2" t="s">
        <v>3017</v>
      </c>
    </row>
    <row r="336" spans="1:5" ht="12.75">
      <c r="A336" s="2" t="s">
        <v>3018</v>
      </c>
      <c r="B336" s="2" t="s">
        <v>3019</v>
      </c>
      <c r="C336" s="2" t="s">
        <v>3020</v>
      </c>
      <c r="D336" s="2" t="s">
        <v>3021</v>
      </c>
      <c r="E336" s="2" t="s">
        <v>3022</v>
      </c>
    </row>
    <row r="337" spans="1:5" ht="12.75">
      <c r="A337" s="2" t="s">
        <v>3023</v>
      </c>
      <c r="B337" s="2" t="s">
        <v>3024</v>
      </c>
      <c r="C337" s="2" t="s">
        <v>3025</v>
      </c>
      <c r="D337" s="2" t="s">
        <v>3026</v>
      </c>
      <c r="E337" s="2" t="s">
        <v>3027</v>
      </c>
    </row>
    <row r="338" spans="1:5" ht="12.75">
      <c r="A338" s="2" t="s">
        <v>3028</v>
      </c>
      <c r="B338" s="2" t="s">
        <v>3029</v>
      </c>
      <c r="C338" s="2" t="s">
        <v>3030</v>
      </c>
      <c r="D338" s="2" t="s">
        <v>3031</v>
      </c>
      <c r="E338" s="2" t="s">
        <v>3032</v>
      </c>
    </row>
    <row r="339" spans="1:5" ht="12.75">
      <c r="A339" s="2" t="s">
        <v>3033</v>
      </c>
      <c r="B339" s="2" t="s">
        <v>3034</v>
      </c>
      <c r="C339" s="2" t="s">
        <v>3035</v>
      </c>
      <c r="D339" s="2" t="s">
        <v>3036</v>
      </c>
      <c r="E339" s="2" t="s">
        <v>3037</v>
      </c>
    </row>
    <row r="340" spans="1:5" ht="12.75">
      <c r="A340" s="2" t="s">
        <v>3038</v>
      </c>
      <c r="B340" s="2" t="s">
        <v>3039</v>
      </c>
      <c r="C340" s="2" t="s">
        <v>3040</v>
      </c>
      <c r="D340" s="2" t="s">
        <v>3041</v>
      </c>
      <c r="E340" s="2" t="s">
        <v>3042</v>
      </c>
    </row>
    <row r="341" spans="1:5" ht="12.75">
      <c r="A341" s="2" t="s">
        <v>3043</v>
      </c>
      <c r="B341" s="2" t="s">
        <v>3044</v>
      </c>
      <c r="C341" s="2" t="s">
        <v>3045</v>
      </c>
      <c r="D341" s="2" t="s">
        <v>3046</v>
      </c>
      <c r="E341" s="2" t="s">
        <v>3047</v>
      </c>
    </row>
    <row r="342" spans="1:5" ht="12.75">
      <c r="A342" s="2" t="s">
        <v>3048</v>
      </c>
      <c r="B342" s="2" t="s">
        <v>3049</v>
      </c>
      <c r="C342" s="2" t="s">
        <v>3050</v>
      </c>
      <c r="D342" s="2" t="s">
        <v>3051</v>
      </c>
      <c r="E342" s="2" t="s">
        <v>3052</v>
      </c>
    </row>
    <row r="343" spans="1:5" ht="12.75">
      <c r="A343" s="2" t="s">
        <v>3053</v>
      </c>
      <c r="B343" s="2" t="s">
        <v>3054</v>
      </c>
      <c r="C343" s="2" t="s">
        <v>3055</v>
      </c>
      <c r="D343" s="2" t="s">
        <v>3056</v>
      </c>
      <c r="E343" s="2" t="s">
        <v>3057</v>
      </c>
    </row>
    <row r="344" spans="1:5" ht="12.75">
      <c r="A344" s="2" t="s">
        <v>3058</v>
      </c>
      <c r="B344" s="2" t="s">
        <v>3059</v>
      </c>
      <c r="C344" s="2" t="s">
        <v>3060</v>
      </c>
      <c r="D344" s="2" t="s">
        <v>3061</v>
      </c>
      <c r="E344" s="2" t="s">
        <v>3062</v>
      </c>
    </row>
    <row r="345" spans="1:5" ht="12.75">
      <c r="A345" s="2" t="s">
        <v>3063</v>
      </c>
      <c r="B345" s="2" t="s">
        <v>3064</v>
      </c>
      <c r="C345" s="2" t="s">
        <v>3065</v>
      </c>
      <c r="D345" s="2" t="s">
        <v>3066</v>
      </c>
      <c r="E345" s="2" t="s">
        <v>3067</v>
      </c>
    </row>
    <row r="346" spans="1:5" ht="12.75">
      <c r="A346" s="2" t="s">
        <v>3068</v>
      </c>
      <c r="B346" s="2" t="s">
        <v>3069</v>
      </c>
      <c r="C346" s="2" t="s">
        <v>3070</v>
      </c>
      <c r="D346" s="2" t="s">
        <v>3071</v>
      </c>
      <c r="E346" s="2" t="s">
        <v>3072</v>
      </c>
    </row>
    <row r="347" spans="1:5" ht="12.75">
      <c r="A347" s="2" t="s">
        <v>3073</v>
      </c>
      <c r="B347" s="2" t="s">
        <v>3074</v>
      </c>
      <c r="C347" s="2" t="s">
        <v>3075</v>
      </c>
      <c r="D347" s="2" t="s">
        <v>3076</v>
      </c>
      <c r="E347" s="2" t="s">
        <v>3077</v>
      </c>
    </row>
    <row r="348" spans="1:5" ht="12.75">
      <c r="A348" s="2" t="s">
        <v>3078</v>
      </c>
      <c r="B348" s="2" t="s">
        <v>3079</v>
      </c>
      <c r="C348" s="2" t="s">
        <v>3080</v>
      </c>
      <c r="D348" s="2" t="s">
        <v>3081</v>
      </c>
      <c r="E348" s="2" t="s">
        <v>3082</v>
      </c>
    </row>
    <row r="349" spans="1:5" ht="12.75">
      <c r="A349" s="2" t="s">
        <v>3083</v>
      </c>
      <c r="B349" s="2" t="s">
        <v>3084</v>
      </c>
      <c r="C349" s="2" t="s">
        <v>3085</v>
      </c>
      <c r="D349" s="2" t="s">
        <v>3086</v>
      </c>
      <c r="E349" s="2" t="s">
        <v>3087</v>
      </c>
    </row>
    <row r="350" spans="1:5" ht="12.75">
      <c r="A350" s="2" t="s">
        <v>3088</v>
      </c>
      <c r="B350" s="2" t="s">
        <v>3089</v>
      </c>
      <c r="C350" s="2" t="s">
        <v>3090</v>
      </c>
      <c r="D350" s="2" t="s">
        <v>3091</v>
      </c>
      <c r="E350" s="2" t="s">
        <v>3092</v>
      </c>
    </row>
    <row r="351" spans="1:5" ht="12.75">
      <c r="A351" s="2" t="s">
        <v>3093</v>
      </c>
      <c r="B351" s="2" t="s">
        <v>3094</v>
      </c>
      <c r="C351" s="2" t="s">
        <v>3095</v>
      </c>
      <c r="D351" s="2" t="s">
        <v>3096</v>
      </c>
      <c r="E351" s="2" t="s">
        <v>3097</v>
      </c>
    </row>
    <row r="352" spans="1:5" ht="12.75">
      <c r="A352" s="2" t="s">
        <v>3098</v>
      </c>
      <c r="B352" s="2" t="s">
        <v>3099</v>
      </c>
      <c r="C352" s="2" t="s">
        <v>3100</v>
      </c>
      <c r="D352" s="2" t="s">
        <v>3101</v>
      </c>
      <c r="E352" s="2" t="s">
        <v>3102</v>
      </c>
    </row>
    <row r="353" spans="1:5" ht="12.75">
      <c r="A353" s="2" t="s">
        <v>3103</v>
      </c>
      <c r="B353" s="2" t="s">
        <v>3104</v>
      </c>
      <c r="C353" s="2" t="s">
        <v>3105</v>
      </c>
      <c r="D353" s="2" t="s">
        <v>3106</v>
      </c>
      <c r="E353" s="2" t="s">
        <v>3107</v>
      </c>
    </row>
    <row r="354" spans="1:5" ht="12.75">
      <c r="A354" s="2" t="s">
        <v>3108</v>
      </c>
      <c r="B354" s="2" t="s">
        <v>3109</v>
      </c>
      <c r="C354" s="2" t="s">
        <v>3110</v>
      </c>
      <c r="D354" s="2" t="s">
        <v>3111</v>
      </c>
      <c r="E354" s="2" t="s">
        <v>3112</v>
      </c>
    </row>
    <row r="355" spans="1:5" ht="12.75">
      <c r="A355" s="2" t="s">
        <v>3113</v>
      </c>
      <c r="B355" s="2" t="s">
        <v>3114</v>
      </c>
      <c r="C355" s="2" t="s">
        <v>3115</v>
      </c>
      <c r="D355" s="2" t="s">
        <v>3116</v>
      </c>
      <c r="E355" s="2" t="s">
        <v>3117</v>
      </c>
    </row>
    <row r="356" spans="1:5" ht="12.75">
      <c r="A356" s="2" t="s">
        <v>3118</v>
      </c>
      <c r="B356" s="2" t="s">
        <v>3119</v>
      </c>
      <c r="C356" s="2" t="s">
        <v>3120</v>
      </c>
      <c r="D356" s="2" t="s">
        <v>3121</v>
      </c>
      <c r="E356" s="2" t="s">
        <v>3122</v>
      </c>
    </row>
    <row r="357" spans="1:5" ht="12.75">
      <c r="A357" s="2" t="s">
        <v>3123</v>
      </c>
      <c r="B357" s="2" t="s">
        <v>3124</v>
      </c>
      <c r="C357" s="2" t="s">
        <v>3125</v>
      </c>
      <c r="D357" s="2" t="s">
        <v>3126</v>
      </c>
      <c r="E357" s="2" t="s">
        <v>3127</v>
      </c>
    </row>
    <row r="358" spans="1:5" ht="12.75">
      <c r="A358" s="2" t="s">
        <v>3128</v>
      </c>
      <c r="B358" s="2" t="s">
        <v>3129</v>
      </c>
      <c r="C358" s="2" t="s">
        <v>3130</v>
      </c>
      <c r="D358" s="2" t="s">
        <v>3131</v>
      </c>
      <c r="E358" s="2" t="s">
        <v>3132</v>
      </c>
    </row>
    <row r="359" spans="1:5" ht="12.75">
      <c r="A359" s="2" t="s">
        <v>3133</v>
      </c>
      <c r="B359" s="2" t="s">
        <v>3134</v>
      </c>
      <c r="C359" s="2" t="s">
        <v>3135</v>
      </c>
      <c r="D359" s="2" t="s">
        <v>3136</v>
      </c>
      <c r="E359" s="2" t="s">
        <v>3137</v>
      </c>
    </row>
    <row r="360" spans="1:5" ht="12.75">
      <c r="A360" s="2" t="s">
        <v>3138</v>
      </c>
      <c r="B360" s="2" t="s">
        <v>3139</v>
      </c>
      <c r="C360" s="2" t="s">
        <v>3140</v>
      </c>
      <c r="D360" s="2" t="s">
        <v>3141</v>
      </c>
      <c r="E360" s="2" t="s">
        <v>3142</v>
      </c>
    </row>
    <row r="361" spans="1:5" ht="12.75">
      <c r="A361" s="2" t="s">
        <v>3143</v>
      </c>
      <c r="B361" s="2" t="s">
        <v>3144</v>
      </c>
      <c r="C361" s="2" t="s">
        <v>3145</v>
      </c>
      <c r="D361" s="2" t="s">
        <v>3146</v>
      </c>
      <c r="E361" s="2" t="s">
        <v>3147</v>
      </c>
    </row>
    <row r="362" spans="1:5" ht="12.75">
      <c r="A362" s="2" t="s">
        <v>3148</v>
      </c>
      <c r="B362" s="2" t="s">
        <v>3149</v>
      </c>
      <c r="C362" s="2" t="s">
        <v>3150</v>
      </c>
      <c r="D362" s="2" t="s">
        <v>3151</v>
      </c>
      <c r="E362" s="2" t="s">
        <v>3152</v>
      </c>
    </row>
    <row r="363" spans="1:5" ht="12.75">
      <c r="A363" s="2" t="s">
        <v>3153</v>
      </c>
      <c r="B363" s="2" t="s">
        <v>3154</v>
      </c>
      <c r="C363" s="2" t="s">
        <v>3155</v>
      </c>
      <c r="D363" s="2" t="s">
        <v>3156</v>
      </c>
      <c r="E363" s="2" t="s">
        <v>3157</v>
      </c>
    </row>
    <row r="364" spans="1:5" ht="12.75">
      <c r="A364" s="2" t="s">
        <v>3158</v>
      </c>
      <c r="B364" s="2" t="s">
        <v>3159</v>
      </c>
      <c r="C364" s="2" t="s">
        <v>3160</v>
      </c>
      <c r="D364" s="2" t="s">
        <v>3161</v>
      </c>
      <c r="E364" s="2" t="s">
        <v>3162</v>
      </c>
    </row>
    <row r="365" spans="1:5" ht="12.75">
      <c r="A365" s="2" t="s">
        <v>3163</v>
      </c>
      <c r="B365" s="2" t="s">
        <v>3164</v>
      </c>
      <c r="C365" s="2" t="s">
        <v>3165</v>
      </c>
      <c r="D365" s="2" t="s">
        <v>3166</v>
      </c>
      <c r="E365" s="2" t="s">
        <v>3167</v>
      </c>
    </row>
    <row r="366" spans="1:5" ht="12.75">
      <c r="A366" s="2" t="s">
        <v>3168</v>
      </c>
      <c r="B366" s="2" t="s">
        <v>3169</v>
      </c>
      <c r="C366" s="2" t="s">
        <v>3170</v>
      </c>
      <c r="D366" s="2" t="s">
        <v>3171</v>
      </c>
      <c r="E366" s="2" t="s">
        <v>3172</v>
      </c>
    </row>
    <row r="367" spans="1:5" ht="12.75">
      <c r="A367" s="2" t="s">
        <v>3173</v>
      </c>
      <c r="B367" s="2" t="s">
        <v>3174</v>
      </c>
      <c r="C367" s="2" t="s">
        <v>3175</v>
      </c>
      <c r="D367" s="2" t="s">
        <v>3176</v>
      </c>
      <c r="E367" s="2" t="s">
        <v>3177</v>
      </c>
    </row>
    <row r="368" spans="1:5" ht="12.75">
      <c r="A368" s="2" t="s">
        <v>3178</v>
      </c>
      <c r="B368" s="2" t="s">
        <v>3179</v>
      </c>
      <c r="C368" s="2" t="s">
        <v>3180</v>
      </c>
      <c r="D368" s="2" t="s">
        <v>3181</v>
      </c>
      <c r="E368" s="2" t="s">
        <v>3182</v>
      </c>
    </row>
    <row r="369" spans="1:5" ht="12.75">
      <c r="A369" s="2" t="s">
        <v>3183</v>
      </c>
      <c r="B369" s="2" t="s">
        <v>3184</v>
      </c>
      <c r="C369" s="2" t="s">
        <v>3185</v>
      </c>
      <c r="D369" s="2" t="s">
        <v>3186</v>
      </c>
      <c r="E369" s="2" t="s">
        <v>3187</v>
      </c>
    </row>
    <row r="370" spans="1:5" ht="12.75">
      <c r="A370" s="2" t="s">
        <v>3188</v>
      </c>
      <c r="B370" s="2" t="s">
        <v>3189</v>
      </c>
      <c r="C370" s="2" t="s">
        <v>3190</v>
      </c>
      <c r="D370" s="2" t="s">
        <v>3191</v>
      </c>
      <c r="E370" s="2" t="s">
        <v>3192</v>
      </c>
    </row>
    <row r="371" spans="1:5" ht="12.75">
      <c r="A371" s="2" t="s">
        <v>3193</v>
      </c>
      <c r="B371" s="2" t="s">
        <v>3194</v>
      </c>
      <c r="C371" s="2" t="s">
        <v>3195</v>
      </c>
      <c r="D371" s="2" t="s">
        <v>3196</v>
      </c>
      <c r="E371" s="2" t="s">
        <v>3197</v>
      </c>
    </row>
    <row r="372" spans="1:5" ht="12.75">
      <c r="A372" s="2" t="s">
        <v>3198</v>
      </c>
      <c r="B372" s="2" t="s">
        <v>3199</v>
      </c>
      <c r="C372" s="2" t="s">
        <v>3200</v>
      </c>
      <c r="D372" s="2" t="s">
        <v>3201</v>
      </c>
      <c r="E372" s="2" t="s">
        <v>3202</v>
      </c>
    </row>
    <row r="373" spans="1:5" ht="12.75">
      <c r="A373" s="2" t="s">
        <v>3203</v>
      </c>
      <c r="B373" s="2" t="s">
        <v>3204</v>
      </c>
      <c r="C373" s="2" t="s">
        <v>3205</v>
      </c>
      <c r="D373" s="2" t="s">
        <v>3206</v>
      </c>
      <c r="E373" s="2" t="s">
        <v>3207</v>
      </c>
    </row>
    <row r="374" spans="1:5" ht="12.75">
      <c r="A374" s="2" t="s">
        <v>3208</v>
      </c>
      <c r="B374" s="2" t="s">
        <v>3209</v>
      </c>
      <c r="C374" s="2" t="s">
        <v>3210</v>
      </c>
      <c r="D374" s="2" t="s">
        <v>3211</v>
      </c>
      <c r="E374" s="2" t="s">
        <v>3212</v>
      </c>
    </row>
    <row r="375" spans="1:5" ht="12.75">
      <c r="A375" s="2" t="s">
        <v>3213</v>
      </c>
      <c r="B375" s="2" t="s">
        <v>3214</v>
      </c>
      <c r="C375" s="2" t="s">
        <v>3215</v>
      </c>
      <c r="D375" s="2" t="s">
        <v>3216</v>
      </c>
      <c r="E375" s="2" t="s">
        <v>3217</v>
      </c>
    </row>
    <row r="376" spans="1:5" ht="12.75">
      <c r="A376" s="2" t="s">
        <v>3218</v>
      </c>
      <c r="B376" s="2" t="s">
        <v>3219</v>
      </c>
      <c r="C376" s="2" t="s">
        <v>3220</v>
      </c>
      <c r="D376" s="2" t="s">
        <v>3221</v>
      </c>
      <c r="E376" s="2" t="s">
        <v>3222</v>
      </c>
    </row>
    <row r="377" spans="1:5" ht="12.75">
      <c r="A377" s="2" t="s">
        <v>3223</v>
      </c>
      <c r="B377" s="2" t="s">
        <v>3224</v>
      </c>
      <c r="C377" s="2" t="s">
        <v>3225</v>
      </c>
      <c r="D377" s="2" t="s">
        <v>3226</v>
      </c>
      <c r="E377" s="2" t="s">
        <v>3227</v>
      </c>
    </row>
    <row r="378" spans="1:5" ht="12.75">
      <c r="A378" s="2" t="s">
        <v>3228</v>
      </c>
      <c r="B378" s="2" t="s">
        <v>3229</v>
      </c>
      <c r="C378" s="2" t="s">
        <v>3230</v>
      </c>
      <c r="D378" s="2" t="s">
        <v>3231</v>
      </c>
      <c r="E378" s="2" t="s">
        <v>3232</v>
      </c>
    </row>
    <row r="379" spans="1:5" ht="12.75">
      <c r="A379" s="2" t="s">
        <v>3233</v>
      </c>
      <c r="B379" s="2" t="s">
        <v>3234</v>
      </c>
      <c r="C379" s="2" t="s">
        <v>3235</v>
      </c>
      <c r="D379" s="2" t="s">
        <v>3236</v>
      </c>
      <c r="E379" s="2" t="s">
        <v>3237</v>
      </c>
    </row>
    <row r="380" spans="1:5" ht="12.75">
      <c r="A380" s="2" t="s">
        <v>3238</v>
      </c>
      <c r="B380" s="2" t="s">
        <v>3239</v>
      </c>
      <c r="C380" s="2" t="s">
        <v>3240</v>
      </c>
      <c r="D380" s="2" t="s">
        <v>3241</v>
      </c>
      <c r="E380" s="2" t="s">
        <v>3242</v>
      </c>
    </row>
    <row r="381" spans="1:5" ht="12.75">
      <c r="A381" s="2" t="s">
        <v>3243</v>
      </c>
      <c r="B381" s="2" t="s">
        <v>3244</v>
      </c>
      <c r="C381" s="2" t="s">
        <v>3245</v>
      </c>
      <c r="D381" s="2" t="s">
        <v>3246</v>
      </c>
      <c r="E381" s="2" t="s">
        <v>3247</v>
      </c>
    </row>
    <row r="382" spans="1:5" ht="12.75">
      <c r="A382" s="2" t="s">
        <v>3248</v>
      </c>
      <c r="B382" s="2" t="s">
        <v>3249</v>
      </c>
      <c r="C382" s="2" t="s">
        <v>3250</v>
      </c>
      <c r="D382" s="2" t="s">
        <v>3251</v>
      </c>
      <c r="E382" s="2" t="s">
        <v>3252</v>
      </c>
    </row>
    <row r="383" spans="1:5" ht="12.75">
      <c r="A383" s="2" t="s">
        <v>3253</v>
      </c>
      <c r="B383" s="2" t="s">
        <v>3254</v>
      </c>
      <c r="C383" s="2" t="s">
        <v>3255</v>
      </c>
      <c r="D383" s="2" t="s">
        <v>3256</v>
      </c>
      <c r="E383" s="2" t="s">
        <v>3257</v>
      </c>
    </row>
    <row r="384" spans="1:5" ht="12.75">
      <c r="A384" s="2" t="s">
        <v>3258</v>
      </c>
      <c r="B384" s="2" t="s">
        <v>3259</v>
      </c>
      <c r="C384" s="2" t="s">
        <v>3260</v>
      </c>
      <c r="D384" s="2" t="s">
        <v>3261</v>
      </c>
      <c r="E384" s="2" t="s">
        <v>3262</v>
      </c>
    </row>
    <row r="385" spans="1:5" ht="12.75">
      <c r="A385" s="2" t="s">
        <v>3263</v>
      </c>
      <c r="B385" s="2" t="s">
        <v>3264</v>
      </c>
      <c r="C385" s="2" t="s">
        <v>3265</v>
      </c>
      <c r="D385" s="2" t="s">
        <v>3266</v>
      </c>
      <c r="E385" s="2" t="s">
        <v>3267</v>
      </c>
    </row>
    <row r="386" spans="1:5" ht="12.75">
      <c r="A386" s="2" t="s">
        <v>3268</v>
      </c>
      <c r="B386" s="2" t="s">
        <v>3269</v>
      </c>
      <c r="C386" s="2" t="s">
        <v>3270</v>
      </c>
      <c r="D386" s="2" t="s">
        <v>3271</v>
      </c>
      <c r="E386" s="2" t="s">
        <v>3272</v>
      </c>
    </row>
    <row r="387" spans="1:5" ht="12.75">
      <c r="A387" s="2" t="s">
        <v>3273</v>
      </c>
      <c r="B387" s="2" t="s">
        <v>1915</v>
      </c>
      <c r="C387" s="2" t="s">
        <v>1916</v>
      </c>
      <c r="D387" s="2" t="s">
        <v>1917</v>
      </c>
      <c r="E387" s="2" t="s">
        <v>1918</v>
      </c>
    </row>
    <row r="388" spans="1:5" ht="12.75">
      <c r="A388" s="2" t="s">
        <v>3274</v>
      </c>
      <c r="B388" s="2" t="s">
        <v>1915</v>
      </c>
      <c r="C388" s="2" t="s">
        <v>1920</v>
      </c>
      <c r="D388" s="2" t="s">
        <v>1921</v>
      </c>
      <c r="E388" s="2" t="s">
        <v>1922</v>
      </c>
    </row>
    <row r="389" spans="1:5" ht="12.75">
      <c r="A389" s="2" t="s">
        <v>3275</v>
      </c>
      <c r="B389" s="2" t="s">
        <v>1915</v>
      </c>
      <c r="C389" s="2" t="s">
        <v>1924</v>
      </c>
      <c r="D389" s="2" t="s">
        <v>1925</v>
      </c>
      <c r="E389" s="2" t="s">
        <v>1926</v>
      </c>
    </row>
    <row r="390" spans="1:5" ht="12.75">
      <c r="A390" s="2" t="s">
        <v>3276</v>
      </c>
      <c r="B390" s="2" t="s">
        <v>1915</v>
      </c>
      <c r="C390" s="2" t="s">
        <v>1928</v>
      </c>
      <c r="D390" s="2" t="s">
        <v>1929</v>
      </c>
      <c r="E390" s="2" t="s">
        <v>1930</v>
      </c>
    </row>
    <row r="391" spans="1:5" ht="12.75">
      <c r="A391" s="2" t="s">
        <v>3277</v>
      </c>
      <c r="B391" s="2" t="s">
        <v>1915</v>
      </c>
      <c r="C391" s="2" t="s">
        <v>1932</v>
      </c>
      <c r="D391" s="2" t="s">
        <v>1915</v>
      </c>
      <c r="E391" s="2" t="s">
        <v>1915</v>
      </c>
    </row>
    <row r="392" spans="1:5" ht="12.75">
      <c r="A392" s="2" t="s">
        <v>3278</v>
      </c>
      <c r="B392" s="2" t="s">
        <v>1915</v>
      </c>
      <c r="C392" s="2" t="s">
        <v>1932</v>
      </c>
      <c r="D392" s="2" t="s">
        <v>1915</v>
      </c>
      <c r="E392" s="2" t="s">
        <v>1915</v>
      </c>
    </row>
    <row r="393" spans="1:5" ht="12.75">
      <c r="A393" s="2" t="s">
        <v>3279</v>
      </c>
      <c r="B393" s="2" t="s">
        <v>1915</v>
      </c>
      <c r="C393" s="2" t="s">
        <v>1935</v>
      </c>
      <c r="D393" s="2" t="s">
        <v>1915</v>
      </c>
      <c r="E393" s="2" t="s">
        <v>1915</v>
      </c>
    </row>
    <row r="394" spans="1:5" ht="12.75">
      <c r="A394" s="2" t="s">
        <v>3280</v>
      </c>
      <c r="B394" s="2" t="s">
        <v>1915</v>
      </c>
      <c r="C394" s="2" t="s">
        <v>1935</v>
      </c>
      <c r="D394" s="2" t="s">
        <v>1915</v>
      </c>
      <c r="E394" s="2" t="s">
        <v>1915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482"/>
  <sheetViews>
    <sheetView workbookViewId="0" topLeftCell="A1">
      <pane ySplit="2" topLeftCell="A285" activePane="bottomLeft" state="frozen"/>
      <selection pane="bottomLeft" activeCell="D291" sqref="D291"/>
    </sheetView>
  </sheetViews>
  <sheetFormatPr defaultColWidth="9.00390625" defaultRowHeight="15" customHeight="1" outlineLevelCol="6"/>
  <cols>
    <col min="1" max="1" width="10.8515625" style="0" customWidth="1"/>
    <col min="2" max="2" width="8.57421875" style="0" customWidth="1"/>
    <col min="3" max="3" width="13.00390625" style="0" customWidth="1"/>
    <col min="4" max="4" width="26.28125" style="0" customWidth="1"/>
    <col min="5" max="5" width="30.28125" style="0" customWidth="1"/>
    <col min="6" max="6" width="33.421875" style="0" customWidth="1"/>
    <col min="7" max="7" width="18.00390625" style="0" customWidth="1"/>
  </cols>
  <sheetData>
    <row r="1" spans="1:7" s="162" customFormat="1" ht="15" customHeight="1">
      <c r="A1" s="65" t="s">
        <v>1</v>
      </c>
      <c r="B1" s="67"/>
      <c r="C1" s="177"/>
      <c r="D1" s="178" t="s">
        <v>2</v>
      </c>
      <c r="E1" s="179"/>
      <c r="F1"/>
      <c r="G1"/>
    </row>
    <row r="2" spans="1:5" ht="15" customHeight="1">
      <c r="A2" s="180" t="s">
        <v>3</v>
      </c>
      <c r="B2" s="180" t="s">
        <v>4</v>
      </c>
      <c r="C2" s="180" t="s">
        <v>5</v>
      </c>
      <c r="D2" s="180" t="s">
        <v>6</v>
      </c>
      <c r="E2" s="181" t="s">
        <v>7</v>
      </c>
    </row>
    <row r="3" spans="1:5" ht="15" customHeight="1">
      <c r="A3" s="182" t="s">
        <v>8</v>
      </c>
      <c r="B3" s="183" t="s">
        <v>9</v>
      </c>
      <c r="C3" s="184" t="s">
        <v>10</v>
      </c>
      <c r="D3" s="184" t="s">
        <v>11</v>
      </c>
      <c r="E3" s="184" t="s">
        <v>12</v>
      </c>
    </row>
    <row r="4" spans="1:5" ht="15" customHeight="1">
      <c r="A4" s="185"/>
      <c r="B4" s="183" t="s">
        <v>13</v>
      </c>
      <c r="C4" s="184" t="s">
        <v>14</v>
      </c>
      <c r="D4" s="184" t="s">
        <v>15</v>
      </c>
      <c r="E4" s="184" t="s">
        <v>16</v>
      </c>
    </row>
    <row r="5" spans="1:5" ht="15" customHeight="1">
      <c r="A5" s="185"/>
      <c r="B5" s="183" t="s">
        <v>17</v>
      </c>
      <c r="C5" s="184" t="s">
        <v>18</v>
      </c>
      <c r="D5" s="184" t="s">
        <v>19</v>
      </c>
      <c r="E5" s="184" t="s">
        <v>20</v>
      </c>
    </row>
    <row r="6" spans="1:5" ht="15" customHeight="1">
      <c r="A6" s="185"/>
      <c r="B6" s="183" t="s">
        <v>21</v>
      </c>
      <c r="C6" s="184" t="s">
        <v>22</v>
      </c>
      <c r="D6" s="184" t="s">
        <v>23</v>
      </c>
      <c r="E6" s="184" t="s">
        <v>24</v>
      </c>
    </row>
    <row r="7" spans="1:5" ht="15" customHeight="1">
      <c r="A7" s="185"/>
      <c r="B7" s="183" t="s">
        <v>25</v>
      </c>
      <c r="C7" s="184" t="s">
        <v>26</v>
      </c>
      <c r="D7" s="184" t="s">
        <v>27</v>
      </c>
      <c r="E7" s="184" t="s">
        <v>28</v>
      </c>
    </row>
    <row r="8" spans="1:5" ht="15" customHeight="1">
      <c r="A8" s="185"/>
      <c r="B8" s="183" t="s">
        <v>29</v>
      </c>
      <c r="C8" s="184" t="s">
        <v>30</v>
      </c>
      <c r="D8" s="184" t="s">
        <v>31</v>
      </c>
      <c r="E8" s="184" t="s">
        <v>32</v>
      </c>
    </row>
    <row r="9" spans="1:5" ht="15" customHeight="1">
      <c r="A9" s="185"/>
      <c r="B9" s="183" t="s">
        <v>33</v>
      </c>
      <c r="C9" s="184" t="s">
        <v>34</v>
      </c>
      <c r="D9" s="184" t="s">
        <v>35</v>
      </c>
      <c r="E9" s="184" t="s">
        <v>36</v>
      </c>
    </row>
    <row r="10" spans="1:5" ht="15" customHeight="1">
      <c r="A10" s="185"/>
      <c r="B10" s="183" t="s">
        <v>37</v>
      </c>
      <c r="C10" s="184" t="s">
        <v>38</v>
      </c>
      <c r="D10" s="184" t="s">
        <v>39</v>
      </c>
      <c r="E10" s="184" t="s">
        <v>40</v>
      </c>
    </row>
    <row r="11" spans="1:5" ht="15" customHeight="1">
      <c r="A11" s="185"/>
      <c r="B11" s="183" t="s">
        <v>41</v>
      </c>
      <c r="C11" s="184" t="s">
        <v>42</v>
      </c>
      <c r="D11" s="184" t="s">
        <v>43</v>
      </c>
      <c r="E11" s="184" t="s">
        <v>44</v>
      </c>
    </row>
    <row r="12" spans="1:5" ht="15" customHeight="1">
      <c r="A12" s="185"/>
      <c r="B12" s="183" t="s">
        <v>45</v>
      </c>
      <c r="C12" s="184" t="s">
        <v>46</v>
      </c>
      <c r="D12" s="184" t="s">
        <v>47</v>
      </c>
      <c r="E12" s="184" t="s">
        <v>48</v>
      </c>
    </row>
    <row r="13" spans="1:5" ht="15" customHeight="1">
      <c r="A13" s="185"/>
      <c r="B13" s="183" t="s">
        <v>49</v>
      </c>
      <c r="C13" s="184" t="s">
        <v>50</v>
      </c>
      <c r="D13" s="184" t="s">
        <v>51</v>
      </c>
      <c r="E13" s="184" t="s">
        <v>52</v>
      </c>
    </row>
    <row r="14" spans="1:5" ht="15" customHeight="1">
      <c r="A14" s="185"/>
      <c r="B14" s="183" t="s">
        <v>53</v>
      </c>
      <c r="C14" s="184" t="s">
        <v>54</v>
      </c>
      <c r="D14" s="184" t="s">
        <v>55</v>
      </c>
      <c r="E14" s="184" t="s">
        <v>56</v>
      </c>
    </row>
    <row r="15" spans="1:5" ht="15" customHeight="1">
      <c r="A15" s="185"/>
      <c r="B15" s="183" t="s">
        <v>57</v>
      </c>
      <c r="C15" s="184" t="s">
        <v>58</v>
      </c>
      <c r="D15" s="184" t="s">
        <v>59</v>
      </c>
      <c r="E15" s="184" t="s">
        <v>60</v>
      </c>
    </row>
    <row r="16" spans="1:5" ht="15" customHeight="1">
      <c r="A16" s="185"/>
      <c r="B16" s="183" t="s">
        <v>61</v>
      </c>
      <c r="C16" s="184" t="s">
        <v>62</v>
      </c>
      <c r="D16" s="184" t="s">
        <v>63</v>
      </c>
      <c r="E16" s="184" t="s">
        <v>64</v>
      </c>
    </row>
    <row r="17" spans="1:5" ht="15" customHeight="1">
      <c r="A17" s="185"/>
      <c r="B17" s="183" t="s">
        <v>65</v>
      </c>
      <c r="C17" s="184" t="s">
        <v>66</v>
      </c>
      <c r="D17" s="184" t="s">
        <v>67</v>
      </c>
      <c r="E17" s="184" t="s">
        <v>68</v>
      </c>
    </row>
    <row r="18" spans="1:5" ht="15" customHeight="1">
      <c r="A18" s="185"/>
      <c r="B18" s="183" t="s">
        <v>69</v>
      </c>
      <c r="C18" s="184" t="s">
        <v>70</v>
      </c>
      <c r="D18" s="184" t="s">
        <v>71</v>
      </c>
      <c r="E18" s="184" t="s">
        <v>72</v>
      </c>
    </row>
    <row r="19" spans="1:5" ht="15" customHeight="1">
      <c r="A19" s="185"/>
      <c r="B19" s="183" t="s">
        <v>73</v>
      </c>
      <c r="C19" s="184" t="s">
        <v>74</v>
      </c>
      <c r="D19" s="184" t="s">
        <v>75</v>
      </c>
      <c r="E19" s="184" t="s">
        <v>76</v>
      </c>
    </row>
    <row r="20" spans="1:5" ht="15" customHeight="1">
      <c r="A20" s="185"/>
      <c r="B20" s="183" t="s">
        <v>77</v>
      </c>
      <c r="C20" s="184" t="s">
        <v>78</v>
      </c>
      <c r="D20" s="184" t="s">
        <v>79</v>
      </c>
      <c r="E20" s="184" t="s">
        <v>80</v>
      </c>
    </row>
    <row r="21" spans="1:5" ht="15" customHeight="1">
      <c r="A21" s="185"/>
      <c r="B21" s="183" t="s">
        <v>81</v>
      </c>
      <c r="C21" s="184" t="s">
        <v>82</v>
      </c>
      <c r="D21" s="184" t="s">
        <v>83</v>
      </c>
      <c r="E21" s="184" t="s">
        <v>84</v>
      </c>
    </row>
    <row r="22" spans="1:5" ht="15" customHeight="1">
      <c r="A22" s="185"/>
      <c r="B22" s="183" t="s">
        <v>85</v>
      </c>
      <c r="C22" s="184" t="s">
        <v>86</v>
      </c>
      <c r="D22" s="184" t="s">
        <v>87</v>
      </c>
      <c r="E22" s="184" t="s">
        <v>88</v>
      </c>
    </row>
    <row r="23" spans="1:5" ht="15" customHeight="1">
      <c r="A23" s="185"/>
      <c r="B23" s="183" t="s">
        <v>89</v>
      </c>
      <c r="C23" s="184" t="s">
        <v>90</v>
      </c>
      <c r="D23" s="184" t="s">
        <v>91</v>
      </c>
      <c r="E23" s="184" t="s">
        <v>92</v>
      </c>
    </row>
    <row r="24" spans="1:5" ht="15" customHeight="1">
      <c r="A24" s="185"/>
      <c r="B24" s="183" t="s">
        <v>93</v>
      </c>
      <c r="C24" s="184" t="s">
        <v>94</v>
      </c>
      <c r="D24" s="184" t="s">
        <v>95</v>
      </c>
      <c r="E24" s="184" t="s">
        <v>96</v>
      </c>
    </row>
    <row r="25" spans="1:5" ht="15" customHeight="1">
      <c r="A25" s="185"/>
      <c r="B25" s="183" t="s">
        <v>97</v>
      </c>
      <c r="C25" s="184" t="s">
        <v>98</v>
      </c>
      <c r="D25" s="184" t="s">
        <v>99</v>
      </c>
      <c r="E25" s="184" t="s">
        <v>100</v>
      </c>
    </row>
    <row r="26" spans="1:5" ht="15" customHeight="1">
      <c r="A26" s="185"/>
      <c r="B26" s="183" t="s">
        <v>101</v>
      </c>
      <c r="C26" s="184" t="s">
        <v>102</v>
      </c>
      <c r="D26" s="184" t="s">
        <v>103</v>
      </c>
      <c r="E26" s="184" t="s">
        <v>104</v>
      </c>
    </row>
    <row r="27" spans="1:5" ht="15" customHeight="1">
      <c r="A27" s="185"/>
      <c r="B27" s="183" t="s">
        <v>105</v>
      </c>
      <c r="C27" s="184" t="s">
        <v>106</v>
      </c>
      <c r="D27" s="184" t="s">
        <v>107</v>
      </c>
      <c r="E27" s="184" t="s">
        <v>108</v>
      </c>
    </row>
    <row r="28" spans="1:5" ht="15" customHeight="1">
      <c r="A28" s="185"/>
      <c r="B28" s="183" t="s">
        <v>109</v>
      </c>
      <c r="C28" s="184" t="s">
        <v>110</v>
      </c>
      <c r="D28" s="184" t="s">
        <v>111</v>
      </c>
      <c r="E28" s="184" t="s">
        <v>112</v>
      </c>
    </row>
    <row r="29" spans="1:5" ht="15" customHeight="1">
      <c r="A29" s="185"/>
      <c r="B29" s="183" t="s">
        <v>113</v>
      </c>
      <c r="C29" s="184" t="s">
        <v>114</v>
      </c>
      <c r="D29" s="184" t="s">
        <v>115</v>
      </c>
      <c r="E29" s="184" t="s">
        <v>116</v>
      </c>
    </row>
    <row r="30" spans="1:5" ht="15" customHeight="1">
      <c r="A30" s="185"/>
      <c r="B30" s="183" t="s">
        <v>117</v>
      </c>
      <c r="C30" s="184" t="s">
        <v>118</v>
      </c>
      <c r="D30" s="184" t="s">
        <v>119</v>
      </c>
      <c r="E30" s="184" t="s">
        <v>120</v>
      </c>
    </row>
    <row r="31" spans="1:5" ht="15" customHeight="1">
      <c r="A31" s="185"/>
      <c r="B31" s="183" t="s">
        <v>121</v>
      </c>
      <c r="C31" s="184" t="s">
        <v>122</v>
      </c>
      <c r="D31" s="184" t="s">
        <v>123</v>
      </c>
      <c r="E31" s="184" t="s">
        <v>124</v>
      </c>
    </row>
    <row r="32" spans="1:5" ht="15" customHeight="1">
      <c r="A32" s="185"/>
      <c r="B32" s="183" t="s">
        <v>125</v>
      </c>
      <c r="C32" s="184" t="s">
        <v>126</v>
      </c>
      <c r="D32" s="184" t="s">
        <v>127</v>
      </c>
      <c r="E32" s="184" t="s">
        <v>128</v>
      </c>
    </row>
    <row r="33" spans="1:5" ht="15" customHeight="1">
      <c r="A33" s="185"/>
      <c r="B33" s="183" t="s">
        <v>129</v>
      </c>
      <c r="C33" s="184" t="s">
        <v>130</v>
      </c>
      <c r="D33" s="184" t="s">
        <v>131</v>
      </c>
      <c r="E33" s="184" t="s">
        <v>132</v>
      </c>
    </row>
    <row r="34" spans="1:5" ht="15" customHeight="1">
      <c r="A34" s="185"/>
      <c r="B34" s="183" t="s">
        <v>133</v>
      </c>
      <c r="C34" s="184" t="s">
        <v>134</v>
      </c>
      <c r="D34" s="184" t="s">
        <v>135</v>
      </c>
      <c r="E34" s="184" t="s">
        <v>136</v>
      </c>
    </row>
    <row r="35" spans="1:5" ht="15" customHeight="1">
      <c r="A35" s="185"/>
      <c r="B35" s="183" t="s">
        <v>137</v>
      </c>
      <c r="C35" s="184" t="s">
        <v>138</v>
      </c>
      <c r="D35" s="184" t="s">
        <v>139</v>
      </c>
      <c r="E35" s="184" t="s">
        <v>140</v>
      </c>
    </row>
    <row r="36" spans="1:5" ht="15" customHeight="1">
      <c r="A36" s="185"/>
      <c r="B36" s="183" t="s">
        <v>141</v>
      </c>
      <c r="C36" s="184" t="s">
        <v>142</v>
      </c>
      <c r="D36" s="184" t="s">
        <v>143</v>
      </c>
      <c r="E36" s="184" t="s">
        <v>144</v>
      </c>
    </row>
    <row r="37" spans="1:5" ht="15" customHeight="1">
      <c r="A37" s="185"/>
      <c r="B37" s="183" t="s">
        <v>145</v>
      </c>
      <c r="C37" s="184" t="s">
        <v>146</v>
      </c>
      <c r="D37" s="184" t="s">
        <v>147</v>
      </c>
      <c r="E37" s="184" t="s">
        <v>148</v>
      </c>
    </row>
    <row r="38" spans="1:5" ht="15" customHeight="1">
      <c r="A38" s="185"/>
      <c r="B38" s="183" t="s">
        <v>149</v>
      </c>
      <c r="C38" s="184" t="s">
        <v>150</v>
      </c>
      <c r="D38" s="184" t="s">
        <v>151</v>
      </c>
      <c r="E38" s="184" t="s">
        <v>152</v>
      </c>
    </row>
    <row r="39" spans="1:5" ht="15" customHeight="1">
      <c r="A39" s="185"/>
      <c r="B39" s="183" t="s">
        <v>153</v>
      </c>
      <c r="C39" s="184" t="s">
        <v>154</v>
      </c>
      <c r="D39" s="184" t="s">
        <v>155</v>
      </c>
      <c r="E39" s="184" t="s">
        <v>156</v>
      </c>
    </row>
    <row r="40" spans="1:5" ht="15" customHeight="1">
      <c r="A40" s="185"/>
      <c r="B40" s="183" t="s">
        <v>157</v>
      </c>
      <c r="C40" s="184" t="s">
        <v>158</v>
      </c>
      <c r="D40" s="184" t="s">
        <v>159</v>
      </c>
      <c r="E40" s="184" t="s">
        <v>160</v>
      </c>
    </row>
    <row r="41" spans="1:5" ht="15" customHeight="1">
      <c r="A41" s="185"/>
      <c r="B41" s="183" t="s">
        <v>161</v>
      </c>
      <c r="C41" s="184" t="s">
        <v>162</v>
      </c>
      <c r="D41" s="184" t="s">
        <v>163</v>
      </c>
      <c r="E41" s="184" t="s">
        <v>164</v>
      </c>
    </row>
    <row r="42" spans="1:5" ht="15" customHeight="1">
      <c r="A42" s="185"/>
      <c r="B42" s="183" t="s">
        <v>165</v>
      </c>
      <c r="C42" s="184" t="s">
        <v>166</v>
      </c>
      <c r="D42" s="184" t="s">
        <v>167</v>
      </c>
      <c r="E42" s="184" t="s">
        <v>168</v>
      </c>
    </row>
    <row r="43" spans="1:5" ht="15" customHeight="1">
      <c r="A43" s="185"/>
      <c r="B43" s="183" t="s">
        <v>169</v>
      </c>
      <c r="C43" s="184" t="s">
        <v>170</v>
      </c>
      <c r="D43" s="184" t="s">
        <v>171</v>
      </c>
      <c r="E43" s="184" t="s">
        <v>172</v>
      </c>
    </row>
    <row r="44" spans="1:5" ht="15" customHeight="1">
      <c r="A44" s="185"/>
      <c r="B44" s="183" t="s">
        <v>173</v>
      </c>
      <c r="C44" s="184" t="s">
        <v>174</v>
      </c>
      <c r="D44" s="184" t="s">
        <v>175</v>
      </c>
      <c r="E44" s="184" t="s">
        <v>176</v>
      </c>
    </row>
    <row r="45" spans="1:5" ht="15" customHeight="1">
      <c r="A45" s="185"/>
      <c r="B45" s="183" t="s">
        <v>177</v>
      </c>
      <c r="C45" s="184" t="s">
        <v>178</v>
      </c>
      <c r="D45" s="184" t="s">
        <v>179</v>
      </c>
      <c r="E45" s="184" t="s">
        <v>180</v>
      </c>
    </row>
    <row r="46" spans="1:5" ht="15" customHeight="1">
      <c r="A46" s="185"/>
      <c r="B46" s="183" t="s">
        <v>181</v>
      </c>
      <c r="C46" s="184" t="s">
        <v>182</v>
      </c>
      <c r="D46" s="184" t="s">
        <v>183</v>
      </c>
      <c r="E46" s="184" t="s">
        <v>184</v>
      </c>
    </row>
    <row r="47" spans="1:5" ht="15" customHeight="1">
      <c r="A47" s="185"/>
      <c r="B47" s="183" t="s">
        <v>185</v>
      </c>
      <c r="C47" s="184" t="s">
        <v>186</v>
      </c>
      <c r="D47" s="184" t="s">
        <v>187</v>
      </c>
      <c r="E47" s="184" t="s">
        <v>188</v>
      </c>
    </row>
    <row r="48" spans="1:5" ht="15" customHeight="1">
      <c r="A48" s="185"/>
      <c r="B48" s="183" t="s">
        <v>189</v>
      </c>
      <c r="C48" s="184" t="s">
        <v>190</v>
      </c>
      <c r="D48" s="184" t="s">
        <v>191</v>
      </c>
      <c r="E48" s="184" t="s">
        <v>192</v>
      </c>
    </row>
    <row r="49" spans="1:5" ht="15" customHeight="1">
      <c r="A49" s="185"/>
      <c r="B49" s="183" t="s">
        <v>193</v>
      </c>
      <c r="C49" s="184" t="s">
        <v>194</v>
      </c>
      <c r="D49" s="184" t="s">
        <v>195</v>
      </c>
      <c r="E49" s="184" t="s">
        <v>196</v>
      </c>
    </row>
    <row r="50" spans="1:5" ht="15" customHeight="1">
      <c r="A50" s="185"/>
      <c r="B50" s="183" t="s">
        <v>197</v>
      </c>
      <c r="C50" s="184" t="s">
        <v>198</v>
      </c>
      <c r="D50" s="184" t="s">
        <v>199</v>
      </c>
      <c r="E50" s="184" t="s">
        <v>200</v>
      </c>
    </row>
    <row r="51" spans="1:5" ht="15" customHeight="1">
      <c r="A51" s="185"/>
      <c r="B51" s="183" t="s">
        <v>201</v>
      </c>
      <c r="C51" s="184" t="s">
        <v>202</v>
      </c>
      <c r="D51" s="184" t="s">
        <v>203</v>
      </c>
      <c r="E51" s="184" t="s">
        <v>204</v>
      </c>
    </row>
    <row r="52" spans="1:5" ht="15" customHeight="1">
      <c r="A52" s="185"/>
      <c r="B52" s="183" t="s">
        <v>205</v>
      </c>
      <c r="C52" s="184" t="s">
        <v>206</v>
      </c>
      <c r="D52" s="184" t="s">
        <v>207</v>
      </c>
      <c r="E52" s="184" t="s">
        <v>208</v>
      </c>
    </row>
    <row r="53" spans="1:5" ht="15" customHeight="1">
      <c r="A53" s="185"/>
      <c r="B53" s="183" t="s">
        <v>209</v>
      </c>
      <c r="C53" s="184" t="s">
        <v>210</v>
      </c>
      <c r="D53" s="184" t="s">
        <v>211</v>
      </c>
      <c r="E53" s="184" t="s">
        <v>212</v>
      </c>
    </row>
    <row r="54" spans="1:5" ht="15" customHeight="1">
      <c r="A54" s="185"/>
      <c r="B54" s="183" t="s">
        <v>213</v>
      </c>
      <c r="C54" s="184" t="s">
        <v>214</v>
      </c>
      <c r="D54" s="184" t="s">
        <v>215</v>
      </c>
      <c r="E54" s="184" t="s">
        <v>216</v>
      </c>
    </row>
    <row r="55" spans="1:5" ht="15" customHeight="1">
      <c r="A55" s="185"/>
      <c r="B55" s="183" t="s">
        <v>217</v>
      </c>
      <c r="C55" s="184" t="s">
        <v>218</v>
      </c>
      <c r="D55" s="184" t="s">
        <v>219</v>
      </c>
      <c r="E55" s="184" t="s">
        <v>220</v>
      </c>
    </row>
    <row r="56" spans="1:5" ht="15" customHeight="1">
      <c r="A56" s="185"/>
      <c r="B56" s="183" t="s">
        <v>221</v>
      </c>
      <c r="C56" s="184" t="s">
        <v>222</v>
      </c>
      <c r="D56" s="184" t="s">
        <v>223</v>
      </c>
      <c r="E56" s="184" t="s">
        <v>224</v>
      </c>
    </row>
    <row r="57" spans="1:5" ht="15" customHeight="1">
      <c r="A57" s="185"/>
      <c r="B57" s="183" t="s">
        <v>225</v>
      </c>
      <c r="C57" s="184" t="s">
        <v>226</v>
      </c>
      <c r="D57" s="184" t="s">
        <v>227</v>
      </c>
      <c r="E57" s="184" t="s">
        <v>228</v>
      </c>
    </row>
    <row r="58" spans="1:5" ht="15" customHeight="1">
      <c r="A58" s="185"/>
      <c r="B58" s="183" t="s">
        <v>229</v>
      </c>
      <c r="C58" s="184" t="s">
        <v>230</v>
      </c>
      <c r="D58" s="184" t="s">
        <v>231</v>
      </c>
      <c r="E58" s="184" t="s">
        <v>232</v>
      </c>
    </row>
    <row r="59" spans="1:5" ht="15" customHeight="1">
      <c r="A59" s="185"/>
      <c r="B59" s="183" t="s">
        <v>233</v>
      </c>
      <c r="C59" s="184" t="s">
        <v>234</v>
      </c>
      <c r="D59" s="184" t="s">
        <v>235</v>
      </c>
      <c r="E59" s="184" t="s">
        <v>236</v>
      </c>
    </row>
    <row r="60" spans="1:5" ht="15" customHeight="1">
      <c r="A60" s="185"/>
      <c r="B60" s="183" t="s">
        <v>237</v>
      </c>
      <c r="C60" s="184" t="s">
        <v>238</v>
      </c>
      <c r="D60" s="184" t="s">
        <v>239</v>
      </c>
      <c r="E60" s="184" t="s">
        <v>240</v>
      </c>
    </row>
    <row r="61" spans="1:5" ht="15" customHeight="1">
      <c r="A61" s="185"/>
      <c r="B61" s="183" t="s">
        <v>241</v>
      </c>
      <c r="C61" s="184" t="s">
        <v>242</v>
      </c>
      <c r="D61" s="184" t="s">
        <v>243</v>
      </c>
      <c r="E61" s="184" t="s">
        <v>244</v>
      </c>
    </row>
    <row r="62" spans="1:5" ht="15" customHeight="1">
      <c r="A62" s="185"/>
      <c r="B62" s="183" t="s">
        <v>245</v>
      </c>
      <c r="C62" s="184" t="s">
        <v>246</v>
      </c>
      <c r="D62" s="184" t="s">
        <v>247</v>
      </c>
      <c r="E62" s="184" t="s">
        <v>248</v>
      </c>
    </row>
    <row r="63" spans="1:5" ht="15" customHeight="1">
      <c r="A63" s="185"/>
      <c r="B63" s="183" t="s">
        <v>249</v>
      </c>
      <c r="C63" s="184" t="s">
        <v>250</v>
      </c>
      <c r="D63" s="184" t="s">
        <v>251</v>
      </c>
      <c r="E63" s="184" t="s">
        <v>252</v>
      </c>
    </row>
    <row r="64" spans="1:5" ht="15" customHeight="1">
      <c r="A64" s="185"/>
      <c r="B64" s="183" t="s">
        <v>253</v>
      </c>
      <c r="C64" s="184" t="s">
        <v>254</v>
      </c>
      <c r="D64" s="184" t="s">
        <v>255</v>
      </c>
      <c r="E64" s="184" t="s">
        <v>256</v>
      </c>
    </row>
    <row r="65" spans="1:5" ht="15" customHeight="1">
      <c r="A65" s="185"/>
      <c r="B65" s="183" t="s">
        <v>257</v>
      </c>
      <c r="C65" s="184" t="s">
        <v>258</v>
      </c>
      <c r="D65" s="184" t="s">
        <v>259</v>
      </c>
      <c r="E65" s="184" t="s">
        <v>260</v>
      </c>
    </row>
    <row r="66" spans="1:5" ht="15" customHeight="1">
      <c r="A66" s="185"/>
      <c r="B66" s="183" t="s">
        <v>261</v>
      </c>
      <c r="C66" s="184" t="s">
        <v>262</v>
      </c>
      <c r="D66" s="184" t="s">
        <v>263</v>
      </c>
      <c r="E66" s="184" t="s">
        <v>264</v>
      </c>
    </row>
    <row r="67" spans="1:5" ht="15" customHeight="1">
      <c r="A67" s="185"/>
      <c r="B67" s="183" t="s">
        <v>265</v>
      </c>
      <c r="C67" s="184" t="s">
        <v>266</v>
      </c>
      <c r="D67" s="184" t="s">
        <v>267</v>
      </c>
      <c r="E67" s="184" t="s">
        <v>268</v>
      </c>
    </row>
    <row r="68" spans="1:5" ht="15" customHeight="1">
      <c r="A68" s="185"/>
      <c r="B68" s="183" t="s">
        <v>269</v>
      </c>
      <c r="C68" s="184" t="s">
        <v>270</v>
      </c>
      <c r="D68" s="184" t="s">
        <v>271</v>
      </c>
      <c r="E68" s="184" t="s">
        <v>272</v>
      </c>
    </row>
    <row r="69" spans="1:5" ht="15" customHeight="1">
      <c r="A69" s="185"/>
      <c r="B69" s="183" t="s">
        <v>273</v>
      </c>
      <c r="C69" s="184" t="s">
        <v>274</v>
      </c>
      <c r="D69" s="184" t="s">
        <v>275</v>
      </c>
      <c r="E69" s="184" t="s">
        <v>276</v>
      </c>
    </row>
    <row r="70" spans="1:5" ht="15" customHeight="1">
      <c r="A70" s="185"/>
      <c r="B70" s="183" t="s">
        <v>277</v>
      </c>
      <c r="C70" s="184" t="s">
        <v>278</v>
      </c>
      <c r="D70" s="184" t="s">
        <v>279</v>
      </c>
      <c r="E70" s="184" t="s">
        <v>280</v>
      </c>
    </row>
    <row r="71" spans="1:5" ht="15" customHeight="1">
      <c r="A71" s="185"/>
      <c r="B71" s="183" t="s">
        <v>281</v>
      </c>
      <c r="C71" s="184" t="s">
        <v>282</v>
      </c>
      <c r="D71" s="184" t="s">
        <v>283</v>
      </c>
      <c r="E71" s="184" t="s">
        <v>284</v>
      </c>
    </row>
    <row r="72" spans="1:5" ht="15" customHeight="1">
      <c r="A72" s="185"/>
      <c r="B72" s="183" t="s">
        <v>285</v>
      </c>
      <c r="C72" s="184" t="s">
        <v>286</v>
      </c>
      <c r="D72" s="184" t="s">
        <v>287</v>
      </c>
      <c r="E72" s="184" t="s">
        <v>288</v>
      </c>
    </row>
    <row r="73" spans="1:5" ht="15" customHeight="1">
      <c r="A73" s="185"/>
      <c r="B73" s="183" t="s">
        <v>289</v>
      </c>
      <c r="C73" s="184" t="s">
        <v>290</v>
      </c>
      <c r="D73" s="184" t="s">
        <v>291</v>
      </c>
      <c r="E73" s="184" t="s">
        <v>292</v>
      </c>
    </row>
    <row r="74" spans="1:5" ht="15" customHeight="1">
      <c r="A74" s="185"/>
      <c r="B74" s="183" t="s">
        <v>293</v>
      </c>
      <c r="C74" s="184" t="s">
        <v>294</v>
      </c>
      <c r="D74" s="184" t="s">
        <v>295</v>
      </c>
      <c r="E74" s="184" t="s">
        <v>296</v>
      </c>
    </row>
    <row r="75" spans="1:5" ht="15" customHeight="1">
      <c r="A75" s="185"/>
      <c r="B75" s="183" t="s">
        <v>297</v>
      </c>
      <c r="C75" s="184" t="s">
        <v>298</v>
      </c>
      <c r="D75" s="184" t="s">
        <v>299</v>
      </c>
      <c r="E75" s="184" t="s">
        <v>300</v>
      </c>
    </row>
    <row r="76" spans="1:5" ht="15" customHeight="1">
      <c r="A76" s="185"/>
      <c r="B76" s="183" t="s">
        <v>301</v>
      </c>
      <c r="C76" s="184" t="s">
        <v>302</v>
      </c>
      <c r="D76" s="184" t="s">
        <v>303</v>
      </c>
      <c r="E76" s="184" t="s">
        <v>304</v>
      </c>
    </row>
    <row r="77" spans="1:5" ht="15" customHeight="1">
      <c r="A77" s="185"/>
      <c r="B77" s="183" t="s">
        <v>305</v>
      </c>
      <c r="C77" s="184" t="s">
        <v>306</v>
      </c>
      <c r="D77" s="184" t="s">
        <v>307</v>
      </c>
      <c r="E77" s="184" t="s">
        <v>308</v>
      </c>
    </row>
    <row r="78" spans="1:5" ht="15" customHeight="1">
      <c r="A78" s="185"/>
      <c r="B78" s="183" t="s">
        <v>309</v>
      </c>
      <c r="C78" s="184" t="s">
        <v>310</v>
      </c>
      <c r="D78" s="184" t="s">
        <v>311</v>
      </c>
      <c r="E78" s="184" t="s">
        <v>312</v>
      </c>
    </row>
    <row r="79" spans="1:5" ht="15" customHeight="1">
      <c r="A79" s="185"/>
      <c r="B79" s="183" t="s">
        <v>313</v>
      </c>
      <c r="C79" s="184" t="s">
        <v>314</v>
      </c>
      <c r="D79" s="184" t="s">
        <v>315</v>
      </c>
      <c r="E79" s="184" t="s">
        <v>316</v>
      </c>
    </row>
    <row r="80" spans="1:5" ht="15" customHeight="1">
      <c r="A80" s="185"/>
      <c r="B80" s="183" t="s">
        <v>317</v>
      </c>
      <c r="C80" s="184" t="s">
        <v>318</v>
      </c>
      <c r="D80" s="184" t="s">
        <v>319</v>
      </c>
      <c r="E80" s="184" t="s">
        <v>320</v>
      </c>
    </row>
    <row r="81" spans="1:5" ht="15" customHeight="1">
      <c r="A81" s="185"/>
      <c r="B81" s="183" t="s">
        <v>321</v>
      </c>
      <c r="C81" s="184" t="s">
        <v>322</v>
      </c>
      <c r="D81" s="184" t="s">
        <v>323</v>
      </c>
      <c r="E81" s="184" t="s">
        <v>324</v>
      </c>
    </row>
    <row r="82" spans="1:5" ht="15" customHeight="1">
      <c r="A82" s="185"/>
      <c r="B82" s="183" t="s">
        <v>325</v>
      </c>
      <c r="C82" s="184" t="s">
        <v>326</v>
      </c>
      <c r="D82" s="184" t="s">
        <v>327</v>
      </c>
      <c r="E82" s="184" t="s">
        <v>328</v>
      </c>
    </row>
    <row r="83" spans="1:5" ht="15" customHeight="1">
      <c r="A83" s="185"/>
      <c r="B83" s="183" t="s">
        <v>329</v>
      </c>
      <c r="C83" s="184" t="s">
        <v>330</v>
      </c>
      <c r="D83" s="184" t="s">
        <v>331</v>
      </c>
      <c r="E83" s="184" t="s">
        <v>332</v>
      </c>
    </row>
    <row r="84" spans="1:5" ht="15" customHeight="1">
      <c r="A84" s="185"/>
      <c r="B84" s="183" t="s">
        <v>333</v>
      </c>
      <c r="C84" s="184" t="s">
        <v>334</v>
      </c>
      <c r="D84" s="184" t="s">
        <v>335</v>
      </c>
      <c r="E84" s="184" t="s">
        <v>336</v>
      </c>
    </row>
    <row r="85" spans="1:5" ht="15" customHeight="1">
      <c r="A85" s="185"/>
      <c r="B85" s="183" t="s">
        <v>337</v>
      </c>
      <c r="C85" s="184" t="s">
        <v>338</v>
      </c>
      <c r="D85" s="184" t="s">
        <v>339</v>
      </c>
      <c r="E85" s="184" t="s">
        <v>340</v>
      </c>
    </row>
    <row r="86" spans="1:5" ht="15" customHeight="1">
      <c r="A86" s="185"/>
      <c r="B86" s="183" t="s">
        <v>341</v>
      </c>
      <c r="C86" s="184" t="s">
        <v>342</v>
      </c>
      <c r="D86" s="184" t="s">
        <v>343</v>
      </c>
      <c r="E86" s="184" t="s">
        <v>344</v>
      </c>
    </row>
    <row r="87" spans="1:5" ht="15" customHeight="1">
      <c r="A87" s="185"/>
      <c r="B87" s="183" t="s">
        <v>345</v>
      </c>
      <c r="C87" s="184" t="s">
        <v>346</v>
      </c>
      <c r="D87" s="184" t="s">
        <v>346</v>
      </c>
      <c r="E87" s="184" t="s">
        <v>346</v>
      </c>
    </row>
    <row r="88" spans="1:5" ht="15" customHeight="1">
      <c r="A88" s="185"/>
      <c r="B88" s="183" t="s">
        <v>347</v>
      </c>
      <c r="C88" s="184" t="s">
        <v>346</v>
      </c>
      <c r="D88" s="184" t="s">
        <v>346</v>
      </c>
      <c r="E88" s="184" t="s">
        <v>346</v>
      </c>
    </row>
    <row r="89" spans="1:5" ht="15" customHeight="1">
      <c r="A89" s="185"/>
      <c r="B89" s="183" t="s">
        <v>348</v>
      </c>
      <c r="C89" s="184" t="s">
        <v>349</v>
      </c>
      <c r="D89" s="184" t="s">
        <v>350</v>
      </c>
      <c r="E89" s="184" t="s">
        <v>351</v>
      </c>
    </row>
    <row r="90" spans="1:5" ht="15" customHeight="1">
      <c r="A90" s="185"/>
      <c r="B90" s="183" t="s">
        <v>352</v>
      </c>
      <c r="C90" s="184" t="s">
        <v>353</v>
      </c>
      <c r="D90" s="184" t="s">
        <v>354</v>
      </c>
      <c r="E90" s="184" t="s">
        <v>355</v>
      </c>
    </row>
    <row r="91" spans="1:5" ht="15" customHeight="1">
      <c r="A91" s="185"/>
      <c r="B91" s="183" t="s">
        <v>356</v>
      </c>
      <c r="C91" s="184" t="s">
        <v>357</v>
      </c>
      <c r="D91" s="184" t="s">
        <v>358</v>
      </c>
      <c r="E91" s="184" t="s">
        <v>359</v>
      </c>
    </row>
    <row r="92" spans="1:5" ht="15" customHeight="1">
      <c r="A92" s="185"/>
      <c r="B92" s="183" t="s">
        <v>360</v>
      </c>
      <c r="C92" s="184" t="s">
        <v>361</v>
      </c>
      <c r="D92" s="184" t="s">
        <v>362</v>
      </c>
      <c r="E92" s="184" t="s">
        <v>363</v>
      </c>
    </row>
    <row r="93" spans="1:5" ht="15" customHeight="1">
      <c r="A93" s="185"/>
      <c r="B93" s="183" t="s">
        <v>364</v>
      </c>
      <c r="C93" s="184" t="s">
        <v>365</v>
      </c>
      <c r="D93" s="184" t="s">
        <v>366</v>
      </c>
      <c r="E93" s="184" t="s">
        <v>367</v>
      </c>
    </row>
    <row r="94" spans="1:5" ht="15" customHeight="1">
      <c r="A94" s="185"/>
      <c r="B94" s="183" t="s">
        <v>368</v>
      </c>
      <c r="C94" s="184" t="s">
        <v>369</v>
      </c>
      <c r="D94" s="184" t="s">
        <v>370</v>
      </c>
      <c r="E94" s="184" t="s">
        <v>371</v>
      </c>
    </row>
    <row r="95" spans="1:5" ht="15" customHeight="1">
      <c r="A95" s="185"/>
      <c r="B95" s="183" t="s">
        <v>372</v>
      </c>
      <c r="C95" s="184" t="s">
        <v>373</v>
      </c>
      <c r="D95" s="184" t="s">
        <v>373</v>
      </c>
      <c r="E95" s="184" t="s">
        <v>373</v>
      </c>
    </row>
    <row r="96" spans="1:5" ht="15" customHeight="1">
      <c r="A96" s="185"/>
      <c r="B96" s="183" t="s">
        <v>374</v>
      </c>
      <c r="C96" s="184" t="s">
        <v>373</v>
      </c>
      <c r="D96" s="184" t="s">
        <v>373</v>
      </c>
      <c r="E96" s="184" t="s">
        <v>373</v>
      </c>
    </row>
    <row r="97" spans="1:5" ht="15" customHeight="1">
      <c r="A97" s="185"/>
      <c r="B97" s="183" t="s">
        <v>375</v>
      </c>
      <c r="C97" s="184" t="s">
        <v>376</v>
      </c>
      <c r="D97" s="184" t="s">
        <v>376</v>
      </c>
      <c r="E97" s="184" t="s">
        <v>376</v>
      </c>
    </row>
    <row r="98" spans="1:5" ht="15" customHeight="1">
      <c r="A98" s="186"/>
      <c r="B98" s="183" t="s">
        <v>377</v>
      </c>
      <c r="C98" s="184" t="s">
        <v>376</v>
      </c>
      <c r="D98" s="184" t="s">
        <v>376</v>
      </c>
      <c r="E98" s="184" t="s">
        <v>376</v>
      </c>
    </row>
    <row r="99" spans="1:5" ht="15" customHeight="1">
      <c r="A99" s="182" t="s">
        <v>378</v>
      </c>
      <c r="B99" s="183" t="s">
        <v>9</v>
      </c>
      <c r="C99" s="184" t="s">
        <v>379</v>
      </c>
      <c r="D99" s="184" t="s">
        <v>380</v>
      </c>
      <c r="E99" s="184" t="s">
        <v>381</v>
      </c>
    </row>
    <row r="100" spans="1:5" ht="15" customHeight="1">
      <c r="A100" s="185"/>
      <c r="B100" s="183" t="s">
        <v>13</v>
      </c>
      <c r="C100" s="184" t="s">
        <v>382</v>
      </c>
      <c r="D100" s="184" t="s">
        <v>383</v>
      </c>
      <c r="E100" s="184" t="s">
        <v>384</v>
      </c>
    </row>
    <row r="101" spans="1:5" ht="15" customHeight="1">
      <c r="A101" s="185"/>
      <c r="B101" s="183" t="s">
        <v>17</v>
      </c>
      <c r="C101" s="184" t="s">
        <v>385</v>
      </c>
      <c r="D101" s="184" t="s">
        <v>386</v>
      </c>
      <c r="E101" s="184" t="s">
        <v>387</v>
      </c>
    </row>
    <row r="102" spans="1:5" ht="15" customHeight="1">
      <c r="A102" s="185"/>
      <c r="B102" s="183" t="s">
        <v>21</v>
      </c>
      <c r="C102" s="184" t="s">
        <v>388</v>
      </c>
      <c r="D102" s="184" t="s">
        <v>389</v>
      </c>
      <c r="E102" s="184" t="s">
        <v>390</v>
      </c>
    </row>
    <row r="103" spans="1:5" ht="15" customHeight="1">
      <c r="A103" s="185"/>
      <c r="B103" s="183" t="s">
        <v>25</v>
      </c>
      <c r="C103" s="184" t="s">
        <v>391</v>
      </c>
      <c r="D103" s="184" t="s">
        <v>392</v>
      </c>
      <c r="E103" s="184" t="s">
        <v>393</v>
      </c>
    </row>
    <row r="104" spans="1:5" ht="15" customHeight="1">
      <c r="A104" s="185"/>
      <c r="B104" s="183" t="s">
        <v>29</v>
      </c>
      <c r="C104" s="184" t="s">
        <v>394</v>
      </c>
      <c r="D104" s="184" t="s">
        <v>395</v>
      </c>
      <c r="E104" s="184" t="s">
        <v>396</v>
      </c>
    </row>
    <row r="105" spans="1:5" ht="15" customHeight="1">
      <c r="A105" s="185"/>
      <c r="B105" s="183" t="s">
        <v>33</v>
      </c>
      <c r="C105" s="184" t="s">
        <v>397</v>
      </c>
      <c r="D105" s="184" t="s">
        <v>398</v>
      </c>
      <c r="E105" s="184" t="s">
        <v>399</v>
      </c>
    </row>
    <row r="106" spans="1:5" ht="15" customHeight="1">
      <c r="A106" s="185"/>
      <c r="B106" s="183" t="s">
        <v>37</v>
      </c>
      <c r="C106" s="184" t="s">
        <v>400</v>
      </c>
      <c r="D106" s="184" t="s">
        <v>401</v>
      </c>
      <c r="E106" s="184" t="s">
        <v>402</v>
      </c>
    </row>
    <row r="107" spans="1:5" ht="15" customHeight="1">
      <c r="A107" s="185"/>
      <c r="B107" s="183" t="s">
        <v>41</v>
      </c>
      <c r="C107" s="184" t="s">
        <v>403</v>
      </c>
      <c r="D107" s="184" t="s">
        <v>404</v>
      </c>
      <c r="E107" s="184" t="s">
        <v>405</v>
      </c>
    </row>
    <row r="108" spans="1:5" ht="15" customHeight="1">
      <c r="A108" s="185"/>
      <c r="B108" s="183" t="s">
        <v>45</v>
      </c>
      <c r="C108" s="184" t="s">
        <v>406</v>
      </c>
      <c r="D108" s="184" t="s">
        <v>407</v>
      </c>
      <c r="E108" s="184" t="s">
        <v>408</v>
      </c>
    </row>
    <row r="109" spans="1:5" ht="15" customHeight="1">
      <c r="A109" s="185"/>
      <c r="B109" s="183" t="s">
        <v>49</v>
      </c>
      <c r="C109" s="184" t="s">
        <v>409</v>
      </c>
      <c r="D109" s="184" t="s">
        <v>410</v>
      </c>
      <c r="E109" s="184" t="s">
        <v>411</v>
      </c>
    </row>
    <row r="110" spans="1:5" ht="15" customHeight="1">
      <c r="A110" s="185"/>
      <c r="B110" s="183" t="s">
        <v>53</v>
      </c>
      <c r="C110" s="184" t="s">
        <v>412</v>
      </c>
      <c r="D110" s="184" t="s">
        <v>413</v>
      </c>
      <c r="E110" s="184" t="s">
        <v>414</v>
      </c>
    </row>
    <row r="111" spans="1:5" ht="15" customHeight="1">
      <c r="A111" s="185"/>
      <c r="B111" s="183" t="s">
        <v>57</v>
      </c>
      <c r="C111" s="184" t="s">
        <v>415</v>
      </c>
      <c r="D111" s="184" t="s">
        <v>416</v>
      </c>
      <c r="E111" s="184" t="s">
        <v>417</v>
      </c>
    </row>
    <row r="112" spans="1:5" ht="15" customHeight="1">
      <c r="A112" s="185"/>
      <c r="B112" s="183" t="s">
        <v>61</v>
      </c>
      <c r="C112" s="184" t="s">
        <v>418</v>
      </c>
      <c r="D112" s="184" t="s">
        <v>419</v>
      </c>
      <c r="E112" s="184" t="s">
        <v>420</v>
      </c>
    </row>
    <row r="113" spans="1:5" ht="15" customHeight="1">
      <c r="A113" s="185"/>
      <c r="B113" s="183" t="s">
        <v>65</v>
      </c>
      <c r="C113" s="184" t="s">
        <v>421</v>
      </c>
      <c r="D113" s="184" t="s">
        <v>422</v>
      </c>
      <c r="E113" s="184" t="s">
        <v>423</v>
      </c>
    </row>
    <row r="114" spans="1:5" ht="15" customHeight="1">
      <c r="A114" s="185"/>
      <c r="B114" s="183" t="s">
        <v>69</v>
      </c>
      <c r="C114" s="184" t="s">
        <v>424</v>
      </c>
      <c r="D114" s="184" t="s">
        <v>425</v>
      </c>
      <c r="E114" s="184" t="s">
        <v>426</v>
      </c>
    </row>
    <row r="115" spans="1:5" ht="15" customHeight="1">
      <c r="A115" s="185"/>
      <c r="B115" s="183" t="s">
        <v>73</v>
      </c>
      <c r="C115" s="184" t="s">
        <v>427</v>
      </c>
      <c r="D115" s="184" t="s">
        <v>428</v>
      </c>
      <c r="E115" s="184" t="s">
        <v>429</v>
      </c>
    </row>
    <row r="116" spans="1:5" ht="15" customHeight="1">
      <c r="A116" s="185"/>
      <c r="B116" s="183" t="s">
        <v>77</v>
      </c>
      <c r="C116" s="184" t="s">
        <v>430</v>
      </c>
      <c r="D116" s="184" t="s">
        <v>431</v>
      </c>
      <c r="E116" s="184" t="s">
        <v>432</v>
      </c>
    </row>
    <row r="117" spans="1:5" ht="15" customHeight="1">
      <c r="A117" s="185"/>
      <c r="B117" s="183" t="s">
        <v>81</v>
      </c>
      <c r="C117" s="184" t="s">
        <v>433</v>
      </c>
      <c r="D117" s="184" t="s">
        <v>434</v>
      </c>
      <c r="E117" s="184" t="s">
        <v>435</v>
      </c>
    </row>
    <row r="118" spans="1:5" ht="15" customHeight="1">
      <c r="A118" s="185"/>
      <c r="B118" s="183" t="s">
        <v>85</v>
      </c>
      <c r="C118" s="184" t="s">
        <v>436</v>
      </c>
      <c r="D118" s="184" t="s">
        <v>437</v>
      </c>
      <c r="E118" s="184" t="s">
        <v>438</v>
      </c>
    </row>
    <row r="119" spans="1:5" ht="15" customHeight="1">
      <c r="A119" s="185"/>
      <c r="B119" s="183" t="s">
        <v>89</v>
      </c>
      <c r="C119" s="184" t="s">
        <v>439</v>
      </c>
      <c r="D119" s="184" t="s">
        <v>440</v>
      </c>
      <c r="E119" s="184" t="s">
        <v>441</v>
      </c>
    </row>
    <row r="120" spans="1:5" ht="15" customHeight="1">
      <c r="A120" s="185"/>
      <c r="B120" s="183" t="s">
        <v>93</v>
      </c>
      <c r="C120" s="184" t="s">
        <v>442</v>
      </c>
      <c r="D120" s="184" t="s">
        <v>443</v>
      </c>
      <c r="E120" s="184" t="s">
        <v>444</v>
      </c>
    </row>
    <row r="121" spans="1:5" ht="15" customHeight="1">
      <c r="A121" s="185"/>
      <c r="B121" s="183" t="s">
        <v>97</v>
      </c>
      <c r="C121" s="184" t="s">
        <v>445</v>
      </c>
      <c r="D121" s="184" t="s">
        <v>446</v>
      </c>
      <c r="E121" s="184" t="s">
        <v>447</v>
      </c>
    </row>
    <row r="122" spans="1:5" ht="15" customHeight="1">
      <c r="A122" s="185"/>
      <c r="B122" s="183" t="s">
        <v>101</v>
      </c>
      <c r="C122" s="184" t="s">
        <v>448</v>
      </c>
      <c r="D122" s="184" t="s">
        <v>449</v>
      </c>
      <c r="E122" s="184" t="s">
        <v>450</v>
      </c>
    </row>
    <row r="123" spans="1:5" ht="15" customHeight="1">
      <c r="A123" s="185"/>
      <c r="B123" s="183" t="s">
        <v>105</v>
      </c>
      <c r="C123" s="184" t="s">
        <v>451</v>
      </c>
      <c r="D123" s="184" t="s">
        <v>452</v>
      </c>
      <c r="E123" s="184" t="s">
        <v>453</v>
      </c>
    </row>
    <row r="124" spans="1:5" ht="15" customHeight="1">
      <c r="A124" s="185"/>
      <c r="B124" s="183" t="s">
        <v>109</v>
      </c>
      <c r="C124" s="184" t="s">
        <v>454</v>
      </c>
      <c r="D124" s="184" t="s">
        <v>455</v>
      </c>
      <c r="E124" s="184" t="s">
        <v>456</v>
      </c>
    </row>
    <row r="125" spans="1:5" ht="15" customHeight="1">
      <c r="A125" s="185"/>
      <c r="B125" s="183" t="s">
        <v>113</v>
      </c>
      <c r="C125" s="184" t="s">
        <v>457</v>
      </c>
      <c r="D125" s="184" t="s">
        <v>458</v>
      </c>
      <c r="E125" s="184" t="s">
        <v>459</v>
      </c>
    </row>
    <row r="126" spans="1:5" ht="15" customHeight="1">
      <c r="A126" s="185"/>
      <c r="B126" s="183" t="s">
        <v>117</v>
      </c>
      <c r="C126" s="184" t="s">
        <v>460</v>
      </c>
      <c r="D126" s="184" t="s">
        <v>461</v>
      </c>
      <c r="E126" s="184" t="s">
        <v>462</v>
      </c>
    </row>
    <row r="127" spans="1:5" ht="15" customHeight="1">
      <c r="A127" s="185"/>
      <c r="B127" s="183" t="s">
        <v>121</v>
      </c>
      <c r="C127" s="184" t="s">
        <v>463</v>
      </c>
      <c r="D127" s="184" t="s">
        <v>464</v>
      </c>
      <c r="E127" s="184" t="s">
        <v>465</v>
      </c>
    </row>
    <row r="128" spans="1:5" ht="15" customHeight="1">
      <c r="A128" s="185"/>
      <c r="B128" s="183" t="s">
        <v>125</v>
      </c>
      <c r="C128" s="184" t="s">
        <v>466</v>
      </c>
      <c r="D128" s="184" t="s">
        <v>467</v>
      </c>
      <c r="E128" s="184" t="s">
        <v>468</v>
      </c>
    </row>
    <row r="129" spans="1:5" ht="15" customHeight="1">
      <c r="A129" s="185"/>
      <c r="B129" s="183" t="s">
        <v>129</v>
      </c>
      <c r="C129" s="184" t="s">
        <v>469</v>
      </c>
      <c r="D129" s="184" t="s">
        <v>470</v>
      </c>
      <c r="E129" s="184" t="s">
        <v>471</v>
      </c>
    </row>
    <row r="130" spans="1:5" ht="15" customHeight="1">
      <c r="A130" s="185"/>
      <c r="B130" s="183" t="s">
        <v>133</v>
      </c>
      <c r="C130" s="184" t="s">
        <v>472</v>
      </c>
      <c r="D130" s="184" t="s">
        <v>473</v>
      </c>
      <c r="E130" s="184" t="s">
        <v>474</v>
      </c>
    </row>
    <row r="131" spans="1:5" ht="15" customHeight="1">
      <c r="A131" s="185"/>
      <c r="B131" s="183" t="s">
        <v>137</v>
      </c>
      <c r="C131" s="184" t="s">
        <v>475</v>
      </c>
      <c r="D131" s="184" t="s">
        <v>476</v>
      </c>
      <c r="E131" s="184" t="s">
        <v>477</v>
      </c>
    </row>
    <row r="132" spans="1:5" ht="15" customHeight="1">
      <c r="A132" s="185"/>
      <c r="B132" s="183" t="s">
        <v>141</v>
      </c>
      <c r="C132" s="184" t="s">
        <v>478</v>
      </c>
      <c r="D132" s="184" t="s">
        <v>479</v>
      </c>
      <c r="E132" s="184" t="s">
        <v>480</v>
      </c>
    </row>
    <row r="133" spans="1:5" ht="15" customHeight="1">
      <c r="A133" s="185"/>
      <c r="B133" s="183" t="s">
        <v>145</v>
      </c>
      <c r="C133" s="184" t="s">
        <v>481</v>
      </c>
      <c r="D133" s="184" t="s">
        <v>482</v>
      </c>
      <c r="E133" s="184" t="s">
        <v>483</v>
      </c>
    </row>
    <row r="134" spans="1:5" ht="15" customHeight="1">
      <c r="A134" s="185"/>
      <c r="B134" s="183" t="s">
        <v>149</v>
      </c>
      <c r="C134" s="184" t="s">
        <v>484</v>
      </c>
      <c r="D134" s="184" t="s">
        <v>485</v>
      </c>
      <c r="E134" s="184" t="s">
        <v>486</v>
      </c>
    </row>
    <row r="135" spans="1:5" ht="15" customHeight="1">
      <c r="A135" s="185"/>
      <c r="B135" s="183" t="s">
        <v>153</v>
      </c>
      <c r="C135" s="184" t="s">
        <v>487</v>
      </c>
      <c r="D135" s="184" t="s">
        <v>488</v>
      </c>
      <c r="E135" s="184" t="s">
        <v>489</v>
      </c>
    </row>
    <row r="136" spans="1:5" ht="15" customHeight="1">
      <c r="A136" s="185"/>
      <c r="B136" s="183" t="s">
        <v>157</v>
      </c>
      <c r="C136" s="184" t="s">
        <v>490</v>
      </c>
      <c r="D136" s="184" t="s">
        <v>491</v>
      </c>
      <c r="E136" s="184" t="s">
        <v>492</v>
      </c>
    </row>
    <row r="137" spans="1:5" ht="15" customHeight="1">
      <c r="A137" s="185"/>
      <c r="B137" s="183" t="s">
        <v>161</v>
      </c>
      <c r="C137" s="184" t="s">
        <v>493</v>
      </c>
      <c r="D137" s="184" t="s">
        <v>494</v>
      </c>
      <c r="E137" s="184" t="s">
        <v>495</v>
      </c>
    </row>
    <row r="138" spans="1:5" ht="15" customHeight="1">
      <c r="A138" s="185"/>
      <c r="B138" s="183" t="s">
        <v>165</v>
      </c>
      <c r="C138" s="184" t="s">
        <v>496</v>
      </c>
      <c r="D138" s="184" t="s">
        <v>497</v>
      </c>
      <c r="E138" s="184" t="s">
        <v>498</v>
      </c>
    </row>
    <row r="139" spans="1:5" ht="15" customHeight="1">
      <c r="A139" s="185"/>
      <c r="B139" s="183" t="s">
        <v>169</v>
      </c>
      <c r="C139" s="184" t="s">
        <v>499</v>
      </c>
      <c r="D139" s="184" t="s">
        <v>500</v>
      </c>
      <c r="E139" s="184" t="s">
        <v>501</v>
      </c>
    </row>
    <row r="140" spans="1:5" ht="15" customHeight="1">
      <c r="A140" s="185"/>
      <c r="B140" s="183" t="s">
        <v>173</v>
      </c>
      <c r="C140" s="184" t="s">
        <v>502</v>
      </c>
      <c r="D140" s="184" t="s">
        <v>503</v>
      </c>
      <c r="E140" s="184" t="s">
        <v>504</v>
      </c>
    </row>
    <row r="141" spans="1:5" ht="15" customHeight="1">
      <c r="A141" s="185"/>
      <c r="B141" s="183" t="s">
        <v>177</v>
      </c>
      <c r="C141" s="184" t="s">
        <v>505</v>
      </c>
      <c r="D141" s="184" t="s">
        <v>506</v>
      </c>
      <c r="E141" s="184" t="s">
        <v>507</v>
      </c>
    </row>
    <row r="142" spans="1:5" ht="15" customHeight="1">
      <c r="A142" s="185"/>
      <c r="B142" s="183" t="s">
        <v>181</v>
      </c>
      <c r="C142" s="184" t="s">
        <v>508</v>
      </c>
      <c r="D142" s="184" t="s">
        <v>509</v>
      </c>
      <c r="E142" s="184" t="s">
        <v>510</v>
      </c>
    </row>
    <row r="143" spans="1:5" ht="15" customHeight="1">
      <c r="A143" s="185"/>
      <c r="B143" s="183" t="s">
        <v>185</v>
      </c>
      <c r="C143" s="184" t="s">
        <v>511</v>
      </c>
      <c r="D143" s="184" t="s">
        <v>512</v>
      </c>
      <c r="E143" s="184" t="s">
        <v>513</v>
      </c>
    </row>
    <row r="144" spans="1:5" ht="15" customHeight="1">
      <c r="A144" s="185"/>
      <c r="B144" s="183" t="s">
        <v>189</v>
      </c>
      <c r="C144" s="184" t="s">
        <v>514</v>
      </c>
      <c r="D144" s="184" t="s">
        <v>515</v>
      </c>
      <c r="E144" s="184" t="s">
        <v>516</v>
      </c>
    </row>
    <row r="145" spans="1:5" ht="15" customHeight="1">
      <c r="A145" s="185"/>
      <c r="B145" s="183" t="s">
        <v>193</v>
      </c>
      <c r="C145" s="184" t="s">
        <v>517</v>
      </c>
      <c r="D145" s="184" t="s">
        <v>518</v>
      </c>
      <c r="E145" s="184" t="s">
        <v>519</v>
      </c>
    </row>
    <row r="146" spans="1:5" ht="15" customHeight="1">
      <c r="A146" s="185"/>
      <c r="B146" s="183" t="s">
        <v>197</v>
      </c>
      <c r="C146" s="184" t="s">
        <v>520</v>
      </c>
      <c r="D146" s="184" t="s">
        <v>521</v>
      </c>
      <c r="E146" s="184" t="s">
        <v>522</v>
      </c>
    </row>
    <row r="147" spans="1:5" ht="15" customHeight="1">
      <c r="A147" s="185"/>
      <c r="B147" s="183" t="s">
        <v>201</v>
      </c>
      <c r="C147" s="184" t="s">
        <v>523</v>
      </c>
      <c r="D147" s="184" t="s">
        <v>524</v>
      </c>
      <c r="E147" s="184" t="s">
        <v>525</v>
      </c>
    </row>
    <row r="148" spans="1:5" ht="15" customHeight="1">
      <c r="A148" s="185"/>
      <c r="B148" s="183" t="s">
        <v>205</v>
      </c>
      <c r="C148" s="184" t="s">
        <v>526</v>
      </c>
      <c r="D148" s="184" t="s">
        <v>527</v>
      </c>
      <c r="E148" s="184" t="s">
        <v>528</v>
      </c>
    </row>
    <row r="149" spans="1:5" ht="15" customHeight="1">
      <c r="A149" s="185"/>
      <c r="B149" s="183" t="s">
        <v>209</v>
      </c>
      <c r="C149" s="184" t="s">
        <v>529</v>
      </c>
      <c r="D149" s="184" t="s">
        <v>530</v>
      </c>
      <c r="E149" s="184" t="s">
        <v>531</v>
      </c>
    </row>
    <row r="150" spans="1:5" ht="15" customHeight="1">
      <c r="A150" s="185"/>
      <c r="B150" s="183" t="s">
        <v>213</v>
      </c>
      <c r="C150" s="184" t="s">
        <v>532</v>
      </c>
      <c r="D150" s="184" t="s">
        <v>533</v>
      </c>
      <c r="E150" s="184" t="s">
        <v>534</v>
      </c>
    </row>
    <row r="151" spans="1:5" ht="15" customHeight="1">
      <c r="A151" s="185"/>
      <c r="B151" s="183" t="s">
        <v>217</v>
      </c>
      <c r="C151" s="184" t="s">
        <v>535</v>
      </c>
      <c r="D151" s="184" t="s">
        <v>536</v>
      </c>
      <c r="E151" s="184" t="s">
        <v>537</v>
      </c>
    </row>
    <row r="152" spans="1:5" ht="15" customHeight="1">
      <c r="A152" s="185"/>
      <c r="B152" s="183" t="s">
        <v>221</v>
      </c>
      <c r="C152" s="184" t="s">
        <v>538</v>
      </c>
      <c r="D152" s="184" t="s">
        <v>539</v>
      </c>
      <c r="E152" s="184" t="s">
        <v>540</v>
      </c>
    </row>
    <row r="153" spans="1:5" ht="15" customHeight="1">
      <c r="A153" s="185"/>
      <c r="B153" s="183" t="s">
        <v>225</v>
      </c>
      <c r="C153" s="184" t="s">
        <v>541</v>
      </c>
      <c r="D153" s="184" t="s">
        <v>542</v>
      </c>
      <c r="E153" s="184" t="s">
        <v>543</v>
      </c>
    </row>
    <row r="154" spans="1:5" ht="15" customHeight="1">
      <c r="A154" s="185"/>
      <c r="B154" s="183" t="s">
        <v>229</v>
      </c>
      <c r="C154" s="184" t="s">
        <v>544</v>
      </c>
      <c r="D154" s="184" t="s">
        <v>545</v>
      </c>
      <c r="E154" s="184" t="s">
        <v>546</v>
      </c>
    </row>
    <row r="155" spans="1:5" ht="15" customHeight="1">
      <c r="A155" s="185"/>
      <c r="B155" s="183" t="s">
        <v>233</v>
      </c>
      <c r="C155" s="184" t="s">
        <v>547</v>
      </c>
      <c r="D155" s="184" t="s">
        <v>548</v>
      </c>
      <c r="E155" s="184" t="s">
        <v>549</v>
      </c>
    </row>
    <row r="156" spans="1:5" ht="15" customHeight="1">
      <c r="A156" s="185"/>
      <c r="B156" s="183" t="s">
        <v>237</v>
      </c>
      <c r="C156" s="184" t="s">
        <v>550</v>
      </c>
      <c r="D156" s="184" t="s">
        <v>551</v>
      </c>
      <c r="E156" s="184" t="s">
        <v>552</v>
      </c>
    </row>
    <row r="157" spans="1:5" ht="15" customHeight="1">
      <c r="A157" s="185"/>
      <c r="B157" s="183" t="s">
        <v>241</v>
      </c>
      <c r="C157" s="184" t="s">
        <v>553</v>
      </c>
      <c r="D157" s="184" t="s">
        <v>554</v>
      </c>
      <c r="E157" s="184" t="s">
        <v>555</v>
      </c>
    </row>
    <row r="158" spans="1:5" ht="15" customHeight="1">
      <c r="A158" s="185"/>
      <c r="B158" s="183" t="s">
        <v>245</v>
      </c>
      <c r="C158" s="184" t="s">
        <v>556</v>
      </c>
      <c r="D158" s="184" t="s">
        <v>557</v>
      </c>
      <c r="E158" s="184" t="s">
        <v>558</v>
      </c>
    </row>
    <row r="159" spans="1:5" ht="15" customHeight="1">
      <c r="A159" s="185"/>
      <c r="B159" s="183" t="s">
        <v>249</v>
      </c>
      <c r="C159" s="184" t="s">
        <v>559</v>
      </c>
      <c r="D159" s="184" t="s">
        <v>560</v>
      </c>
      <c r="E159" s="184" t="s">
        <v>561</v>
      </c>
    </row>
    <row r="160" spans="1:5" ht="15" customHeight="1">
      <c r="A160" s="185"/>
      <c r="B160" s="183" t="s">
        <v>253</v>
      </c>
      <c r="C160" s="184" t="s">
        <v>562</v>
      </c>
      <c r="D160" s="184" t="s">
        <v>563</v>
      </c>
      <c r="E160" s="184" t="s">
        <v>564</v>
      </c>
    </row>
    <row r="161" spans="1:5" ht="15" customHeight="1">
      <c r="A161" s="185"/>
      <c r="B161" s="183" t="s">
        <v>257</v>
      </c>
      <c r="C161" s="184" t="s">
        <v>565</v>
      </c>
      <c r="D161" s="184" t="s">
        <v>566</v>
      </c>
      <c r="E161" s="184" t="s">
        <v>567</v>
      </c>
    </row>
    <row r="162" spans="1:5" ht="15" customHeight="1">
      <c r="A162" s="185"/>
      <c r="B162" s="183" t="s">
        <v>261</v>
      </c>
      <c r="C162" s="184" t="s">
        <v>568</v>
      </c>
      <c r="D162" s="184" t="s">
        <v>569</v>
      </c>
      <c r="E162" s="184" t="s">
        <v>570</v>
      </c>
    </row>
    <row r="163" spans="1:5" ht="15" customHeight="1">
      <c r="A163" s="185"/>
      <c r="B163" s="183" t="s">
        <v>265</v>
      </c>
      <c r="C163" s="184" t="s">
        <v>571</v>
      </c>
      <c r="D163" s="184" t="s">
        <v>572</v>
      </c>
      <c r="E163" s="184" t="s">
        <v>573</v>
      </c>
    </row>
    <row r="164" spans="1:5" ht="15" customHeight="1">
      <c r="A164" s="185"/>
      <c r="B164" s="183" t="s">
        <v>269</v>
      </c>
      <c r="C164" s="184" t="s">
        <v>574</v>
      </c>
      <c r="D164" s="184" t="s">
        <v>575</v>
      </c>
      <c r="E164" s="184" t="s">
        <v>576</v>
      </c>
    </row>
    <row r="165" spans="1:5" ht="15" customHeight="1">
      <c r="A165" s="185"/>
      <c r="B165" s="183" t="s">
        <v>273</v>
      </c>
      <c r="C165" s="184" t="s">
        <v>577</v>
      </c>
      <c r="D165" s="184" t="s">
        <v>578</v>
      </c>
      <c r="E165" s="184" t="s">
        <v>579</v>
      </c>
    </row>
    <row r="166" spans="1:5" ht="15" customHeight="1">
      <c r="A166" s="185"/>
      <c r="B166" s="183" t="s">
        <v>277</v>
      </c>
      <c r="C166" s="184" t="s">
        <v>580</v>
      </c>
      <c r="D166" s="184" t="s">
        <v>581</v>
      </c>
      <c r="E166" s="184" t="s">
        <v>582</v>
      </c>
    </row>
    <row r="167" spans="1:5" ht="15" customHeight="1">
      <c r="A167" s="185"/>
      <c r="B167" s="183" t="s">
        <v>281</v>
      </c>
      <c r="C167" s="184" t="s">
        <v>583</v>
      </c>
      <c r="D167" s="184" t="s">
        <v>584</v>
      </c>
      <c r="E167" s="184" t="s">
        <v>585</v>
      </c>
    </row>
    <row r="168" spans="1:5" ht="15" customHeight="1">
      <c r="A168" s="185"/>
      <c r="B168" s="183" t="s">
        <v>285</v>
      </c>
      <c r="C168" s="184" t="s">
        <v>586</v>
      </c>
      <c r="D168" s="184" t="s">
        <v>587</v>
      </c>
      <c r="E168" s="184" t="s">
        <v>588</v>
      </c>
    </row>
    <row r="169" spans="1:5" ht="15" customHeight="1">
      <c r="A169" s="185"/>
      <c r="B169" s="183" t="s">
        <v>289</v>
      </c>
      <c r="C169" s="184" t="s">
        <v>589</v>
      </c>
      <c r="D169" s="184" t="s">
        <v>590</v>
      </c>
      <c r="E169" s="184" t="s">
        <v>591</v>
      </c>
    </row>
    <row r="170" spans="1:5" ht="15" customHeight="1">
      <c r="A170" s="185"/>
      <c r="B170" s="183" t="s">
        <v>293</v>
      </c>
      <c r="C170" s="184" t="s">
        <v>592</v>
      </c>
      <c r="D170" s="184" t="s">
        <v>593</v>
      </c>
      <c r="E170" s="184" t="s">
        <v>594</v>
      </c>
    </row>
    <row r="171" spans="1:5" ht="15" customHeight="1">
      <c r="A171" s="185"/>
      <c r="B171" s="183" t="s">
        <v>297</v>
      </c>
      <c r="C171" s="184" t="s">
        <v>595</v>
      </c>
      <c r="D171" s="184" t="s">
        <v>596</v>
      </c>
      <c r="E171" s="184" t="s">
        <v>597</v>
      </c>
    </row>
    <row r="172" spans="1:5" ht="15" customHeight="1">
      <c r="A172" s="185"/>
      <c r="B172" s="183" t="s">
        <v>301</v>
      </c>
      <c r="C172" s="184" t="s">
        <v>598</v>
      </c>
      <c r="D172" s="184" t="s">
        <v>599</v>
      </c>
      <c r="E172" s="184" t="s">
        <v>600</v>
      </c>
    </row>
    <row r="173" spans="1:5" ht="15" customHeight="1">
      <c r="A173" s="185"/>
      <c r="B173" s="183" t="s">
        <v>305</v>
      </c>
      <c r="C173" s="184" t="s">
        <v>601</v>
      </c>
      <c r="D173" s="184" t="s">
        <v>602</v>
      </c>
      <c r="E173" s="184" t="s">
        <v>603</v>
      </c>
    </row>
    <row r="174" spans="1:5" ht="15" customHeight="1">
      <c r="A174" s="185"/>
      <c r="B174" s="183" t="s">
        <v>309</v>
      </c>
      <c r="C174" s="184" t="s">
        <v>604</v>
      </c>
      <c r="D174" s="184" t="s">
        <v>605</v>
      </c>
      <c r="E174" s="184" t="s">
        <v>606</v>
      </c>
    </row>
    <row r="175" spans="1:5" ht="15" customHeight="1">
      <c r="A175" s="185"/>
      <c r="B175" s="183" t="s">
        <v>313</v>
      </c>
      <c r="C175" s="184" t="s">
        <v>607</v>
      </c>
      <c r="D175" s="184" t="s">
        <v>608</v>
      </c>
      <c r="E175" s="184" t="s">
        <v>609</v>
      </c>
    </row>
    <row r="176" spans="1:5" ht="15" customHeight="1">
      <c r="A176" s="185"/>
      <c r="B176" s="183" t="s">
        <v>317</v>
      </c>
      <c r="C176" s="184" t="s">
        <v>610</v>
      </c>
      <c r="D176" s="184" t="s">
        <v>611</v>
      </c>
      <c r="E176" s="184" t="s">
        <v>612</v>
      </c>
    </row>
    <row r="177" spans="1:5" ht="15" customHeight="1">
      <c r="A177" s="185"/>
      <c r="B177" s="183" t="s">
        <v>321</v>
      </c>
      <c r="C177" s="184" t="s">
        <v>613</v>
      </c>
      <c r="D177" s="184" t="s">
        <v>614</v>
      </c>
      <c r="E177" s="184" t="s">
        <v>615</v>
      </c>
    </row>
    <row r="178" spans="1:5" ht="15" customHeight="1">
      <c r="A178" s="185"/>
      <c r="B178" s="183" t="s">
        <v>325</v>
      </c>
      <c r="C178" s="184" t="s">
        <v>616</v>
      </c>
      <c r="D178" s="184" t="s">
        <v>617</v>
      </c>
      <c r="E178" s="184" t="s">
        <v>618</v>
      </c>
    </row>
    <row r="179" spans="1:5" ht="15" customHeight="1">
      <c r="A179" s="185"/>
      <c r="B179" s="183" t="s">
        <v>329</v>
      </c>
      <c r="C179" s="184" t="s">
        <v>619</v>
      </c>
      <c r="D179" s="184" t="s">
        <v>620</v>
      </c>
      <c r="E179" s="184" t="s">
        <v>621</v>
      </c>
    </row>
    <row r="180" spans="1:5" ht="15" customHeight="1">
      <c r="A180" s="185"/>
      <c r="B180" s="183" t="s">
        <v>333</v>
      </c>
      <c r="C180" s="184" t="s">
        <v>622</v>
      </c>
      <c r="D180" s="184" t="s">
        <v>623</v>
      </c>
      <c r="E180" s="184" t="s">
        <v>624</v>
      </c>
    </row>
    <row r="181" spans="1:5" ht="15" customHeight="1">
      <c r="A181" s="185"/>
      <c r="B181" s="183" t="s">
        <v>337</v>
      </c>
      <c r="C181" s="184" t="s">
        <v>625</v>
      </c>
      <c r="D181" s="184" t="s">
        <v>626</v>
      </c>
      <c r="E181" s="184" t="s">
        <v>627</v>
      </c>
    </row>
    <row r="182" spans="1:5" ht="15" customHeight="1">
      <c r="A182" s="185"/>
      <c r="B182" s="183" t="s">
        <v>341</v>
      </c>
      <c r="C182" s="184" t="s">
        <v>628</v>
      </c>
      <c r="D182" s="184" t="s">
        <v>629</v>
      </c>
      <c r="E182" s="184" t="s">
        <v>630</v>
      </c>
    </row>
    <row r="183" spans="1:5" ht="15" customHeight="1">
      <c r="A183" s="185"/>
      <c r="B183" s="183" t="s">
        <v>345</v>
      </c>
      <c r="C183" s="184" t="s">
        <v>346</v>
      </c>
      <c r="D183" s="184" t="s">
        <v>346</v>
      </c>
      <c r="E183" s="184" t="s">
        <v>346</v>
      </c>
    </row>
    <row r="184" spans="1:5" ht="15" customHeight="1">
      <c r="A184" s="185"/>
      <c r="B184" s="183" t="s">
        <v>347</v>
      </c>
      <c r="C184" s="184" t="s">
        <v>346</v>
      </c>
      <c r="D184" s="184" t="s">
        <v>346</v>
      </c>
      <c r="E184" s="184" t="s">
        <v>346</v>
      </c>
    </row>
    <row r="185" spans="1:5" ht="15" customHeight="1">
      <c r="A185" s="185"/>
      <c r="B185" s="183" t="s">
        <v>348</v>
      </c>
      <c r="C185" s="184" t="s">
        <v>349</v>
      </c>
      <c r="D185" s="184" t="s">
        <v>350</v>
      </c>
      <c r="E185" s="184" t="s">
        <v>351</v>
      </c>
    </row>
    <row r="186" spans="1:5" ht="15" customHeight="1">
      <c r="A186" s="185"/>
      <c r="B186" s="183" t="s">
        <v>352</v>
      </c>
      <c r="C186" s="184" t="s">
        <v>353</v>
      </c>
      <c r="D186" s="184" t="s">
        <v>354</v>
      </c>
      <c r="E186" s="184" t="s">
        <v>355</v>
      </c>
    </row>
    <row r="187" spans="1:5" ht="15" customHeight="1">
      <c r="A187" s="185"/>
      <c r="B187" s="183" t="s">
        <v>356</v>
      </c>
      <c r="C187" s="184" t="s">
        <v>357</v>
      </c>
      <c r="D187" s="184" t="s">
        <v>358</v>
      </c>
      <c r="E187" s="184" t="s">
        <v>359</v>
      </c>
    </row>
    <row r="188" spans="1:5" ht="15" customHeight="1">
      <c r="A188" s="185"/>
      <c r="B188" s="183" t="s">
        <v>360</v>
      </c>
      <c r="C188" s="184" t="s">
        <v>361</v>
      </c>
      <c r="D188" s="184" t="s">
        <v>362</v>
      </c>
      <c r="E188" s="184" t="s">
        <v>363</v>
      </c>
    </row>
    <row r="189" spans="1:5" ht="15" customHeight="1">
      <c r="A189" s="185"/>
      <c r="B189" s="183" t="s">
        <v>364</v>
      </c>
      <c r="C189" s="184" t="s">
        <v>365</v>
      </c>
      <c r="D189" s="184" t="s">
        <v>366</v>
      </c>
      <c r="E189" s="184" t="s">
        <v>367</v>
      </c>
    </row>
    <row r="190" spans="1:5" ht="15" customHeight="1">
      <c r="A190" s="185"/>
      <c r="B190" s="183" t="s">
        <v>368</v>
      </c>
      <c r="C190" s="184" t="s">
        <v>369</v>
      </c>
      <c r="D190" s="184" t="s">
        <v>370</v>
      </c>
      <c r="E190" s="184" t="s">
        <v>371</v>
      </c>
    </row>
    <row r="191" spans="1:5" ht="15" customHeight="1">
      <c r="A191" s="185"/>
      <c r="B191" s="183" t="s">
        <v>372</v>
      </c>
      <c r="C191" s="184" t="s">
        <v>373</v>
      </c>
      <c r="D191" s="184" t="s">
        <v>373</v>
      </c>
      <c r="E191" s="184" t="s">
        <v>373</v>
      </c>
    </row>
    <row r="192" spans="1:5" ht="15" customHeight="1">
      <c r="A192" s="185"/>
      <c r="B192" s="183" t="s">
        <v>374</v>
      </c>
      <c r="C192" s="184" t="s">
        <v>373</v>
      </c>
      <c r="D192" s="184" t="s">
        <v>373</v>
      </c>
      <c r="E192" s="184" t="s">
        <v>373</v>
      </c>
    </row>
    <row r="193" spans="1:5" ht="15" customHeight="1">
      <c r="A193" s="185"/>
      <c r="B193" s="183" t="s">
        <v>375</v>
      </c>
      <c r="C193" s="184" t="s">
        <v>376</v>
      </c>
      <c r="D193" s="184" t="s">
        <v>376</v>
      </c>
      <c r="E193" s="184" t="s">
        <v>376</v>
      </c>
    </row>
    <row r="194" spans="1:5" ht="15" customHeight="1">
      <c r="A194" s="186"/>
      <c r="B194" s="183" t="s">
        <v>377</v>
      </c>
      <c r="C194" s="184" t="s">
        <v>376</v>
      </c>
      <c r="D194" s="184" t="s">
        <v>376</v>
      </c>
      <c r="E194" s="184" t="s">
        <v>376</v>
      </c>
    </row>
    <row r="195" spans="1:5" ht="15" customHeight="1">
      <c r="A195" s="182" t="s">
        <v>631</v>
      </c>
      <c r="B195" s="183" t="s">
        <v>9</v>
      </c>
      <c r="C195" s="184" t="s">
        <v>632</v>
      </c>
      <c r="D195" s="184" t="s">
        <v>633</v>
      </c>
      <c r="E195" s="184" t="s">
        <v>634</v>
      </c>
    </row>
    <row r="196" spans="1:5" ht="15" customHeight="1">
      <c r="A196" s="185"/>
      <c r="B196" s="183" t="s">
        <v>13</v>
      </c>
      <c r="C196" s="184" t="s">
        <v>635</v>
      </c>
      <c r="D196" s="184" t="s">
        <v>636</v>
      </c>
      <c r="E196" s="184" t="s">
        <v>637</v>
      </c>
    </row>
    <row r="197" spans="1:5" ht="15" customHeight="1">
      <c r="A197" s="185"/>
      <c r="B197" s="183" t="s">
        <v>17</v>
      </c>
      <c r="C197" s="184" t="s">
        <v>638</v>
      </c>
      <c r="D197" s="184" t="s">
        <v>639</v>
      </c>
      <c r="E197" s="184" t="s">
        <v>640</v>
      </c>
    </row>
    <row r="198" spans="1:5" ht="15" customHeight="1">
      <c r="A198" s="185"/>
      <c r="B198" s="183" t="s">
        <v>21</v>
      </c>
      <c r="C198" s="184" t="s">
        <v>641</v>
      </c>
      <c r="D198" s="184" t="s">
        <v>642</v>
      </c>
      <c r="E198" s="184" t="s">
        <v>643</v>
      </c>
    </row>
    <row r="199" spans="1:5" ht="15" customHeight="1">
      <c r="A199" s="185"/>
      <c r="B199" s="183" t="s">
        <v>25</v>
      </c>
      <c r="C199" s="184" t="s">
        <v>644</v>
      </c>
      <c r="D199" s="184" t="s">
        <v>645</v>
      </c>
      <c r="E199" s="184" t="s">
        <v>646</v>
      </c>
    </row>
    <row r="200" spans="1:5" ht="15" customHeight="1">
      <c r="A200" s="185"/>
      <c r="B200" s="183" t="s">
        <v>29</v>
      </c>
      <c r="C200" s="184" t="s">
        <v>647</v>
      </c>
      <c r="D200" s="184" t="s">
        <v>648</v>
      </c>
      <c r="E200" s="184" t="s">
        <v>649</v>
      </c>
    </row>
    <row r="201" spans="1:5" ht="15" customHeight="1">
      <c r="A201" s="185"/>
      <c r="B201" s="183" t="s">
        <v>33</v>
      </c>
      <c r="C201" s="184" t="s">
        <v>650</v>
      </c>
      <c r="D201" s="184" t="s">
        <v>651</v>
      </c>
      <c r="E201" s="184" t="s">
        <v>652</v>
      </c>
    </row>
    <row r="202" spans="1:5" ht="15" customHeight="1">
      <c r="A202" s="185"/>
      <c r="B202" s="183" t="s">
        <v>37</v>
      </c>
      <c r="C202" s="184" t="s">
        <v>653</v>
      </c>
      <c r="D202" s="184" t="s">
        <v>654</v>
      </c>
      <c r="E202" s="184" t="s">
        <v>655</v>
      </c>
    </row>
    <row r="203" spans="1:5" ht="15" customHeight="1">
      <c r="A203" s="185"/>
      <c r="B203" s="183" t="s">
        <v>41</v>
      </c>
      <c r="C203" s="184" t="s">
        <v>656</v>
      </c>
      <c r="D203" s="184" t="s">
        <v>657</v>
      </c>
      <c r="E203" s="184" t="s">
        <v>658</v>
      </c>
    </row>
    <row r="204" spans="1:5" ht="15" customHeight="1">
      <c r="A204" s="185"/>
      <c r="B204" s="183" t="s">
        <v>45</v>
      </c>
      <c r="C204" s="184" t="s">
        <v>659</v>
      </c>
      <c r="D204" s="184" t="s">
        <v>660</v>
      </c>
      <c r="E204" s="184" t="s">
        <v>661</v>
      </c>
    </row>
    <row r="205" spans="1:5" ht="15" customHeight="1">
      <c r="A205" s="185"/>
      <c r="B205" s="183" t="s">
        <v>49</v>
      </c>
      <c r="C205" s="184" t="s">
        <v>662</v>
      </c>
      <c r="D205" s="184" t="s">
        <v>663</v>
      </c>
      <c r="E205" s="184" t="s">
        <v>664</v>
      </c>
    </row>
    <row r="206" spans="1:5" ht="15" customHeight="1">
      <c r="A206" s="185"/>
      <c r="B206" s="183" t="s">
        <v>53</v>
      </c>
      <c r="C206" s="184" t="s">
        <v>665</v>
      </c>
      <c r="D206" s="184" t="s">
        <v>666</v>
      </c>
      <c r="E206" s="184" t="s">
        <v>667</v>
      </c>
    </row>
    <row r="207" spans="1:5" ht="15" customHeight="1">
      <c r="A207" s="185"/>
      <c r="B207" s="183" t="s">
        <v>57</v>
      </c>
      <c r="C207" s="184" t="s">
        <v>668</v>
      </c>
      <c r="D207" s="184" t="s">
        <v>669</v>
      </c>
      <c r="E207" s="184" t="s">
        <v>670</v>
      </c>
    </row>
    <row r="208" spans="1:5" ht="15" customHeight="1">
      <c r="A208" s="185"/>
      <c r="B208" s="183" t="s">
        <v>61</v>
      </c>
      <c r="C208" s="184" t="s">
        <v>671</v>
      </c>
      <c r="D208" s="184" t="s">
        <v>672</v>
      </c>
      <c r="E208" s="184" t="s">
        <v>673</v>
      </c>
    </row>
    <row r="209" spans="1:5" ht="15" customHeight="1">
      <c r="A209" s="185"/>
      <c r="B209" s="183" t="s">
        <v>65</v>
      </c>
      <c r="C209" s="184" t="s">
        <v>674</v>
      </c>
      <c r="D209" s="184" t="s">
        <v>675</v>
      </c>
      <c r="E209" s="184" t="s">
        <v>676</v>
      </c>
    </row>
    <row r="210" spans="1:5" ht="15" customHeight="1">
      <c r="A210" s="185"/>
      <c r="B210" s="183" t="s">
        <v>69</v>
      </c>
      <c r="C210" s="184" t="s">
        <v>677</v>
      </c>
      <c r="D210" s="184" t="s">
        <v>678</v>
      </c>
      <c r="E210" s="184" t="s">
        <v>679</v>
      </c>
    </row>
    <row r="211" spans="1:5" ht="15" customHeight="1">
      <c r="A211" s="185"/>
      <c r="B211" s="183" t="s">
        <v>73</v>
      </c>
      <c r="C211" s="184" t="s">
        <v>680</v>
      </c>
      <c r="D211" s="184" t="s">
        <v>681</v>
      </c>
      <c r="E211" s="184" t="s">
        <v>682</v>
      </c>
    </row>
    <row r="212" spans="1:5" ht="15" customHeight="1">
      <c r="A212" s="185"/>
      <c r="B212" s="183" t="s">
        <v>77</v>
      </c>
      <c r="C212" s="184" t="s">
        <v>683</v>
      </c>
      <c r="D212" s="184" t="s">
        <v>684</v>
      </c>
      <c r="E212" s="184" t="s">
        <v>685</v>
      </c>
    </row>
    <row r="213" spans="1:5" ht="15" customHeight="1">
      <c r="A213" s="185"/>
      <c r="B213" s="183" t="s">
        <v>81</v>
      </c>
      <c r="C213" s="184" t="s">
        <v>686</v>
      </c>
      <c r="D213" s="184" t="s">
        <v>687</v>
      </c>
      <c r="E213" s="184" t="s">
        <v>688</v>
      </c>
    </row>
    <row r="214" spans="1:5" ht="15" customHeight="1">
      <c r="A214" s="185"/>
      <c r="B214" s="183" t="s">
        <v>85</v>
      </c>
      <c r="C214" s="184" t="s">
        <v>689</v>
      </c>
      <c r="D214" s="184" t="s">
        <v>690</v>
      </c>
      <c r="E214" s="184" t="s">
        <v>691</v>
      </c>
    </row>
    <row r="215" spans="1:5" ht="15" customHeight="1">
      <c r="A215" s="185"/>
      <c r="B215" s="183" t="s">
        <v>89</v>
      </c>
      <c r="C215" s="184" t="s">
        <v>692</v>
      </c>
      <c r="D215" s="184" t="s">
        <v>693</v>
      </c>
      <c r="E215" s="184" t="s">
        <v>694</v>
      </c>
    </row>
    <row r="216" spans="1:5" ht="15" customHeight="1">
      <c r="A216" s="185"/>
      <c r="B216" s="183" t="s">
        <v>93</v>
      </c>
      <c r="C216" s="184" t="s">
        <v>695</v>
      </c>
      <c r="D216" s="184" t="s">
        <v>696</v>
      </c>
      <c r="E216" s="184" t="s">
        <v>697</v>
      </c>
    </row>
    <row r="217" spans="1:5" ht="15" customHeight="1">
      <c r="A217" s="185"/>
      <c r="B217" s="183" t="s">
        <v>97</v>
      </c>
      <c r="C217" s="184" t="s">
        <v>698</v>
      </c>
      <c r="D217" s="184" t="s">
        <v>699</v>
      </c>
      <c r="E217" s="184" t="s">
        <v>700</v>
      </c>
    </row>
    <row r="218" spans="1:5" ht="15" customHeight="1">
      <c r="A218" s="185"/>
      <c r="B218" s="183" t="s">
        <v>101</v>
      </c>
      <c r="C218" s="184" t="s">
        <v>701</v>
      </c>
      <c r="D218" s="184" t="s">
        <v>702</v>
      </c>
      <c r="E218" s="184" t="s">
        <v>703</v>
      </c>
    </row>
    <row r="219" spans="1:5" ht="15" customHeight="1">
      <c r="A219" s="185"/>
      <c r="B219" s="183" t="s">
        <v>105</v>
      </c>
      <c r="C219" s="184" t="s">
        <v>704</v>
      </c>
      <c r="D219" s="184" t="s">
        <v>705</v>
      </c>
      <c r="E219" s="184" t="s">
        <v>706</v>
      </c>
    </row>
    <row r="220" spans="1:5" ht="15" customHeight="1">
      <c r="A220" s="185"/>
      <c r="B220" s="183" t="s">
        <v>109</v>
      </c>
      <c r="C220" s="184" t="s">
        <v>707</v>
      </c>
      <c r="D220" s="184" t="s">
        <v>708</v>
      </c>
      <c r="E220" s="184" t="s">
        <v>709</v>
      </c>
    </row>
    <row r="221" spans="1:5" ht="15" customHeight="1">
      <c r="A221" s="185"/>
      <c r="B221" s="183" t="s">
        <v>113</v>
      </c>
      <c r="C221" s="184" t="s">
        <v>710</v>
      </c>
      <c r="D221" s="184" t="s">
        <v>711</v>
      </c>
      <c r="E221" s="184" t="s">
        <v>712</v>
      </c>
    </row>
    <row r="222" spans="1:5" ht="15" customHeight="1">
      <c r="A222" s="185"/>
      <c r="B222" s="183" t="s">
        <v>117</v>
      </c>
      <c r="C222" s="184" t="s">
        <v>713</v>
      </c>
      <c r="D222" s="184" t="s">
        <v>714</v>
      </c>
      <c r="E222" s="184" t="s">
        <v>715</v>
      </c>
    </row>
    <row r="223" spans="1:5" ht="15" customHeight="1">
      <c r="A223" s="185"/>
      <c r="B223" s="183" t="s">
        <v>121</v>
      </c>
      <c r="C223" s="184" t="s">
        <v>716</v>
      </c>
      <c r="D223" s="184" t="s">
        <v>717</v>
      </c>
      <c r="E223" s="184" t="s">
        <v>718</v>
      </c>
    </row>
    <row r="224" spans="1:5" ht="15" customHeight="1">
      <c r="A224" s="185"/>
      <c r="B224" s="183" t="s">
        <v>125</v>
      </c>
      <c r="C224" s="184" t="s">
        <v>719</v>
      </c>
      <c r="D224" s="184" t="s">
        <v>720</v>
      </c>
      <c r="E224" s="184" t="s">
        <v>721</v>
      </c>
    </row>
    <row r="225" spans="1:5" ht="15" customHeight="1">
      <c r="A225" s="185"/>
      <c r="B225" s="183" t="s">
        <v>129</v>
      </c>
      <c r="C225" s="184" t="s">
        <v>722</v>
      </c>
      <c r="D225" s="184" t="s">
        <v>723</v>
      </c>
      <c r="E225" s="184" t="s">
        <v>724</v>
      </c>
    </row>
    <row r="226" spans="1:5" ht="15" customHeight="1">
      <c r="A226" s="185"/>
      <c r="B226" s="183" t="s">
        <v>133</v>
      </c>
      <c r="C226" s="184" t="s">
        <v>725</v>
      </c>
      <c r="D226" s="184" t="s">
        <v>726</v>
      </c>
      <c r="E226" s="184" t="s">
        <v>727</v>
      </c>
    </row>
    <row r="227" spans="1:5" ht="15" customHeight="1">
      <c r="A227" s="185"/>
      <c r="B227" s="183" t="s">
        <v>137</v>
      </c>
      <c r="C227" s="184" t="s">
        <v>728</v>
      </c>
      <c r="D227" s="184" t="s">
        <v>729</v>
      </c>
      <c r="E227" s="184" t="s">
        <v>730</v>
      </c>
    </row>
    <row r="228" spans="1:5" ht="15" customHeight="1">
      <c r="A228" s="185"/>
      <c r="B228" s="183" t="s">
        <v>141</v>
      </c>
      <c r="C228" s="184" t="s">
        <v>731</v>
      </c>
      <c r="D228" s="184" t="s">
        <v>732</v>
      </c>
      <c r="E228" s="184" t="s">
        <v>733</v>
      </c>
    </row>
    <row r="229" spans="1:5" ht="15" customHeight="1">
      <c r="A229" s="185"/>
      <c r="B229" s="183" t="s">
        <v>145</v>
      </c>
      <c r="C229" s="184" t="s">
        <v>734</v>
      </c>
      <c r="D229" s="184" t="s">
        <v>735</v>
      </c>
      <c r="E229" s="184" t="s">
        <v>736</v>
      </c>
    </row>
    <row r="230" spans="1:5" ht="15" customHeight="1">
      <c r="A230" s="185"/>
      <c r="B230" s="183" t="s">
        <v>149</v>
      </c>
      <c r="C230" s="184" t="s">
        <v>737</v>
      </c>
      <c r="D230" s="184" t="s">
        <v>738</v>
      </c>
      <c r="E230" s="184" t="s">
        <v>739</v>
      </c>
    </row>
    <row r="231" spans="1:5" ht="15" customHeight="1">
      <c r="A231" s="185"/>
      <c r="B231" s="183" t="s">
        <v>153</v>
      </c>
      <c r="C231" s="184" t="s">
        <v>740</v>
      </c>
      <c r="D231" s="184" t="s">
        <v>741</v>
      </c>
      <c r="E231" s="184" t="s">
        <v>742</v>
      </c>
    </row>
    <row r="232" spans="1:5" ht="15" customHeight="1">
      <c r="A232" s="185"/>
      <c r="B232" s="183" t="s">
        <v>157</v>
      </c>
      <c r="C232" s="184" t="s">
        <v>743</v>
      </c>
      <c r="D232" s="184" t="s">
        <v>744</v>
      </c>
      <c r="E232" s="184" t="s">
        <v>745</v>
      </c>
    </row>
    <row r="233" spans="1:5" ht="15" customHeight="1">
      <c r="A233" s="185"/>
      <c r="B233" s="183" t="s">
        <v>161</v>
      </c>
      <c r="C233" s="184" t="s">
        <v>746</v>
      </c>
      <c r="D233" s="184" t="s">
        <v>747</v>
      </c>
      <c r="E233" s="184" t="s">
        <v>748</v>
      </c>
    </row>
    <row r="234" spans="1:5" ht="15" customHeight="1">
      <c r="A234" s="185"/>
      <c r="B234" s="183" t="s">
        <v>165</v>
      </c>
      <c r="C234" s="184" t="s">
        <v>749</v>
      </c>
      <c r="D234" s="184" t="s">
        <v>750</v>
      </c>
      <c r="E234" s="184" t="s">
        <v>751</v>
      </c>
    </row>
    <row r="235" spans="1:5" ht="15" customHeight="1">
      <c r="A235" s="185"/>
      <c r="B235" s="183" t="s">
        <v>169</v>
      </c>
      <c r="C235" s="184" t="s">
        <v>752</v>
      </c>
      <c r="D235" s="184" t="s">
        <v>753</v>
      </c>
      <c r="E235" s="184" t="s">
        <v>754</v>
      </c>
    </row>
    <row r="236" spans="1:5" ht="15" customHeight="1">
      <c r="A236" s="185"/>
      <c r="B236" s="183" t="s">
        <v>173</v>
      </c>
      <c r="C236" s="184" t="s">
        <v>755</v>
      </c>
      <c r="D236" s="184" t="s">
        <v>756</v>
      </c>
      <c r="E236" s="184" t="s">
        <v>757</v>
      </c>
    </row>
    <row r="237" spans="1:5" ht="15" customHeight="1">
      <c r="A237" s="185"/>
      <c r="B237" s="183" t="s">
        <v>177</v>
      </c>
      <c r="C237" s="184" t="s">
        <v>758</v>
      </c>
      <c r="D237" s="184" t="s">
        <v>759</v>
      </c>
      <c r="E237" s="184" t="s">
        <v>760</v>
      </c>
    </row>
    <row r="238" spans="1:5" ht="15" customHeight="1">
      <c r="A238" s="185"/>
      <c r="B238" s="183" t="s">
        <v>181</v>
      </c>
      <c r="C238" s="184" t="s">
        <v>761</v>
      </c>
      <c r="D238" s="184" t="s">
        <v>762</v>
      </c>
      <c r="E238" s="184" t="s">
        <v>763</v>
      </c>
    </row>
    <row r="239" spans="1:5" ht="15" customHeight="1">
      <c r="A239" s="185"/>
      <c r="B239" s="183" t="s">
        <v>185</v>
      </c>
      <c r="C239" s="184" t="s">
        <v>764</v>
      </c>
      <c r="D239" s="184" t="s">
        <v>765</v>
      </c>
      <c r="E239" s="184" t="s">
        <v>766</v>
      </c>
    </row>
    <row r="240" spans="1:5" ht="15" customHeight="1">
      <c r="A240" s="185"/>
      <c r="B240" s="183" t="s">
        <v>189</v>
      </c>
      <c r="C240" s="184" t="s">
        <v>767</v>
      </c>
      <c r="D240" s="184" t="s">
        <v>768</v>
      </c>
      <c r="E240" s="184" t="s">
        <v>769</v>
      </c>
    </row>
    <row r="241" spans="1:5" ht="15" customHeight="1">
      <c r="A241" s="185"/>
      <c r="B241" s="183" t="s">
        <v>193</v>
      </c>
      <c r="C241" s="184" t="s">
        <v>770</v>
      </c>
      <c r="D241" s="184" t="s">
        <v>771</v>
      </c>
      <c r="E241" s="184" t="s">
        <v>772</v>
      </c>
    </row>
    <row r="242" spans="1:5" ht="15" customHeight="1">
      <c r="A242" s="185"/>
      <c r="B242" s="183" t="s">
        <v>197</v>
      </c>
      <c r="C242" s="184" t="s">
        <v>773</v>
      </c>
      <c r="D242" s="184" t="s">
        <v>774</v>
      </c>
      <c r="E242" s="184" t="s">
        <v>775</v>
      </c>
    </row>
    <row r="243" spans="1:5" ht="15" customHeight="1">
      <c r="A243" s="185"/>
      <c r="B243" s="183" t="s">
        <v>201</v>
      </c>
      <c r="C243" s="184" t="s">
        <v>776</v>
      </c>
      <c r="D243" s="184" t="s">
        <v>777</v>
      </c>
      <c r="E243" s="184" t="s">
        <v>778</v>
      </c>
    </row>
    <row r="244" spans="1:5" ht="15" customHeight="1">
      <c r="A244" s="185"/>
      <c r="B244" s="183" t="s">
        <v>205</v>
      </c>
      <c r="C244" s="184" t="s">
        <v>779</v>
      </c>
      <c r="D244" s="184" t="s">
        <v>780</v>
      </c>
      <c r="E244" s="184" t="s">
        <v>781</v>
      </c>
    </row>
    <row r="245" spans="1:5" ht="15" customHeight="1">
      <c r="A245" s="185"/>
      <c r="B245" s="183" t="s">
        <v>209</v>
      </c>
      <c r="C245" s="184" t="s">
        <v>782</v>
      </c>
      <c r="D245" s="184" t="s">
        <v>783</v>
      </c>
      <c r="E245" s="184" t="s">
        <v>784</v>
      </c>
    </row>
    <row r="246" spans="1:5" ht="15" customHeight="1">
      <c r="A246" s="185"/>
      <c r="B246" s="183" t="s">
        <v>213</v>
      </c>
      <c r="C246" s="184" t="s">
        <v>785</v>
      </c>
      <c r="D246" s="184" t="s">
        <v>786</v>
      </c>
      <c r="E246" s="184" t="s">
        <v>787</v>
      </c>
    </row>
    <row r="247" spans="1:5" ht="15" customHeight="1">
      <c r="A247" s="185"/>
      <c r="B247" s="183" t="s">
        <v>217</v>
      </c>
      <c r="C247" s="184" t="s">
        <v>788</v>
      </c>
      <c r="D247" s="184" t="s">
        <v>789</v>
      </c>
      <c r="E247" s="184" t="s">
        <v>790</v>
      </c>
    </row>
    <row r="248" spans="1:5" ht="15" customHeight="1">
      <c r="A248" s="185"/>
      <c r="B248" s="183" t="s">
        <v>221</v>
      </c>
      <c r="C248" s="184" t="s">
        <v>791</v>
      </c>
      <c r="D248" s="184" t="s">
        <v>792</v>
      </c>
      <c r="E248" s="184" t="s">
        <v>793</v>
      </c>
    </row>
    <row r="249" spans="1:5" ht="15" customHeight="1">
      <c r="A249" s="185"/>
      <c r="B249" s="183" t="s">
        <v>225</v>
      </c>
      <c r="C249" s="184" t="s">
        <v>794</v>
      </c>
      <c r="D249" s="184" t="s">
        <v>795</v>
      </c>
      <c r="E249" s="184" t="s">
        <v>796</v>
      </c>
    </row>
    <row r="250" spans="1:5" ht="15" customHeight="1">
      <c r="A250" s="185"/>
      <c r="B250" s="183" t="s">
        <v>229</v>
      </c>
      <c r="C250" s="184" t="s">
        <v>797</v>
      </c>
      <c r="D250" s="184" t="s">
        <v>798</v>
      </c>
      <c r="E250" s="184" t="s">
        <v>799</v>
      </c>
    </row>
    <row r="251" spans="1:5" ht="15" customHeight="1">
      <c r="A251" s="185"/>
      <c r="B251" s="183" t="s">
        <v>233</v>
      </c>
      <c r="C251" s="184" t="s">
        <v>800</v>
      </c>
      <c r="D251" s="184" t="s">
        <v>801</v>
      </c>
      <c r="E251" s="184" t="s">
        <v>802</v>
      </c>
    </row>
    <row r="252" spans="1:5" ht="15" customHeight="1">
      <c r="A252" s="185"/>
      <c r="B252" s="183" t="s">
        <v>237</v>
      </c>
      <c r="C252" s="184" t="s">
        <v>803</v>
      </c>
      <c r="D252" s="184" t="s">
        <v>804</v>
      </c>
      <c r="E252" s="184" t="s">
        <v>805</v>
      </c>
    </row>
    <row r="253" spans="1:5" ht="15" customHeight="1">
      <c r="A253" s="185"/>
      <c r="B253" s="183" t="s">
        <v>241</v>
      </c>
      <c r="C253" s="184" t="s">
        <v>806</v>
      </c>
      <c r="D253" s="184" t="s">
        <v>807</v>
      </c>
      <c r="E253" s="184" t="s">
        <v>808</v>
      </c>
    </row>
    <row r="254" spans="1:5" ht="15" customHeight="1">
      <c r="A254" s="185"/>
      <c r="B254" s="183" t="s">
        <v>245</v>
      </c>
      <c r="C254" s="184" t="s">
        <v>809</v>
      </c>
      <c r="D254" s="184" t="s">
        <v>810</v>
      </c>
      <c r="E254" s="184" t="s">
        <v>811</v>
      </c>
    </row>
    <row r="255" spans="1:5" ht="15" customHeight="1">
      <c r="A255" s="185"/>
      <c r="B255" s="183" t="s">
        <v>249</v>
      </c>
      <c r="C255" s="184" t="s">
        <v>812</v>
      </c>
      <c r="D255" s="184" t="s">
        <v>813</v>
      </c>
      <c r="E255" s="184" t="s">
        <v>814</v>
      </c>
    </row>
    <row r="256" spans="1:5" ht="15" customHeight="1">
      <c r="A256" s="185"/>
      <c r="B256" s="183" t="s">
        <v>253</v>
      </c>
      <c r="C256" s="184" t="s">
        <v>815</v>
      </c>
      <c r="D256" s="184" t="s">
        <v>816</v>
      </c>
      <c r="E256" s="184" t="s">
        <v>817</v>
      </c>
    </row>
    <row r="257" spans="1:5" ht="15" customHeight="1">
      <c r="A257" s="185"/>
      <c r="B257" s="183" t="s">
        <v>257</v>
      </c>
      <c r="C257" s="184" t="s">
        <v>818</v>
      </c>
      <c r="D257" s="184" t="s">
        <v>819</v>
      </c>
      <c r="E257" s="184" t="s">
        <v>820</v>
      </c>
    </row>
    <row r="258" spans="1:5" ht="15" customHeight="1">
      <c r="A258" s="185"/>
      <c r="B258" s="183" t="s">
        <v>261</v>
      </c>
      <c r="C258" s="184" t="s">
        <v>821</v>
      </c>
      <c r="D258" s="184" t="s">
        <v>822</v>
      </c>
      <c r="E258" s="184" t="s">
        <v>823</v>
      </c>
    </row>
    <row r="259" spans="1:5" ht="15" customHeight="1">
      <c r="A259" s="185"/>
      <c r="B259" s="183" t="s">
        <v>265</v>
      </c>
      <c r="C259" s="184" t="s">
        <v>824</v>
      </c>
      <c r="D259" s="184" t="s">
        <v>825</v>
      </c>
      <c r="E259" s="184" t="s">
        <v>826</v>
      </c>
    </row>
    <row r="260" spans="1:5" ht="15" customHeight="1">
      <c r="A260" s="185"/>
      <c r="B260" s="183" t="s">
        <v>269</v>
      </c>
      <c r="C260" s="184" t="s">
        <v>827</v>
      </c>
      <c r="D260" s="184" t="s">
        <v>828</v>
      </c>
      <c r="E260" s="184" t="s">
        <v>829</v>
      </c>
    </row>
    <row r="261" spans="1:5" ht="15" customHeight="1">
      <c r="A261" s="185"/>
      <c r="B261" s="183" t="s">
        <v>273</v>
      </c>
      <c r="C261" s="184" t="s">
        <v>830</v>
      </c>
      <c r="D261" s="184" t="s">
        <v>831</v>
      </c>
      <c r="E261" s="184" t="s">
        <v>832</v>
      </c>
    </row>
    <row r="262" spans="1:5" ht="15" customHeight="1">
      <c r="A262" s="185"/>
      <c r="B262" s="183" t="s">
        <v>277</v>
      </c>
      <c r="C262" s="184" t="s">
        <v>833</v>
      </c>
      <c r="D262" s="184" t="s">
        <v>834</v>
      </c>
      <c r="E262" s="184" t="s">
        <v>835</v>
      </c>
    </row>
    <row r="263" spans="1:5" ht="15" customHeight="1">
      <c r="A263" s="185"/>
      <c r="B263" s="183" t="s">
        <v>281</v>
      </c>
      <c r="C263" s="184" t="s">
        <v>836</v>
      </c>
      <c r="D263" s="184" t="s">
        <v>837</v>
      </c>
      <c r="E263" s="184" t="s">
        <v>838</v>
      </c>
    </row>
    <row r="264" spans="1:5" ht="15" customHeight="1">
      <c r="A264" s="185"/>
      <c r="B264" s="183" t="s">
        <v>285</v>
      </c>
      <c r="C264" s="184" t="s">
        <v>839</v>
      </c>
      <c r="D264" s="184" t="s">
        <v>840</v>
      </c>
      <c r="E264" s="184" t="s">
        <v>841</v>
      </c>
    </row>
    <row r="265" spans="1:5" ht="15" customHeight="1">
      <c r="A265" s="185"/>
      <c r="B265" s="183" t="s">
        <v>289</v>
      </c>
      <c r="C265" s="184" t="s">
        <v>842</v>
      </c>
      <c r="D265" s="184" t="s">
        <v>843</v>
      </c>
      <c r="E265" s="184" t="s">
        <v>844</v>
      </c>
    </row>
    <row r="266" spans="1:5" ht="15" customHeight="1">
      <c r="A266" s="185"/>
      <c r="B266" s="183" t="s">
        <v>293</v>
      </c>
      <c r="C266" s="184" t="s">
        <v>845</v>
      </c>
      <c r="D266" s="184" t="s">
        <v>846</v>
      </c>
      <c r="E266" s="184" t="s">
        <v>847</v>
      </c>
    </row>
    <row r="267" spans="1:5" ht="15" customHeight="1">
      <c r="A267" s="185"/>
      <c r="B267" s="183" t="s">
        <v>297</v>
      </c>
      <c r="C267" s="184" t="s">
        <v>848</v>
      </c>
      <c r="D267" s="184" t="s">
        <v>849</v>
      </c>
      <c r="E267" s="184" t="s">
        <v>850</v>
      </c>
    </row>
    <row r="268" spans="1:5" ht="15" customHeight="1">
      <c r="A268" s="185"/>
      <c r="B268" s="183" t="s">
        <v>301</v>
      </c>
      <c r="C268" s="184" t="s">
        <v>851</v>
      </c>
      <c r="D268" s="184" t="s">
        <v>852</v>
      </c>
      <c r="E268" s="184" t="s">
        <v>853</v>
      </c>
    </row>
    <row r="269" spans="1:5" ht="15" customHeight="1">
      <c r="A269" s="185"/>
      <c r="B269" s="183" t="s">
        <v>305</v>
      </c>
      <c r="C269" s="184" t="s">
        <v>854</v>
      </c>
      <c r="D269" s="184" t="s">
        <v>855</v>
      </c>
      <c r="E269" s="184" t="s">
        <v>856</v>
      </c>
    </row>
    <row r="270" spans="1:5" ht="15" customHeight="1">
      <c r="A270" s="185"/>
      <c r="B270" s="183" t="s">
        <v>309</v>
      </c>
      <c r="C270" s="184" t="s">
        <v>857</v>
      </c>
      <c r="D270" s="184" t="s">
        <v>858</v>
      </c>
      <c r="E270" s="184" t="s">
        <v>859</v>
      </c>
    </row>
    <row r="271" spans="1:5" ht="15" customHeight="1">
      <c r="A271" s="185"/>
      <c r="B271" s="183" t="s">
        <v>313</v>
      </c>
      <c r="C271" s="184" t="s">
        <v>860</v>
      </c>
      <c r="D271" s="184" t="s">
        <v>861</v>
      </c>
      <c r="E271" s="184" t="s">
        <v>862</v>
      </c>
    </row>
    <row r="272" spans="1:5" ht="15" customHeight="1">
      <c r="A272" s="185"/>
      <c r="B272" s="183" t="s">
        <v>317</v>
      </c>
      <c r="C272" s="184" t="s">
        <v>863</v>
      </c>
      <c r="D272" s="184" t="s">
        <v>864</v>
      </c>
      <c r="E272" s="184" t="s">
        <v>865</v>
      </c>
    </row>
    <row r="273" spans="1:5" ht="15" customHeight="1">
      <c r="A273" s="185"/>
      <c r="B273" s="183" t="s">
        <v>321</v>
      </c>
      <c r="C273" s="184" t="s">
        <v>866</v>
      </c>
      <c r="D273" s="184" t="s">
        <v>867</v>
      </c>
      <c r="E273" s="184" t="s">
        <v>868</v>
      </c>
    </row>
    <row r="274" spans="1:5" ht="15" customHeight="1">
      <c r="A274" s="185"/>
      <c r="B274" s="183" t="s">
        <v>325</v>
      </c>
      <c r="C274" s="184" t="s">
        <v>869</v>
      </c>
      <c r="D274" s="184" t="s">
        <v>870</v>
      </c>
      <c r="E274" s="184" t="s">
        <v>871</v>
      </c>
    </row>
    <row r="275" spans="1:5" ht="15" customHeight="1">
      <c r="A275" s="185"/>
      <c r="B275" s="183" t="s">
        <v>329</v>
      </c>
      <c r="C275" s="184" t="s">
        <v>872</v>
      </c>
      <c r="D275" s="184" t="s">
        <v>873</v>
      </c>
      <c r="E275" s="184" t="s">
        <v>874</v>
      </c>
    </row>
    <row r="276" spans="1:5" ht="15" customHeight="1">
      <c r="A276" s="185"/>
      <c r="B276" s="183" t="s">
        <v>333</v>
      </c>
      <c r="C276" s="184" t="s">
        <v>875</v>
      </c>
      <c r="D276" s="184" t="s">
        <v>876</v>
      </c>
      <c r="E276" s="184" t="s">
        <v>877</v>
      </c>
    </row>
    <row r="277" spans="1:5" ht="15" customHeight="1">
      <c r="A277" s="185"/>
      <c r="B277" s="183" t="s">
        <v>337</v>
      </c>
      <c r="C277" s="184" t="s">
        <v>878</v>
      </c>
      <c r="D277" s="184" t="s">
        <v>879</v>
      </c>
      <c r="E277" s="184" t="s">
        <v>880</v>
      </c>
    </row>
    <row r="278" spans="1:5" ht="15" customHeight="1">
      <c r="A278" s="185"/>
      <c r="B278" s="183" t="s">
        <v>341</v>
      </c>
      <c r="C278" s="184" t="s">
        <v>881</v>
      </c>
      <c r="D278" s="184" t="s">
        <v>882</v>
      </c>
      <c r="E278" s="184" t="s">
        <v>883</v>
      </c>
    </row>
    <row r="279" spans="1:5" ht="15" customHeight="1">
      <c r="A279" s="185"/>
      <c r="B279" s="183" t="s">
        <v>345</v>
      </c>
      <c r="C279" s="184" t="s">
        <v>346</v>
      </c>
      <c r="D279" s="184" t="s">
        <v>346</v>
      </c>
      <c r="E279" s="184" t="s">
        <v>346</v>
      </c>
    </row>
    <row r="280" spans="1:5" ht="15" customHeight="1">
      <c r="A280" s="185"/>
      <c r="B280" s="183" t="s">
        <v>347</v>
      </c>
      <c r="C280" s="184" t="s">
        <v>346</v>
      </c>
      <c r="D280" s="184" t="s">
        <v>346</v>
      </c>
      <c r="E280" s="184" t="s">
        <v>346</v>
      </c>
    </row>
    <row r="281" spans="1:5" ht="15" customHeight="1">
      <c r="A281" s="185"/>
      <c r="B281" s="183" t="s">
        <v>348</v>
      </c>
      <c r="C281" s="184" t="s">
        <v>349</v>
      </c>
      <c r="D281" s="184" t="s">
        <v>350</v>
      </c>
      <c r="E281" s="184" t="s">
        <v>351</v>
      </c>
    </row>
    <row r="282" spans="1:5" ht="15" customHeight="1">
      <c r="A282" s="185"/>
      <c r="B282" s="183" t="s">
        <v>352</v>
      </c>
      <c r="C282" s="184" t="s">
        <v>353</v>
      </c>
      <c r="D282" s="184" t="s">
        <v>354</v>
      </c>
      <c r="E282" s="184" t="s">
        <v>355</v>
      </c>
    </row>
    <row r="283" spans="1:5" ht="15" customHeight="1">
      <c r="A283" s="185"/>
      <c r="B283" s="183" t="s">
        <v>356</v>
      </c>
      <c r="C283" s="184" t="s">
        <v>357</v>
      </c>
      <c r="D283" s="184" t="s">
        <v>358</v>
      </c>
      <c r="E283" s="184" t="s">
        <v>359</v>
      </c>
    </row>
    <row r="284" spans="1:5" ht="15" customHeight="1">
      <c r="A284" s="185"/>
      <c r="B284" s="183" t="s">
        <v>360</v>
      </c>
      <c r="C284" s="184" t="s">
        <v>361</v>
      </c>
      <c r="D284" s="184" t="s">
        <v>362</v>
      </c>
      <c r="E284" s="184" t="s">
        <v>363</v>
      </c>
    </row>
    <row r="285" spans="1:5" ht="15" customHeight="1">
      <c r="A285" s="185"/>
      <c r="B285" s="183" t="s">
        <v>364</v>
      </c>
      <c r="C285" s="184" t="s">
        <v>365</v>
      </c>
      <c r="D285" s="184" t="s">
        <v>366</v>
      </c>
      <c r="E285" s="184" t="s">
        <v>367</v>
      </c>
    </row>
    <row r="286" spans="1:5" ht="15" customHeight="1">
      <c r="A286" s="185"/>
      <c r="B286" s="183" t="s">
        <v>368</v>
      </c>
      <c r="C286" s="184" t="s">
        <v>369</v>
      </c>
      <c r="D286" s="184" t="s">
        <v>370</v>
      </c>
      <c r="E286" s="184" t="s">
        <v>371</v>
      </c>
    </row>
    <row r="287" spans="1:5" ht="15" customHeight="1">
      <c r="A287" s="185"/>
      <c r="B287" s="183" t="s">
        <v>372</v>
      </c>
      <c r="C287" s="184" t="s">
        <v>373</v>
      </c>
      <c r="D287" s="184" t="s">
        <v>373</v>
      </c>
      <c r="E287" s="184" t="s">
        <v>373</v>
      </c>
    </row>
    <row r="288" spans="1:5" ht="15" customHeight="1">
      <c r="A288" s="185"/>
      <c r="B288" s="183" t="s">
        <v>374</v>
      </c>
      <c r="C288" s="184" t="s">
        <v>373</v>
      </c>
      <c r="D288" s="184" t="s">
        <v>373</v>
      </c>
      <c r="E288" s="184" t="s">
        <v>373</v>
      </c>
    </row>
    <row r="289" spans="1:5" ht="15" customHeight="1">
      <c r="A289" s="185"/>
      <c r="B289" s="183" t="s">
        <v>375</v>
      </c>
      <c r="C289" s="184" t="s">
        <v>376</v>
      </c>
      <c r="D289" s="184" t="s">
        <v>376</v>
      </c>
      <c r="E289" s="184" t="s">
        <v>376</v>
      </c>
    </row>
    <row r="290" spans="1:5" ht="15" customHeight="1">
      <c r="A290" s="186"/>
      <c r="B290" s="183" t="s">
        <v>377</v>
      </c>
      <c r="C290" s="184" t="s">
        <v>376</v>
      </c>
      <c r="D290" s="184" t="s">
        <v>376</v>
      </c>
      <c r="E290" s="184" t="s">
        <v>376</v>
      </c>
    </row>
    <row r="291" spans="1:5" ht="15" customHeight="1">
      <c r="A291" s="182" t="s">
        <v>884</v>
      </c>
      <c r="B291" s="183" t="s">
        <v>9</v>
      </c>
      <c r="C291" s="184" t="s">
        <v>885</v>
      </c>
      <c r="D291" s="184" t="s">
        <v>886</v>
      </c>
      <c r="E291" s="184" t="s">
        <v>887</v>
      </c>
    </row>
    <row r="292" spans="1:5" ht="15" customHeight="1">
      <c r="A292" s="185"/>
      <c r="B292" s="183" t="s">
        <v>13</v>
      </c>
      <c r="C292" s="184" t="s">
        <v>888</v>
      </c>
      <c r="D292" s="184" t="s">
        <v>889</v>
      </c>
      <c r="E292" s="184" t="s">
        <v>890</v>
      </c>
    </row>
    <row r="293" spans="1:5" ht="15" customHeight="1">
      <c r="A293" s="185"/>
      <c r="B293" s="183" t="s">
        <v>17</v>
      </c>
      <c r="C293" s="184" t="s">
        <v>891</v>
      </c>
      <c r="D293" s="184" t="s">
        <v>892</v>
      </c>
      <c r="E293" s="184" t="s">
        <v>893</v>
      </c>
    </row>
    <row r="294" spans="1:5" ht="15" customHeight="1">
      <c r="A294" s="185"/>
      <c r="B294" s="183" t="s">
        <v>21</v>
      </c>
      <c r="C294" s="184" t="s">
        <v>894</v>
      </c>
      <c r="D294" s="184" t="s">
        <v>895</v>
      </c>
      <c r="E294" s="184" t="s">
        <v>896</v>
      </c>
    </row>
    <row r="295" spans="1:5" ht="15" customHeight="1">
      <c r="A295" s="185"/>
      <c r="B295" s="183" t="s">
        <v>25</v>
      </c>
      <c r="C295" s="184" t="s">
        <v>897</v>
      </c>
      <c r="D295" s="184" t="s">
        <v>898</v>
      </c>
      <c r="E295" s="184" t="s">
        <v>899</v>
      </c>
    </row>
    <row r="296" spans="1:5" ht="15" customHeight="1">
      <c r="A296" s="185"/>
      <c r="B296" s="183" t="s">
        <v>29</v>
      </c>
      <c r="C296" s="184" t="s">
        <v>900</v>
      </c>
      <c r="D296" s="184" t="s">
        <v>901</v>
      </c>
      <c r="E296" s="184" t="s">
        <v>902</v>
      </c>
    </row>
    <row r="297" spans="1:5" ht="15" customHeight="1">
      <c r="A297" s="185"/>
      <c r="B297" s="183" t="s">
        <v>33</v>
      </c>
      <c r="C297" s="184" t="s">
        <v>903</v>
      </c>
      <c r="D297" s="184" t="s">
        <v>904</v>
      </c>
      <c r="E297" s="184" t="s">
        <v>905</v>
      </c>
    </row>
    <row r="298" spans="1:5" ht="15" customHeight="1">
      <c r="A298" s="185"/>
      <c r="B298" s="183" t="s">
        <v>37</v>
      </c>
      <c r="C298" s="184" t="s">
        <v>906</v>
      </c>
      <c r="D298" s="184" t="s">
        <v>907</v>
      </c>
      <c r="E298" s="184" t="s">
        <v>908</v>
      </c>
    </row>
    <row r="299" spans="1:5" ht="15" customHeight="1">
      <c r="A299" s="185"/>
      <c r="B299" s="183" t="s">
        <v>41</v>
      </c>
      <c r="C299" s="184" t="s">
        <v>909</v>
      </c>
      <c r="D299" s="184" t="s">
        <v>910</v>
      </c>
      <c r="E299" s="184" t="s">
        <v>911</v>
      </c>
    </row>
    <row r="300" spans="1:5" ht="15" customHeight="1">
      <c r="A300" s="185"/>
      <c r="B300" s="183" t="s">
        <v>45</v>
      </c>
      <c r="C300" s="184" t="s">
        <v>912</v>
      </c>
      <c r="D300" s="184" t="s">
        <v>913</v>
      </c>
      <c r="E300" s="184" t="s">
        <v>914</v>
      </c>
    </row>
    <row r="301" spans="1:5" ht="15" customHeight="1">
      <c r="A301" s="185"/>
      <c r="B301" s="183" t="s">
        <v>49</v>
      </c>
      <c r="C301" s="184" t="s">
        <v>915</v>
      </c>
      <c r="D301" s="184" t="s">
        <v>916</v>
      </c>
      <c r="E301" s="184" t="s">
        <v>917</v>
      </c>
    </row>
    <row r="302" spans="1:5" ht="15" customHeight="1">
      <c r="A302" s="185"/>
      <c r="B302" s="183" t="s">
        <v>53</v>
      </c>
      <c r="C302" s="184" t="s">
        <v>918</v>
      </c>
      <c r="D302" s="184" t="s">
        <v>919</v>
      </c>
      <c r="E302" s="184" t="s">
        <v>920</v>
      </c>
    </row>
    <row r="303" spans="1:5" ht="15" customHeight="1">
      <c r="A303" s="185"/>
      <c r="B303" s="183" t="s">
        <v>57</v>
      </c>
      <c r="C303" s="184" t="s">
        <v>921</v>
      </c>
      <c r="D303" s="184" t="s">
        <v>922</v>
      </c>
      <c r="E303" s="184" t="s">
        <v>923</v>
      </c>
    </row>
    <row r="304" spans="1:5" ht="15" customHeight="1">
      <c r="A304" s="185"/>
      <c r="B304" s="183" t="s">
        <v>61</v>
      </c>
      <c r="C304" s="184" t="s">
        <v>924</v>
      </c>
      <c r="D304" s="184" t="s">
        <v>925</v>
      </c>
      <c r="E304" s="184" t="s">
        <v>926</v>
      </c>
    </row>
    <row r="305" spans="1:5" ht="15" customHeight="1">
      <c r="A305" s="185"/>
      <c r="B305" s="183" t="s">
        <v>65</v>
      </c>
      <c r="C305" s="184" t="s">
        <v>927</v>
      </c>
      <c r="D305" s="184" t="s">
        <v>928</v>
      </c>
      <c r="E305" s="184" t="s">
        <v>929</v>
      </c>
    </row>
    <row r="306" spans="1:5" ht="15" customHeight="1">
      <c r="A306" s="185"/>
      <c r="B306" s="183" t="s">
        <v>69</v>
      </c>
      <c r="C306" s="184" t="s">
        <v>930</v>
      </c>
      <c r="D306" s="184" t="s">
        <v>931</v>
      </c>
      <c r="E306" s="184" t="s">
        <v>932</v>
      </c>
    </row>
    <row r="307" spans="1:5" ht="15" customHeight="1">
      <c r="A307" s="185"/>
      <c r="B307" s="183" t="s">
        <v>73</v>
      </c>
      <c r="C307" s="184" t="s">
        <v>933</v>
      </c>
      <c r="D307" s="184" t="s">
        <v>934</v>
      </c>
      <c r="E307" s="184" t="s">
        <v>935</v>
      </c>
    </row>
    <row r="308" spans="1:5" ht="15" customHeight="1">
      <c r="A308" s="185"/>
      <c r="B308" s="183" t="s">
        <v>77</v>
      </c>
      <c r="C308" s="184" t="s">
        <v>936</v>
      </c>
      <c r="D308" s="184" t="s">
        <v>937</v>
      </c>
      <c r="E308" s="184" t="s">
        <v>938</v>
      </c>
    </row>
    <row r="309" spans="1:5" ht="15" customHeight="1">
      <c r="A309" s="185"/>
      <c r="B309" s="183" t="s">
        <v>81</v>
      </c>
      <c r="C309" s="184" t="s">
        <v>939</v>
      </c>
      <c r="D309" s="184" t="s">
        <v>940</v>
      </c>
      <c r="E309" s="184" t="s">
        <v>941</v>
      </c>
    </row>
    <row r="310" spans="1:5" ht="15" customHeight="1">
      <c r="A310" s="185"/>
      <c r="B310" s="183" t="s">
        <v>85</v>
      </c>
      <c r="C310" s="184" t="s">
        <v>942</v>
      </c>
      <c r="D310" s="184" t="s">
        <v>943</v>
      </c>
      <c r="E310" s="184" t="s">
        <v>944</v>
      </c>
    </row>
    <row r="311" spans="1:5" ht="15" customHeight="1">
      <c r="A311" s="185"/>
      <c r="B311" s="183" t="s">
        <v>89</v>
      </c>
      <c r="C311" s="184" t="s">
        <v>945</v>
      </c>
      <c r="D311" s="184" t="s">
        <v>946</v>
      </c>
      <c r="E311" s="184" t="s">
        <v>947</v>
      </c>
    </row>
    <row r="312" spans="1:5" ht="15" customHeight="1">
      <c r="A312" s="185"/>
      <c r="B312" s="183" t="s">
        <v>93</v>
      </c>
      <c r="C312" s="184" t="s">
        <v>948</v>
      </c>
      <c r="D312" s="184" t="s">
        <v>949</v>
      </c>
      <c r="E312" s="184" t="s">
        <v>950</v>
      </c>
    </row>
    <row r="313" spans="1:5" ht="15" customHeight="1">
      <c r="A313" s="185"/>
      <c r="B313" s="183" t="s">
        <v>97</v>
      </c>
      <c r="C313" s="184" t="s">
        <v>951</v>
      </c>
      <c r="D313" s="184" t="s">
        <v>952</v>
      </c>
      <c r="E313" s="184" t="s">
        <v>953</v>
      </c>
    </row>
    <row r="314" spans="1:5" ht="15" customHeight="1">
      <c r="A314" s="185"/>
      <c r="B314" s="183" t="s">
        <v>101</v>
      </c>
      <c r="C314" s="184" t="s">
        <v>954</v>
      </c>
      <c r="D314" s="184" t="s">
        <v>955</v>
      </c>
      <c r="E314" s="184" t="s">
        <v>956</v>
      </c>
    </row>
    <row r="315" spans="1:5" ht="15" customHeight="1">
      <c r="A315" s="185"/>
      <c r="B315" s="183" t="s">
        <v>105</v>
      </c>
      <c r="C315" s="184" t="s">
        <v>957</v>
      </c>
      <c r="D315" s="184" t="s">
        <v>958</v>
      </c>
      <c r="E315" s="184" t="s">
        <v>959</v>
      </c>
    </row>
    <row r="316" spans="1:5" ht="15" customHeight="1">
      <c r="A316" s="185"/>
      <c r="B316" s="183" t="s">
        <v>109</v>
      </c>
      <c r="C316" s="184" t="s">
        <v>960</v>
      </c>
      <c r="D316" s="184" t="s">
        <v>961</v>
      </c>
      <c r="E316" s="184" t="s">
        <v>962</v>
      </c>
    </row>
    <row r="317" spans="1:5" ht="15" customHeight="1">
      <c r="A317" s="185"/>
      <c r="B317" s="183" t="s">
        <v>113</v>
      </c>
      <c r="C317" s="184" t="s">
        <v>963</v>
      </c>
      <c r="D317" s="184" t="s">
        <v>964</v>
      </c>
      <c r="E317" s="184" t="s">
        <v>965</v>
      </c>
    </row>
    <row r="318" spans="1:5" ht="15" customHeight="1">
      <c r="A318" s="185"/>
      <c r="B318" s="183" t="s">
        <v>117</v>
      </c>
      <c r="C318" s="184" t="s">
        <v>966</v>
      </c>
      <c r="D318" s="184" t="s">
        <v>967</v>
      </c>
      <c r="E318" s="184" t="s">
        <v>968</v>
      </c>
    </row>
    <row r="319" spans="1:5" ht="15" customHeight="1">
      <c r="A319" s="185"/>
      <c r="B319" s="183" t="s">
        <v>121</v>
      </c>
      <c r="C319" s="184" t="s">
        <v>969</v>
      </c>
      <c r="D319" s="184" t="s">
        <v>970</v>
      </c>
      <c r="E319" s="184" t="s">
        <v>971</v>
      </c>
    </row>
    <row r="320" spans="1:5" ht="15" customHeight="1">
      <c r="A320" s="185"/>
      <c r="B320" s="183" t="s">
        <v>125</v>
      </c>
      <c r="C320" s="184" t="s">
        <v>972</v>
      </c>
      <c r="D320" s="184" t="s">
        <v>973</v>
      </c>
      <c r="E320" s="184" t="s">
        <v>974</v>
      </c>
    </row>
    <row r="321" spans="1:5" ht="15" customHeight="1">
      <c r="A321" s="185"/>
      <c r="B321" s="183" t="s">
        <v>129</v>
      </c>
      <c r="C321" s="184" t="s">
        <v>975</v>
      </c>
      <c r="D321" s="184" t="s">
        <v>976</v>
      </c>
      <c r="E321" s="184" t="s">
        <v>977</v>
      </c>
    </row>
    <row r="322" spans="1:5" ht="15" customHeight="1">
      <c r="A322" s="185"/>
      <c r="B322" s="183" t="s">
        <v>133</v>
      </c>
      <c r="C322" s="184" t="s">
        <v>978</v>
      </c>
      <c r="D322" s="184" t="s">
        <v>979</v>
      </c>
      <c r="E322" s="184" t="s">
        <v>980</v>
      </c>
    </row>
    <row r="323" spans="1:5" ht="15" customHeight="1">
      <c r="A323" s="185"/>
      <c r="B323" s="183" t="s">
        <v>137</v>
      </c>
      <c r="C323" s="184" t="s">
        <v>981</v>
      </c>
      <c r="D323" s="184" t="s">
        <v>982</v>
      </c>
      <c r="E323" s="184" t="s">
        <v>983</v>
      </c>
    </row>
    <row r="324" spans="1:5" ht="15" customHeight="1">
      <c r="A324" s="185"/>
      <c r="B324" s="183" t="s">
        <v>141</v>
      </c>
      <c r="C324" s="184" t="s">
        <v>984</v>
      </c>
      <c r="D324" s="184" t="s">
        <v>985</v>
      </c>
      <c r="E324" s="184" t="s">
        <v>986</v>
      </c>
    </row>
    <row r="325" spans="1:5" ht="15" customHeight="1">
      <c r="A325" s="185"/>
      <c r="B325" s="183" t="s">
        <v>145</v>
      </c>
      <c r="C325" s="184" t="s">
        <v>987</v>
      </c>
      <c r="D325" s="184" t="s">
        <v>988</v>
      </c>
      <c r="E325" s="184" t="s">
        <v>989</v>
      </c>
    </row>
    <row r="326" spans="1:5" ht="15" customHeight="1">
      <c r="A326" s="185"/>
      <c r="B326" s="183" t="s">
        <v>149</v>
      </c>
      <c r="C326" s="184" t="s">
        <v>990</v>
      </c>
      <c r="D326" s="184" t="s">
        <v>991</v>
      </c>
      <c r="E326" s="184" t="s">
        <v>992</v>
      </c>
    </row>
    <row r="327" spans="1:5" ht="15" customHeight="1">
      <c r="A327" s="185"/>
      <c r="B327" s="183" t="s">
        <v>153</v>
      </c>
      <c r="C327" s="184" t="s">
        <v>993</v>
      </c>
      <c r="D327" s="184" t="s">
        <v>994</v>
      </c>
      <c r="E327" s="184" t="s">
        <v>995</v>
      </c>
    </row>
    <row r="328" spans="1:5" ht="15" customHeight="1">
      <c r="A328" s="185"/>
      <c r="B328" s="183" t="s">
        <v>157</v>
      </c>
      <c r="C328" s="184" t="s">
        <v>996</v>
      </c>
      <c r="D328" s="184" t="s">
        <v>997</v>
      </c>
      <c r="E328" s="184" t="s">
        <v>998</v>
      </c>
    </row>
    <row r="329" spans="1:5" ht="15" customHeight="1">
      <c r="A329" s="185"/>
      <c r="B329" s="183" t="s">
        <v>161</v>
      </c>
      <c r="C329" s="184" t="s">
        <v>999</v>
      </c>
      <c r="D329" s="184" t="s">
        <v>1000</v>
      </c>
      <c r="E329" s="184" t="s">
        <v>1001</v>
      </c>
    </row>
    <row r="330" spans="1:5" ht="15" customHeight="1">
      <c r="A330" s="185"/>
      <c r="B330" s="183" t="s">
        <v>165</v>
      </c>
      <c r="C330" s="184" t="s">
        <v>1002</v>
      </c>
      <c r="D330" s="184" t="s">
        <v>1003</v>
      </c>
      <c r="E330" s="184" t="s">
        <v>1004</v>
      </c>
    </row>
    <row r="331" spans="1:5" ht="15" customHeight="1">
      <c r="A331" s="185"/>
      <c r="B331" s="183" t="s">
        <v>169</v>
      </c>
      <c r="C331" s="184" t="s">
        <v>1005</v>
      </c>
      <c r="D331" s="184" t="s">
        <v>1006</v>
      </c>
      <c r="E331" s="184" t="s">
        <v>1007</v>
      </c>
    </row>
    <row r="332" spans="1:5" ht="15" customHeight="1">
      <c r="A332" s="185"/>
      <c r="B332" s="183" t="s">
        <v>173</v>
      </c>
      <c r="C332" s="184" t="s">
        <v>1008</v>
      </c>
      <c r="D332" s="184" t="s">
        <v>1009</v>
      </c>
      <c r="E332" s="184" t="s">
        <v>1010</v>
      </c>
    </row>
    <row r="333" spans="1:5" ht="15" customHeight="1">
      <c r="A333" s="185"/>
      <c r="B333" s="183" t="s">
        <v>177</v>
      </c>
      <c r="C333" s="184" t="s">
        <v>1011</v>
      </c>
      <c r="D333" s="184" t="s">
        <v>1012</v>
      </c>
      <c r="E333" s="184" t="s">
        <v>1013</v>
      </c>
    </row>
    <row r="334" spans="1:5" ht="15" customHeight="1">
      <c r="A334" s="185"/>
      <c r="B334" s="183" t="s">
        <v>181</v>
      </c>
      <c r="C334" s="184" t="s">
        <v>1014</v>
      </c>
      <c r="D334" s="184" t="s">
        <v>1015</v>
      </c>
      <c r="E334" s="184" t="s">
        <v>1016</v>
      </c>
    </row>
    <row r="335" spans="1:5" ht="15" customHeight="1">
      <c r="A335" s="185"/>
      <c r="B335" s="183" t="s">
        <v>185</v>
      </c>
      <c r="C335" s="184" t="s">
        <v>1017</v>
      </c>
      <c r="D335" s="184" t="s">
        <v>1018</v>
      </c>
      <c r="E335" s="184" t="s">
        <v>1019</v>
      </c>
    </row>
    <row r="336" spans="1:5" ht="15" customHeight="1">
      <c r="A336" s="185"/>
      <c r="B336" s="183" t="s">
        <v>189</v>
      </c>
      <c r="C336" s="184" t="s">
        <v>1020</v>
      </c>
      <c r="D336" s="184" t="s">
        <v>1021</v>
      </c>
      <c r="E336" s="184" t="s">
        <v>1022</v>
      </c>
    </row>
    <row r="337" spans="1:5" ht="15" customHeight="1">
      <c r="A337" s="185"/>
      <c r="B337" s="183" t="s">
        <v>193</v>
      </c>
      <c r="C337" s="184" t="s">
        <v>1023</v>
      </c>
      <c r="D337" s="184" t="s">
        <v>1024</v>
      </c>
      <c r="E337" s="184" t="s">
        <v>1025</v>
      </c>
    </row>
    <row r="338" spans="1:5" ht="15" customHeight="1">
      <c r="A338" s="185"/>
      <c r="B338" s="183" t="s">
        <v>197</v>
      </c>
      <c r="C338" s="184" t="s">
        <v>1026</v>
      </c>
      <c r="D338" s="184" t="s">
        <v>1027</v>
      </c>
      <c r="E338" s="184" t="s">
        <v>1028</v>
      </c>
    </row>
    <row r="339" spans="1:5" ht="15" customHeight="1">
      <c r="A339" s="185"/>
      <c r="B339" s="183" t="s">
        <v>201</v>
      </c>
      <c r="C339" s="184" t="s">
        <v>1029</v>
      </c>
      <c r="D339" s="184" t="s">
        <v>1030</v>
      </c>
      <c r="E339" s="184" t="s">
        <v>1031</v>
      </c>
    </row>
    <row r="340" spans="1:5" ht="15" customHeight="1">
      <c r="A340" s="185"/>
      <c r="B340" s="183" t="s">
        <v>205</v>
      </c>
      <c r="C340" s="184" t="s">
        <v>1032</v>
      </c>
      <c r="D340" s="184" t="s">
        <v>1033</v>
      </c>
      <c r="E340" s="184" t="s">
        <v>1034</v>
      </c>
    </row>
    <row r="341" spans="1:5" ht="15" customHeight="1">
      <c r="A341" s="185"/>
      <c r="B341" s="183" t="s">
        <v>209</v>
      </c>
      <c r="C341" s="184" t="s">
        <v>1035</v>
      </c>
      <c r="D341" s="184" t="s">
        <v>1036</v>
      </c>
      <c r="E341" s="184" t="s">
        <v>1037</v>
      </c>
    </row>
    <row r="342" spans="1:5" ht="15" customHeight="1">
      <c r="A342" s="185"/>
      <c r="B342" s="183" t="s">
        <v>213</v>
      </c>
      <c r="C342" s="184" t="s">
        <v>1038</v>
      </c>
      <c r="D342" s="184" t="s">
        <v>1039</v>
      </c>
      <c r="E342" s="184" t="s">
        <v>1040</v>
      </c>
    </row>
    <row r="343" spans="1:5" ht="15" customHeight="1">
      <c r="A343" s="185"/>
      <c r="B343" s="183" t="s">
        <v>217</v>
      </c>
      <c r="C343" s="184" t="s">
        <v>1041</v>
      </c>
      <c r="D343" s="184" t="s">
        <v>1042</v>
      </c>
      <c r="E343" s="184" t="s">
        <v>1043</v>
      </c>
    </row>
    <row r="344" spans="1:5" ht="15" customHeight="1">
      <c r="A344" s="185"/>
      <c r="B344" s="183" t="s">
        <v>221</v>
      </c>
      <c r="C344" s="184" t="s">
        <v>1044</v>
      </c>
      <c r="D344" s="184" t="s">
        <v>1045</v>
      </c>
      <c r="E344" s="184" t="s">
        <v>1046</v>
      </c>
    </row>
    <row r="345" spans="1:5" ht="15" customHeight="1">
      <c r="A345" s="185"/>
      <c r="B345" s="183" t="s">
        <v>225</v>
      </c>
      <c r="C345" s="184" t="s">
        <v>1047</v>
      </c>
      <c r="D345" s="184" t="s">
        <v>1048</v>
      </c>
      <c r="E345" s="184" t="s">
        <v>1049</v>
      </c>
    </row>
    <row r="346" spans="1:5" ht="15" customHeight="1">
      <c r="A346" s="185"/>
      <c r="B346" s="183" t="s">
        <v>229</v>
      </c>
      <c r="C346" s="184" t="s">
        <v>1050</v>
      </c>
      <c r="D346" s="184" t="s">
        <v>1051</v>
      </c>
      <c r="E346" s="184" t="s">
        <v>1052</v>
      </c>
    </row>
    <row r="347" spans="1:5" ht="15" customHeight="1">
      <c r="A347" s="185"/>
      <c r="B347" s="183" t="s">
        <v>233</v>
      </c>
      <c r="C347" s="184" t="s">
        <v>1053</v>
      </c>
      <c r="D347" s="184" t="s">
        <v>1054</v>
      </c>
      <c r="E347" s="184" t="s">
        <v>1055</v>
      </c>
    </row>
    <row r="348" spans="1:5" ht="15" customHeight="1">
      <c r="A348" s="185"/>
      <c r="B348" s="183" t="s">
        <v>237</v>
      </c>
      <c r="C348" s="184" t="s">
        <v>1056</v>
      </c>
      <c r="D348" s="184" t="s">
        <v>1057</v>
      </c>
      <c r="E348" s="184" t="s">
        <v>1058</v>
      </c>
    </row>
    <row r="349" spans="1:5" ht="15" customHeight="1">
      <c r="A349" s="185"/>
      <c r="B349" s="183" t="s">
        <v>241</v>
      </c>
      <c r="C349" s="184" t="s">
        <v>1059</v>
      </c>
      <c r="D349" s="184" t="s">
        <v>1060</v>
      </c>
      <c r="E349" s="184" t="s">
        <v>1061</v>
      </c>
    </row>
    <row r="350" spans="1:5" ht="15" customHeight="1">
      <c r="A350" s="185"/>
      <c r="B350" s="183" t="s">
        <v>245</v>
      </c>
      <c r="C350" s="184" t="s">
        <v>1062</v>
      </c>
      <c r="D350" s="184" t="s">
        <v>1063</v>
      </c>
      <c r="E350" s="184" t="s">
        <v>1064</v>
      </c>
    </row>
    <row r="351" spans="1:5" ht="15" customHeight="1">
      <c r="A351" s="185"/>
      <c r="B351" s="183" t="s">
        <v>249</v>
      </c>
      <c r="C351" s="184" t="s">
        <v>1065</v>
      </c>
      <c r="D351" s="184" t="s">
        <v>1066</v>
      </c>
      <c r="E351" s="184" t="s">
        <v>1067</v>
      </c>
    </row>
    <row r="352" spans="1:5" ht="15" customHeight="1">
      <c r="A352" s="185"/>
      <c r="B352" s="183" t="s">
        <v>253</v>
      </c>
      <c r="C352" s="184" t="s">
        <v>1068</v>
      </c>
      <c r="D352" s="184" t="s">
        <v>1069</v>
      </c>
      <c r="E352" s="184" t="s">
        <v>1070</v>
      </c>
    </row>
    <row r="353" spans="1:5" ht="15" customHeight="1">
      <c r="A353" s="185"/>
      <c r="B353" s="183" t="s">
        <v>257</v>
      </c>
      <c r="C353" s="184" t="s">
        <v>1071</v>
      </c>
      <c r="D353" s="184" t="s">
        <v>1072</v>
      </c>
      <c r="E353" s="184" t="s">
        <v>1073</v>
      </c>
    </row>
    <row r="354" spans="1:5" ht="15" customHeight="1">
      <c r="A354" s="185"/>
      <c r="B354" s="183" t="s">
        <v>261</v>
      </c>
      <c r="C354" s="184" t="s">
        <v>1074</v>
      </c>
      <c r="D354" s="184" t="s">
        <v>1075</v>
      </c>
      <c r="E354" s="184" t="s">
        <v>1076</v>
      </c>
    </row>
    <row r="355" spans="1:5" ht="15" customHeight="1">
      <c r="A355" s="185"/>
      <c r="B355" s="183" t="s">
        <v>265</v>
      </c>
      <c r="C355" s="187" t="s">
        <v>1077</v>
      </c>
      <c r="D355" s="187" t="s">
        <v>1078</v>
      </c>
      <c r="E355" s="187" t="s">
        <v>1079</v>
      </c>
    </row>
    <row r="356" spans="1:5" ht="15" customHeight="1">
      <c r="A356" s="185"/>
      <c r="B356" s="183" t="s">
        <v>269</v>
      </c>
      <c r="C356" s="184" t="s">
        <v>1080</v>
      </c>
      <c r="D356" s="184" t="s">
        <v>1081</v>
      </c>
      <c r="E356" s="184" t="s">
        <v>1082</v>
      </c>
    </row>
    <row r="357" spans="1:5" ht="15" customHeight="1">
      <c r="A357" s="185"/>
      <c r="B357" s="183" t="s">
        <v>273</v>
      </c>
      <c r="C357" s="184" t="s">
        <v>1083</v>
      </c>
      <c r="D357" s="184" t="s">
        <v>1084</v>
      </c>
      <c r="E357" s="184" t="s">
        <v>1085</v>
      </c>
    </row>
    <row r="358" spans="1:5" ht="15" customHeight="1">
      <c r="A358" s="185"/>
      <c r="B358" s="183" t="s">
        <v>277</v>
      </c>
      <c r="C358" s="184" t="s">
        <v>1086</v>
      </c>
      <c r="D358" s="184" t="s">
        <v>1087</v>
      </c>
      <c r="E358" s="184" t="s">
        <v>1088</v>
      </c>
    </row>
    <row r="359" spans="1:5" ht="15" customHeight="1">
      <c r="A359" s="185"/>
      <c r="B359" s="183" t="s">
        <v>281</v>
      </c>
      <c r="C359" s="184" t="s">
        <v>1089</v>
      </c>
      <c r="D359" s="184" t="s">
        <v>1090</v>
      </c>
      <c r="E359" s="184" t="s">
        <v>1091</v>
      </c>
    </row>
    <row r="360" spans="1:5" ht="15" customHeight="1">
      <c r="A360" s="185"/>
      <c r="B360" s="183" t="s">
        <v>285</v>
      </c>
      <c r="C360" s="184" t="s">
        <v>1092</v>
      </c>
      <c r="D360" s="184" t="s">
        <v>1093</v>
      </c>
      <c r="E360" s="184" t="s">
        <v>1094</v>
      </c>
    </row>
    <row r="361" spans="1:5" ht="15" customHeight="1">
      <c r="A361" s="185"/>
      <c r="B361" s="183" t="s">
        <v>289</v>
      </c>
      <c r="C361" s="184" t="s">
        <v>1095</v>
      </c>
      <c r="D361" s="184" t="s">
        <v>1096</v>
      </c>
      <c r="E361" s="184" t="s">
        <v>1097</v>
      </c>
    </row>
    <row r="362" spans="1:5" ht="15" customHeight="1">
      <c r="A362" s="185"/>
      <c r="B362" s="183" t="s">
        <v>293</v>
      </c>
      <c r="C362" s="184" t="s">
        <v>1098</v>
      </c>
      <c r="D362" s="184" t="s">
        <v>1099</v>
      </c>
      <c r="E362" s="184" t="s">
        <v>1100</v>
      </c>
    </row>
    <row r="363" spans="1:5" ht="15" customHeight="1">
      <c r="A363" s="185"/>
      <c r="B363" s="183" t="s">
        <v>297</v>
      </c>
      <c r="C363" s="184" t="s">
        <v>1101</v>
      </c>
      <c r="D363" s="184" t="s">
        <v>1102</v>
      </c>
      <c r="E363" s="184" t="s">
        <v>1103</v>
      </c>
    </row>
    <row r="364" spans="1:5" ht="15" customHeight="1">
      <c r="A364" s="185"/>
      <c r="B364" s="183" t="s">
        <v>301</v>
      </c>
      <c r="C364" s="184" t="s">
        <v>1104</v>
      </c>
      <c r="D364" s="184" t="s">
        <v>1105</v>
      </c>
      <c r="E364" s="184" t="s">
        <v>1106</v>
      </c>
    </row>
    <row r="365" spans="1:5" ht="15" customHeight="1">
      <c r="A365" s="185"/>
      <c r="B365" s="183" t="s">
        <v>305</v>
      </c>
      <c r="C365" s="184" t="s">
        <v>1107</v>
      </c>
      <c r="D365" s="184" t="s">
        <v>1108</v>
      </c>
      <c r="E365" s="184" t="s">
        <v>1109</v>
      </c>
    </row>
    <row r="366" spans="1:5" ht="15" customHeight="1">
      <c r="A366" s="185"/>
      <c r="B366" s="183" t="s">
        <v>309</v>
      </c>
      <c r="C366" s="184" t="s">
        <v>1110</v>
      </c>
      <c r="D366" s="184" t="s">
        <v>1111</v>
      </c>
      <c r="E366" s="184" t="s">
        <v>1112</v>
      </c>
    </row>
    <row r="367" spans="1:5" ht="15" customHeight="1">
      <c r="A367" s="185"/>
      <c r="B367" s="183" t="s">
        <v>313</v>
      </c>
      <c r="C367" s="184" t="s">
        <v>1113</v>
      </c>
      <c r="D367" s="184" t="s">
        <v>1114</v>
      </c>
      <c r="E367" s="184" t="s">
        <v>1115</v>
      </c>
    </row>
    <row r="368" spans="1:5" ht="15" customHeight="1">
      <c r="A368" s="185"/>
      <c r="B368" s="183" t="s">
        <v>317</v>
      </c>
      <c r="C368" s="184" t="s">
        <v>1116</v>
      </c>
      <c r="D368" s="184" t="s">
        <v>1117</v>
      </c>
      <c r="E368" s="184" t="s">
        <v>1118</v>
      </c>
    </row>
    <row r="369" spans="1:5" ht="15" customHeight="1">
      <c r="A369" s="185"/>
      <c r="B369" s="183" t="s">
        <v>321</v>
      </c>
      <c r="C369" s="184" t="s">
        <v>1119</v>
      </c>
      <c r="D369" s="184" t="s">
        <v>1120</v>
      </c>
      <c r="E369" s="184" t="s">
        <v>1121</v>
      </c>
    </row>
    <row r="370" spans="1:5" ht="15" customHeight="1">
      <c r="A370" s="185"/>
      <c r="B370" s="183" t="s">
        <v>325</v>
      </c>
      <c r="C370" s="184" t="s">
        <v>1122</v>
      </c>
      <c r="D370" s="184" t="s">
        <v>1123</v>
      </c>
      <c r="E370" s="184" t="s">
        <v>1124</v>
      </c>
    </row>
    <row r="371" spans="1:5" ht="15" customHeight="1">
      <c r="A371" s="185"/>
      <c r="B371" s="183" t="s">
        <v>329</v>
      </c>
      <c r="C371" s="184" t="s">
        <v>1125</v>
      </c>
      <c r="D371" s="184" t="s">
        <v>1126</v>
      </c>
      <c r="E371" s="184" t="s">
        <v>1127</v>
      </c>
    </row>
    <row r="372" spans="1:5" ht="15" customHeight="1">
      <c r="A372" s="185"/>
      <c r="B372" s="183" t="s">
        <v>333</v>
      </c>
      <c r="C372" s="184" t="s">
        <v>1128</v>
      </c>
      <c r="D372" s="184" t="s">
        <v>1129</v>
      </c>
      <c r="E372" s="184" t="s">
        <v>1130</v>
      </c>
    </row>
    <row r="373" spans="1:5" ht="15" customHeight="1">
      <c r="A373" s="185"/>
      <c r="B373" s="183" t="s">
        <v>337</v>
      </c>
      <c r="C373" s="184" t="s">
        <v>1131</v>
      </c>
      <c r="D373" s="184" t="s">
        <v>1132</v>
      </c>
      <c r="E373" s="184" t="s">
        <v>1133</v>
      </c>
    </row>
    <row r="374" spans="1:5" ht="15" customHeight="1">
      <c r="A374" s="185"/>
      <c r="B374" s="183" t="s">
        <v>341</v>
      </c>
      <c r="C374" s="184" t="s">
        <v>1134</v>
      </c>
      <c r="D374" s="184" t="s">
        <v>1135</v>
      </c>
      <c r="E374" s="184" t="s">
        <v>1136</v>
      </c>
    </row>
    <row r="375" spans="1:5" ht="15" customHeight="1">
      <c r="A375" s="185"/>
      <c r="B375" s="183" t="s">
        <v>345</v>
      </c>
      <c r="C375" s="184" t="s">
        <v>346</v>
      </c>
      <c r="D375" s="184" t="s">
        <v>346</v>
      </c>
      <c r="E375" s="184" t="s">
        <v>346</v>
      </c>
    </row>
    <row r="376" spans="1:5" ht="15" customHeight="1">
      <c r="A376" s="185"/>
      <c r="B376" s="183" t="s">
        <v>347</v>
      </c>
      <c r="C376" s="184" t="s">
        <v>346</v>
      </c>
      <c r="D376" s="184" t="s">
        <v>346</v>
      </c>
      <c r="E376" s="184" t="s">
        <v>346</v>
      </c>
    </row>
    <row r="377" spans="1:5" ht="15" customHeight="1">
      <c r="A377" s="185"/>
      <c r="B377" s="183" t="s">
        <v>348</v>
      </c>
      <c r="C377" s="184" t="s">
        <v>349</v>
      </c>
      <c r="D377" s="184" t="s">
        <v>350</v>
      </c>
      <c r="E377" s="184" t="s">
        <v>351</v>
      </c>
    </row>
    <row r="378" spans="1:5" ht="15" customHeight="1">
      <c r="A378" s="185"/>
      <c r="B378" s="183" t="s">
        <v>352</v>
      </c>
      <c r="C378" s="184" t="s">
        <v>353</v>
      </c>
      <c r="D378" s="184" t="s">
        <v>354</v>
      </c>
      <c r="E378" s="184" t="s">
        <v>355</v>
      </c>
    </row>
    <row r="379" spans="1:5" ht="15" customHeight="1">
      <c r="A379" s="185"/>
      <c r="B379" s="183" t="s">
        <v>356</v>
      </c>
      <c r="C379" s="184" t="s">
        <v>357</v>
      </c>
      <c r="D379" s="184" t="s">
        <v>358</v>
      </c>
      <c r="E379" s="184" t="s">
        <v>359</v>
      </c>
    </row>
    <row r="380" spans="1:5" ht="15" customHeight="1">
      <c r="A380" s="185"/>
      <c r="B380" s="183" t="s">
        <v>360</v>
      </c>
      <c r="C380" s="184" t="s">
        <v>361</v>
      </c>
      <c r="D380" s="184" t="s">
        <v>362</v>
      </c>
      <c r="E380" s="184" t="s">
        <v>363</v>
      </c>
    </row>
    <row r="381" spans="1:5" ht="15" customHeight="1">
      <c r="A381" s="185"/>
      <c r="B381" s="183" t="s">
        <v>364</v>
      </c>
      <c r="C381" s="184" t="s">
        <v>365</v>
      </c>
      <c r="D381" s="184" t="s">
        <v>366</v>
      </c>
      <c r="E381" s="184" t="s">
        <v>367</v>
      </c>
    </row>
    <row r="382" spans="1:5" ht="15" customHeight="1">
      <c r="A382" s="185"/>
      <c r="B382" s="183" t="s">
        <v>368</v>
      </c>
      <c r="C382" s="184" t="s">
        <v>369</v>
      </c>
      <c r="D382" s="184" t="s">
        <v>370</v>
      </c>
      <c r="E382" s="184" t="s">
        <v>371</v>
      </c>
    </row>
    <row r="383" spans="1:5" ht="15" customHeight="1">
      <c r="A383" s="185"/>
      <c r="B383" s="183" t="s">
        <v>372</v>
      </c>
      <c r="C383" s="184" t="s">
        <v>373</v>
      </c>
      <c r="D383" s="184" t="s">
        <v>373</v>
      </c>
      <c r="E383" s="184" t="s">
        <v>373</v>
      </c>
    </row>
    <row r="384" spans="1:5" ht="15" customHeight="1">
      <c r="A384" s="185"/>
      <c r="B384" s="183" t="s">
        <v>374</v>
      </c>
      <c r="C384" s="184" t="s">
        <v>373</v>
      </c>
      <c r="D384" s="184" t="s">
        <v>373</v>
      </c>
      <c r="E384" s="184" t="s">
        <v>373</v>
      </c>
    </row>
    <row r="385" spans="1:5" ht="15" customHeight="1">
      <c r="A385" s="185"/>
      <c r="B385" s="183" t="s">
        <v>375</v>
      </c>
      <c r="C385" s="184" t="s">
        <v>376</v>
      </c>
      <c r="D385" s="184" t="s">
        <v>376</v>
      </c>
      <c r="E385" s="184" t="s">
        <v>376</v>
      </c>
    </row>
    <row r="386" spans="1:5" ht="15" customHeight="1">
      <c r="A386" s="186"/>
      <c r="B386" s="183" t="s">
        <v>377</v>
      </c>
      <c r="C386" s="184" t="s">
        <v>376</v>
      </c>
      <c r="D386" s="184" t="s">
        <v>376</v>
      </c>
      <c r="E386" s="184" t="s">
        <v>376</v>
      </c>
    </row>
    <row r="387" spans="1:5" ht="15" customHeight="1">
      <c r="A387" s="182" t="s">
        <v>1137</v>
      </c>
      <c r="B387" s="183" t="s">
        <v>9</v>
      </c>
      <c r="C387" s="184" t="s">
        <v>1138</v>
      </c>
      <c r="D387" s="184" t="s">
        <v>1139</v>
      </c>
      <c r="E387" s="184" t="s">
        <v>1140</v>
      </c>
    </row>
    <row r="388" spans="1:5" ht="15" customHeight="1">
      <c r="A388" s="185"/>
      <c r="B388" s="183" t="s">
        <v>13</v>
      </c>
      <c r="C388" s="184" t="s">
        <v>1141</v>
      </c>
      <c r="D388" s="184" t="s">
        <v>1142</v>
      </c>
      <c r="E388" s="184" t="s">
        <v>1143</v>
      </c>
    </row>
    <row r="389" spans="1:5" ht="15" customHeight="1">
      <c r="A389" s="185"/>
      <c r="B389" s="183" t="s">
        <v>17</v>
      </c>
      <c r="C389" s="184" t="s">
        <v>1144</v>
      </c>
      <c r="D389" s="184" t="s">
        <v>1145</v>
      </c>
      <c r="E389" s="184" t="s">
        <v>1146</v>
      </c>
    </row>
    <row r="390" spans="1:5" ht="15" customHeight="1">
      <c r="A390" s="185"/>
      <c r="B390" s="183" t="s">
        <v>21</v>
      </c>
      <c r="C390" s="184" t="s">
        <v>1147</v>
      </c>
      <c r="D390" s="184" t="s">
        <v>1148</v>
      </c>
      <c r="E390" s="184" t="s">
        <v>1149</v>
      </c>
    </row>
    <row r="391" spans="1:5" ht="15" customHeight="1">
      <c r="A391" s="185"/>
      <c r="B391" s="183" t="s">
        <v>25</v>
      </c>
      <c r="C391" s="184" t="s">
        <v>1150</v>
      </c>
      <c r="D391" s="184" t="s">
        <v>1151</v>
      </c>
      <c r="E391" s="184" t="s">
        <v>1152</v>
      </c>
    </row>
    <row r="392" spans="1:5" ht="15" customHeight="1">
      <c r="A392" s="185"/>
      <c r="B392" s="183" t="s">
        <v>29</v>
      </c>
      <c r="C392" s="184" t="s">
        <v>1153</v>
      </c>
      <c r="D392" s="184" t="s">
        <v>1154</v>
      </c>
      <c r="E392" s="184" t="s">
        <v>1155</v>
      </c>
    </row>
    <row r="393" spans="1:5" ht="15" customHeight="1">
      <c r="A393" s="185"/>
      <c r="B393" s="183" t="s">
        <v>33</v>
      </c>
      <c r="C393" s="184" t="s">
        <v>1156</v>
      </c>
      <c r="D393" s="184" t="s">
        <v>1157</v>
      </c>
      <c r="E393" s="184" t="s">
        <v>1158</v>
      </c>
    </row>
    <row r="394" spans="1:5" ht="15" customHeight="1">
      <c r="A394" s="185"/>
      <c r="B394" s="183" t="s">
        <v>37</v>
      </c>
      <c r="C394" s="184" t="s">
        <v>1159</v>
      </c>
      <c r="D394" s="184" t="s">
        <v>1160</v>
      </c>
      <c r="E394" s="184" t="s">
        <v>1161</v>
      </c>
    </row>
    <row r="395" spans="1:5" ht="15" customHeight="1">
      <c r="A395" s="185"/>
      <c r="B395" s="183" t="s">
        <v>41</v>
      </c>
      <c r="C395" s="184" t="s">
        <v>1162</v>
      </c>
      <c r="D395" s="184" t="s">
        <v>1163</v>
      </c>
      <c r="E395" s="184" t="s">
        <v>1164</v>
      </c>
    </row>
    <row r="396" spans="1:5" ht="15" customHeight="1">
      <c r="A396" s="185"/>
      <c r="B396" s="183" t="s">
        <v>45</v>
      </c>
      <c r="C396" s="184" t="s">
        <v>1165</v>
      </c>
      <c r="D396" s="184" t="s">
        <v>1166</v>
      </c>
      <c r="E396" s="184" t="s">
        <v>1167</v>
      </c>
    </row>
    <row r="397" spans="1:5" ht="15" customHeight="1">
      <c r="A397" s="185"/>
      <c r="B397" s="183" t="s">
        <v>49</v>
      </c>
      <c r="C397" s="184" t="s">
        <v>1168</v>
      </c>
      <c r="D397" s="184" t="s">
        <v>1169</v>
      </c>
      <c r="E397" s="184" t="s">
        <v>1170</v>
      </c>
    </row>
    <row r="398" spans="1:5" ht="15" customHeight="1">
      <c r="A398" s="185"/>
      <c r="B398" s="183" t="s">
        <v>53</v>
      </c>
      <c r="C398" s="184" t="s">
        <v>1171</v>
      </c>
      <c r="D398" s="184" t="s">
        <v>1172</v>
      </c>
      <c r="E398" s="184" t="s">
        <v>1173</v>
      </c>
    </row>
    <row r="399" spans="1:5" ht="15" customHeight="1">
      <c r="A399" s="185"/>
      <c r="B399" s="183" t="s">
        <v>57</v>
      </c>
      <c r="C399" s="184" t="s">
        <v>1174</v>
      </c>
      <c r="D399" s="184" t="s">
        <v>1175</v>
      </c>
      <c r="E399" s="184" t="s">
        <v>1176</v>
      </c>
    </row>
    <row r="400" spans="1:5" ht="15" customHeight="1">
      <c r="A400" s="185"/>
      <c r="B400" s="183" t="s">
        <v>61</v>
      </c>
      <c r="C400" s="184" t="s">
        <v>1177</v>
      </c>
      <c r="D400" s="184" t="s">
        <v>1178</v>
      </c>
      <c r="E400" s="184" t="s">
        <v>1179</v>
      </c>
    </row>
    <row r="401" spans="1:5" ht="15" customHeight="1">
      <c r="A401" s="185"/>
      <c r="B401" s="183" t="s">
        <v>65</v>
      </c>
      <c r="C401" s="184" t="s">
        <v>1180</v>
      </c>
      <c r="D401" s="184" t="s">
        <v>1181</v>
      </c>
      <c r="E401" s="184" t="s">
        <v>1182</v>
      </c>
    </row>
    <row r="402" spans="1:5" ht="15" customHeight="1">
      <c r="A402" s="185"/>
      <c r="B402" s="183" t="s">
        <v>69</v>
      </c>
      <c r="C402" s="184" t="s">
        <v>1183</v>
      </c>
      <c r="D402" s="184" t="s">
        <v>1184</v>
      </c>
      <c r="E402" s="184" t="s">
        <v>1185</v>
      </c>
    </row>
    <row r="403" spans="1:5" ht="15" customHeight="1">
      <c r="A403" s="185"/>
      <c r="B403" s="183" t="s">
        <v>73</v>
      </c>
      <c r="C403" s="184" t="s">
        <v>1186</v>
      </c>
      <c r="D403" s="184" t="s">
        <v>1187</v>
      </c>
      <c r="E403" s="184" t="s">
        <v>1188</v>
      </c>
    </row>
    <row r="404" spans="1:5" ht="15" customHeight="1">
      <c r="A404" s="185"/>
      <c r="B404" s="183" t="s">
        <v>77</v>
      </c>
      <c r="C404" s="184" t="s">
        <v>1189</v>
      </c>
      <c r="D404" s="184" t="s">
        <v>1190</v>
      </c>
      <c r="E404" s="184" t="s">
        <v>1191</v>
      </c>
    </row>
    <row r="405" spans="1:5" ht="15" customHeight="1">
      <c r="A405" s="185"/>
      <c r="B405" s="183" t="s">
        <v>81</v>
      </c>
      <c r="C405" s="184" t="s">
        <v>1192</v>
      </c>
      <c r="D405" s="184" t="s">
        <v>1193</v>
      </c>
      <c r="E405" s="184" t="s">
        <v>1194</v>
      </c>
    </row>
    <row r="406" spans="1:5" ht="15" customHeight="1">
      <c r="A406" s="185"/>
      <c r="B406" s="183" t="s">
        <v>85</v>
      </c>
      <c r="C406" s="184" t="s">
        <v>1195</v>
      </c>
      <c r="D406" s="184" t="s">
        <v>1196</v>
      </c>
      <c r="E406" s="184" t="s">
        <v>1197</v>
      </c>
    </row>
    <row r="407" spans="1:5" ht="15" customHeight="1">
      <c r="A407" s="185"/>
      <c r="B407" s="183" t="s">
        <v>89</v>
      </c>
      <c r="C407" s="184" t="s">
        <v>1198</v>
      </c>
      <c r="D407" s="184" t="s">
        <v>1199</v>
      </c>
      <c r="E407" s="184" t="s">
        <v>1200</v>
      </c>
    </row>
    <row r="408" spans="1:5" ht="15" customHeight="1">
      <c r="A408" s="185"/>
      <c r="B408" s="183" t="s">
        <v>93</v>
      </c>
      <c r="C408" s="184" t="s">
        <v>1201</v>
      </c>
      <c r="D408" s="184" t="s">
        <v>1202</v>
      </c>
      <c r="E408" s="184" t="s">
        <v>1203</v>
      </c>
    </row>
    <row r="409" spans="1:5" ht="15" customHeight="1">
      <c r="A409" s="185"/>
      <c r="B409" s="183" t="s">
        <v>97</v>
      </c>
      <c r="C409" s="184" t="s">
        <v>1204</v>
      </c>
      <c r="D409" s="184" t="s">
        <v>1205</v>
      </c>
      <c r="E409" s="184" t="s">
        <v>1206</v>
      </c>
    </row>
    <row r="410" spans="1:5" ht="15" customHeight="1">
      <c r="A410" s="185"/>
      <c r="B410" s="183" t="s">
        <v>101</v>
      </c>
      <c r="C410" s="184" t="s">
        <v>1207</v>
      </c>
      <c r="D410" s="184" t="s">
        <v>1208</v>
      </c>
      <c r="E410" s="184" t="s">
        <v>1209</v>
      </c>
    </row>
    <row r="411" spans="1:5" ht="15" customHeight="1">
      <c r="A411" s="185"/>
      <c r="B411" s="183" t="s">
        <v>105</v>
      </c>
      <c r="C411" s="184" t="s">
        <v>1210</v>
      </c>
      <c r="D411" s="184" t="s">
        <v>1211</v>
      </c>
      <c r="E411" s="184" t="s">
        <v>1212</v>
      </c>
    </row>
    <row r="412" spans="1:5" ht="15" customHeight="1">
      <c r="A412" s="185"/>
      <c r="B412" s="183" t="s">
        <v>109</v>
      </c>
      <c r="C412" s="184" t="s">
        <v>1213</v>
      </c>
      <c r="D412" s="184" t="s">
        <v>1214</v>
      </c>
      <c r="E412" s="184" t="s">
        <v>1215</v>
      </c>
    </row>
    <row r="413" spans="1:5" ht="15" customHeight="1">
      <c r="A413" s="185"/>
      <c r="B413" s="183" t="s">
        <v>113</v>
      </c>
      <c r="C413" s="184" t="s">
        <v>1216</v>
      </c>
      <c r="D413" s="184" t="s">
        <v>1217</v>
      </c>
      <c r="E413" s="184" t="s">
        <v>1218</v>
      </c>
    </row>
    <row r="414" spans="1:5" ht="15" customHeight="1">
      <c r="A414" s="185"/>
      <c r="B414" s="183" t="s">
        <v>117</v>
      </c>
      <c r="C414" s="184" t="s">
        <v>1219</v>
      </c>
      <c r="D414" s="184" t="s">
        <v>1220</v>
      </c>
      <c r="E414" s="184" t="s">
        <v>1221</v>
      </c>
    </row>
    <row r="415" spans="1:5" ht="15" customHeight="1">
      <c r="A415" s="185"/>
      <c r="B415" s="183" t="s">
        <v>121</v>
      </c>
      <c r="C415" s="184" t="s">
        <v>1222</v>
      </c>
      <c r="D415" s="184" t="s">
        <v>1223</v>
      </c>
      <c r="E415" s="184" t="s">
        <v>1224</v>
      </c>
    </row>
    <row r="416" spans="1:5" ht="15" customHeight="1">
      <c r="A416" s="185"/>
      <c r="B416" s="183" t="s">
        <v>125</v>
      </c>
      <c r="C416" s="184" t="s">
        <v>1225</v>
      </c>
      <c r="D416" s="184" t="s">
        <v>1226</v>
      </c>
      <c r="E416" s="184" t="s">
        <v>1227</v>
      </c>
    </row>
    <row r="417" spans="1:5" ht="15" customHeight="1">
      <c r="A417" s="185"/>
      <c r="B417" s="183" t="s">
        <v>129</v>
      </c>
      <c r="C417" s="184" t="s">
        <v>1228</v>
      </c>
      <c r="D417" s="184" t="s">
        <v>1229</v>
      </c>
      <c r="E417" s="184" t="s">
        <v>1230</v>
      </c>
    </row>
    <row r="418" spans="1:5" ht="15" customHeight="1">
      <c r="A418" s="185"/>
      <c r="B418" s="183" t="s">
        <v>133</v>
      </c>
      <c r="C418" s="184" t="s">
        <v>1231</v>
      </c>
      <c r="D418" s="184" t="s">
        <v>1232</v>
      </c>
      <c r="E418" s="184" t="s">
        <v>1233</v>
      </c>
    </row>
    <row r="419" spans="1:5" ht="15" customHeight="1">
      <c r="A419" s="185"/>
      <c r="B419" s="183" t="s">
        <v>137</v>
      </c>
      <c r="C419" s="184" t="s">
        <v>1234</v>
      </c>
      <c r="D419" s="184" t="s">
        <v>1235</v>
      </c>
      <c r="E419" s="184" t="s">
        <v>1236</v>
      </c>
    </row>
    <row r="420" spans="1:5" ht="15" customHeight="1">
      <c r="A420" s="185"/>
      <c r="B420" s="183" t="s">
        <v>141</v>
      </c>
      <c r="C420" s="184" t="s">
        <v>1237</v>
      </c>
      <c r="D420" s="184" t="s">
        <v>1238</v>
      </c>
      <c r="E420" s="184" t="s">
        <v>1239</v>
      </c>
    </row>
    <row r="421" spans="1:5" ht="15" customHeight="1">
      <c r="A421" s="185"/>
      <c r="B421" s="183" t="s">
        <v>145</v>
      </c>
      <c r="C421" s="184" t="s">
        <v>1240</v>
      </c>
      <c r="D421" s="184" t="s">
        <v>1241</v>
      </c>
      <c r="E421" s="184" t="s">
        <v>1242</v>
      </c>
    </row>
    <row r="422" spans="1:5" ht="15" customHeight="1">
      <c r="A422" s="185"/>
      <c r="B422" s="183" t="s">
        <v>149</v>
      </c>
      <c r="C422" s="184" t="s">
        <v>1243</v>
      </c>
      <c r="D422" s="184" t="s">
        <v>1244</v>
      </c>
      <c r="E422" s="184" t="s">
        <v>1245</v>
      </c>
    </row>
    <row r="423" spans="1:5" ht="15" customHeight="1">
      <c r="A423" s="185"/>
      <c r="B423" s="183" t="s">
        <v>153</v>
      </c>
      <c r="C423" s="184" t="s">
        <v>1246</v>
      </c>
      <c r="D423" s="184" t="s">
        <v>1247</v>
      </c>
      <c r="E423" s="184" t="s">
        <v>1248</v>
      </c>
    </row>
    <row r="424" spans="1:5" ht="15" customHeight="1">
      <c r="A424" s="185"/>
      <c r="B424" s="183" t="s">
        <v>157</v>
      </c>
      <c r="C424" s="184" t="s">
        <v>1249</v>
      </c>
      <c r="D424" s="184" t="s">
        <v>1250</v>
      </c>
      <c r="E424" s="184" t="s">
        <v>1251</v>
      </c>
    </row>
    <row r="425" spans="1:5" ht="15" customHeight="1">
      <c r="A425" s="185"/>
      <c r="B425" s="183" t="s">
        <v>161</v>
      </c>
      <c r="C425" s="184" t="s">
        <v>1252</v>
      </c>
      <c r="D425" s="184" t="s">
        <v>1253</v>
      </c>
      <c r="E425" s="184" t="s">
        <v>1254</v>
      </c>
    </row>
    <row r="426" spans="1:5" ht="15" customHeight="1">
      <c r="A426" s="185"/>
      <c r="B426" s="183" t="s">
        <v>165</v>
      </c>
      <c r="C426" s="184" t="s">
        <v>1255</v>
      </c>
      <c r="D426" s="184" t="s">
        <v>1256</v>
      </c>
      <c r="E426" s="184" t="s">
        <v>1257</v>
      </c>
    </row>
    <row r="427" spans="1:5" ht="15" customHeight="1">
      <c r="A427" s="185"/>
      <c r="B427" s="183" t="s">
        <v>169</v>
      </c>
      <c r="C427" s="184" t="s">
        <v>1258</v>
      </c>
      <c r="D427" s="184" t="s">
        <v>1259</v>
      </c>
      <c r="E427" s="184" t="s">
        <v>1260</v>
      </c>
    </row>
    <row r="428" spans="1:5" ht="15" customHeight="1">
      <c r="A428" s="185"/>
      <c r="B428" s="183" t="s">
        <v>173</v>
      </c>
      <c r="C428" s="184" t="s">
        <v>1261</v>
      </c>
      <c r="D428" s="184" t="s">
        <v>1262</v>
      </c>
      <c r="E428" s="184" t="s">
        <v>1263</v>
      </c>
    </row>
    <row r="429" spans="1:5" ht="15" customHeight="1">
      <c r="A429" s="185"/>
      <c r="B429" s="183" t="s">
        <v>177</v>
      </c>
      <c r="C429" s="184" t="s">
        <v>1264</v>
      </c>
      <c r="D429" s="184" t="s">
        <v>1265</v>
      </c>
      <c r="E429" s="184" t="s">
        <v>1266</v>
      </c>
    </row>
    <row r="430" spans="1:5" ht="15" customHeight="1">
      <c r="A430" s="185"/>
      <c r="B430" s="183" t="s">
        <v>181</v>
      </c>
      <c r="C430" s="184" t="s">
        <v>1267</v>
      </c>
      <c r="D430" s="184" t="s">
        <v>1268</v>
      </c>
      <c r="E430" s="184" t="s">
        <v>1269</v>
      </c>
    </row>
    <row r="431" spans="1:5" ht="15" customHeight="1">
      <c r="A431" s="185"/>
      <c r="B431" s="183" t="s">
        <v>185</v>
      </c>
      <c r="C431" s="184" t="s">
        <v>1270</v>
      </c>
      <c r="D431" s="184" t="s">
        <v>1271</v>
      </c>
      <c r="E431" s="184" t="s">
        <v>1272</v>
      </c>
    </row>
    <row r="432" spans="1:5" ht="15" customHeight="1">
      <c r="A432" s="185"/>
      <c r="B432" s="183" t="s">
        <v>189</v>
      </c>
      <c r="C432" s="184" t="s">
        <v>1273</v>
      </c>
      <c r="D432" s="184" t="s">
        <v>1274</v>
      </c>
      <c r="E432" s="184" t="s">
        <v>1275</v>
      </c>
    </row>
    <row r="433" spans="1:5" ht="15" customHeight="1">
      <c r="A433" s="185"/>
      <c r="B433" s="183" t="s">
        <v>193</v>
      </c>
      <c r="C433" s="184" t="s">
        <v>1276</v>
      </c>
      <c r="D433" s="184" t="s">
        <v>1277</v>
      </c>
      <c r="E433" s="184" t="s">
        <v>1278</v>
      </c>
    </row>
    <row r="434" spans="1:5" ht="15" customHeight="1">
      <c r="A434" s="185"/>
      <c r="B434" s="183" t="s">
        <v>197</v>
      </c>
      <c r="C434" s="184" t="s">
        <v>1279</v>
      </c>
      <c r="D434" s="184" t="s">
        <v>1280</v>
      </c>
      <c r="E434" s="184" t="s">
        <v>1281</v>
      </c>
    </row>
    <row r="435" spans="1:5" ht="15" customHeight="1">
      <c r="A435" s="185"/>
      <c r="B435" s="183" t="s">
        <v>201</v>
      </c>
      <c r="C435" s="184" t="s">
        <v>1282</v>
      </c>
      <c r="D435" s="184" t="s">
        <v>1283</v>
      </c>
      <c r="E435" s="184" t="s">
        <v>1284</v>
      </c>
    </row>
    <row r="436" spans="1:5" ht="15" customHeight="1">
      <c r="A436" s="185"/>
      <c r="B436" s="183" t="s">
        <v>205</v>
      </c>
      <c r="C436" s="184" t="s">
        <v>1285</v>
      </c>
      <c r="D436" s="184" t="s">
        <v>1286</v>
      </c>
      <c r="E436" s="184" t="s">
        <v>1287</v>
      </c>
    </row>
    <row r="437" spans="1:5" ht="15" customHeight="1">
      <c r="A437" s="185"/>
      <c r="B437" s="183" t="s">
        <v>209</v>
      </c>
      <c r="C437" s="184" t="s">
        <v>1288</v>
      </c>
      <c r="D437" s="184" t="s">
        <v>1289</v>
      </c>
      <c r="E437" s="184" t="s">
        <v>1290</v>
      </c>
    </row>
    <row r="438" spans="1:5" ht="15" customHeight="1">
      <c r="A438" s="185"/>
      <c r="B438" s="183" t="s">
        <v>213</v>
      </c>
      <c r="C438" s="184" t="s">
        <v>1291</v>
      </c>
      <c r="D438" s="184" t="s">
        <v>1292</v>
      </c>
      <c r="E438" s="184" t="s">
        <v>1293</v>
      </c>
    </row>
    <row r="439" spans="1:5" ht="15" customHeight="1">
      <c r="A439" s="185"/>
      <c r="B439" s="183" t="s">
        <v>217</v>
      </c>
      <c r="C439" s="184" t="s">
        <v>1294</v>
      </c>
      <c r="D439" s="184" t="s">
        <v>1295</v>
      </c>
      <c r="E439" s="184" t="s">
        <v>1296</v>
      </c>
    </row>
    <row r="440" spans="1:5" ht="15" customHeight="1">
      <c r="A440" s="185"/>
      <c r="B440" s="183" t="s">
        <v>221</v>
      </c>
      <c r="C440" s="184" t="s">
        <v>1297</v>
      </c>
      <c r="D440" s="184" t="s">
        <v>1298</v>
      </c>
      <c r="E440" s="184" t="s">
        <v>1299</v>
      </c>
    </row>
    <row r="441" spans="1:5" ht="15" customHeight="1">
      <c r="A441" s="185"/>
      <c r="B441" s="183" t="s">
        <v>225</v>
      </c>
      <c r="C441" s="184" t="s">
        <v>1300</v>
      </c>
      <c r="D441" s="184" t="s">
        <v>1301</v>
      </c>
      <c r="E441" s="184" t="s">
        <v>1302</v>
      </c>
    </row>
    <row r="442" spans="1:5" ht="15" customHeight="1">
      <c r="A442" s="185"/>
      <c r="B442" s="183" t="s">
        <v>229</v>
      </c>
      <c r="C442" s="184" t="s">
        <v>1303</v>
      </c>
      <c r="D442" s="184" t="s">
        <v>1304</v>
      </c>
      <c r="E442" s="184" t="s">
        <v>1305</v>
      </c>
    </row>
    <row r="443" spans="1:5" ht="15" customHeight="1">
      <c r="A443" s="185"/>
      <c r="B443" s="183" t="s">
        <v>233</v>
      </c>
      <c r="C443" s="184" t="s">
        <v>1306</v>
      </c>
      <c r="D443" s="184" t="s">
        <v>1307</v>
      </c>
      <c r="E443" s="184" t="s">
        <v>1308</v>
      </c>
    </row>
    <row r="444" spans="1:5" ht="15" customHeight="1">
      <c r="A444" s="185"/>
      <c r="B444" s="183" t="s">
        <v>237</v>
      </c>
      <c r="C444" s="184" t="s">
        <v>1309</v>
      </c>
      <c r="D444" s="184" t="s">
        <v>1310</v>
      </c>
      <c r="E444" s="184" t="s">
        <v>1311</v>
      </c>
    </row>
    <row r="445" spans="1:5" ht="15" customHeight="1">
      <c r="A445" s="185"/>
      <c r="B445" s="183" t="s">
        <v>241</v>
      </c>
      <c r="C445" s="184" t="s">
        <v>1312</v>
      </c>
      <c r="D445" s="184" t="s">
        <v>1313</v>
      </c>
      <c r="E445" s="184" t="s">
        <v>1314</v>
      </c>
    </row>
    <row r="446" spans="1:5" ht="15" customHeight="1">
      <c r="A446" s="185"/>
      <c r="B446" s="183" t="s">
        <v>245</v>
      </c>
      <c r="C446" s="184" t="s">
        <v>1315</v>
      </c>
      <c r="D446" s="184" t="s">
        <v>1316</v>
      </c>
      <c r="E446" s="184" t="s">
        <v>1317</v>
      </c>
    </row>
    <row r="447" spans="1:5" ht="15" customHeight="1">
      <c r="A447" s="185"/>
      <c r="B447" s="183" t="s">
        <v>249</v>
      </c>
      <c r="C447" s="184" t="s">
        <v>1318</v>
      </c>
      <c r="D447" s="184" t="s">
        <v>1319</v>
      </c>
      <c r="E447" s="184" t="s">
        <v>1320</v>
      </c>
    </row>
    <row r="448" spans="1:5" ht="15" customHeight="1">
      <c r="A448" s="185"/>
      <c r="B448" s="183" t="s">
        <v>253</v>
      </c>
      <c r="C448" s="184" t="s">
        <v>1321</v>
      </c>
      <c r="D448" s="184" t="s">
        <v>1322</v>
      </c>
      <c r="E448" s="184" t="s">
        <v>1323</v>
      </c>
    </row>
    <row r="449" spans="1:5" ht="15" customHeight="1">
      <c r="A449" s="185"/>
      <c r="B449" s="183" t="s">
        <v>257</v>
      </c>
      <c r="C449" s="184" t="s">
        <v>1324</v>
      </c>
      <c r="D449" s="184" t="s">
        <v>1325</v>
      </c>
      <c r="E449" s="184" t="s">
        <v>1326</v>
      </c>
    </row>
    <row r="450" spans="1:5" ht="15" customHeight="1">
      <c r="A450" s="185"/>
      <c r="B450" s="183" t="s">
        <v>261</v>
      </c>
      <c r="C450" s="184" t="s">
        <v>1327</v>
      </c>
      <c r="D450" s="184" t="s">
        <v>1328</v>
      </c>
      <c r="E450" s="184" t="s">
        <v>1329</v>
      </c>
    </row>
    <row r="451" spans="1:5" ht="15" customHeight="1">
      <c r="A451" s="185"/>
      <c r="B451" s="183" t="s">
        <v>265</v>
      </c>
      <c r="C451" s="184" t="s">
        <v>1330</v>
      </c>
      <c r="D451" s="184" t="s">
        <v>1331</v>
      </c>
      <c r="E451" s="184" t="s">
        <v>1332</v>
      </c>
    </row>
    <row r="452" spans="1:5" ht="15" customHeight="1">
      <c r="A452" s="185"/>
      <c r="B452" s="183" t="s">
        <v>269</v>
      </c>
      <c r="C452" s="184" t="s">
        <v>1333</v>
      </c>
      <c r="D452" s="184" t="s">
        <v>1334</v>
      </c>
      <c r="E452" s="184" t="s">
        <v>1335</v>
      </c>
    </row>
    <row r="453" spans="1:5" ht="15" customHeight="1">
      <c r="A453" s="185"/>
      <c r="B453" s="183" t="s">
        <v>273</v>
      </c>
      <c r="C453" s="184" t="s">
        <v>1336</v>
      </c>
      <c r="D453" s="184" t="s">
        <v>1337</v>
      </c>
      <c r="E453" s="184" t="s">
        <v>1338</v>
      </c>
    </row>
    <row r="454" spans="1:5" ht="15" customHeight="1">
      <c r="A454" s="185"/>
      <c r="B454" s="183" t="s">
        <v>277</v>
      </c>
      <c r="C454" s="184" t="s">
        <v>1339</v>
      </c>
      <c r="D454" s="184" t="s">
        <v>1340</v>
      </c>
      <c r="E454" s="184" t="s">
        <v>1341</v>
      </c>
    </row>
    <row r="455" spans="1:5" ht="15" customHeight="1">
      <c r="A455" s="185"/>
      <c r="B455" s="183" t="s">
        <v>281</v>
      </c>
      <c r="C455" s="184" t="s">
        <v>1342</v>
      </c>
      <c r="D455" s="184" t="s">
        <v>1343</v>
      </c>
      <c r="E455" s="184" t="s">
        <v>1344</v>
      </c>
    </row>
    <row r="456" spans="1:5" ht="15" customHeight="1">
      <c r="A456" s="185"/>
      <c r="B456" s="183" t="s">
        <v>285</v>
      </c>
      <c r="C456" s="184" t="s">
        <v>1345</v>
      </c>
      <c r="D456" s="184" t="s">
        <v>1346</v>
      </c>
      <c r="E456" s="184" t="s">
        <v>1347</v>
      </c>
    </row>
    <row r="457" spans="1:5" ht="15" customHeight="1">
      <c r="A457" s="185"/>
      <c r="B457" s="183" t="s">
        <v>289</v>
      </c>
      <c r="C457" s="184" t="s">
        <v>1348</v>
      </c>
      <c r="D457" s="184" t="s">
        <v>1349</v>
      </c>
      <c r="E457" s="184" t="s">
        <v>1350</v>
      </c>
    </row>
    <row r="458" spans="1:5" ht="15" customHeight="1">
      <c r="A458" s="185"/>
      <c r="B458" s="183" t="s">
        <v>293</v>
      </c>
      <c r="C458" s="184" t="s">
        <v>1351</v>
      </c>
      <c r="D458" s="184" t="s">
        <v>1352</v>
      </c>
      <c r="E458" s="184" t="s">
        <v>1353</v>
      </c>
    </row>
    <row r="459" spans="1:5" ht="15" customHeight="1">
      <c r="A459" s="185"/>
      <c r="B459" s="183" t="s">
        <v>297</v>
      </c>
      <c r="C459" s="184" t="s">
        <v>1354</v>
      </c>
      <c r="D459" s="184" t="s">
        <v>1355</v>
      </c>
      <c r="E459" s="184" t="s">
        <v>1356</v>
      </c>
    </row>
    <row r="460" spans="1:5" ht="15" customHeight="1">
      <c r="A460" s="185"/>
      <c r="B460" s="183" t="s">
        <v>301</v>
      </c>
      <c r="C460" s="184" t="s">
        <v>1357</v>
      </c>
      <c r="D460" s="184" t="s">
        <v>1358</v>
      </c>
      <c r="E460" s="184" t="s">
        <v>1359</v>
      </c>
    </row>
    <row r="461" spans="1:5" ht="15" customHeight="1">
      <c r="A461" s="185"/>
      <c r="B461" s="183" t="s">
        <v>305</v>
      </c>
      <c r="C461" s="184" t="s">
        <v>1360</v>
      </c>
      <c r="D461" s="184" t="s">
        <v>1361</v>
      </c>
      <c r="E461" s="184" t="s">
        <v>1362</v>
      </c>
    </row>
    <row r="462" spans="1:5" ht="15" customHeight="1">
      <c r="A462" s="185"/>
      <c r="B462" s="183" t="s">
        <v>309</v>
      </c>
      <c r="C462" s="184" t="s">
        <v>1363</v>
      </c>
      <c r="D462" s="184" t="s">
        <v>1364</v>
      </c>
      <c r="E462" s="184" t="s">
        <v>1365</v>
      </c>
    </row>
    <row r="463" spans="1:5" ht="15" customHeight="1">
      <c r="A463" s="185"/>
      <c r="B463" s="183" t="s">
        <v>313</v>
      </c>
      <c r="C463" s="184" t="s">
        <v>1366</v>
      </c>
      <c r="D463" s="184" t="s">
        <v>1367</v>
      </c>
      <c r="E463" s="184" t="s">
        <v>1368</v>
      </c>
    </row>
    <row r="464" spans="1:5" ht="15" customHeight="1">
      <c r="A464" s="185"/>
      <c r="B464" s="183" t="s">
        <v>317</v>
      </c>
      <c r="C464" s="184" t="s">
        <v>1369</v>
      </c>
      <c r="D464" s="184" t="s">
        <v>1370</v>
      </c>
      <c r="E464" s="184" t="s">
        <v>1371</v>
      </c>
    </row>
    <row r="465" spans="1:5" ht="15" customHeight="1">
      <c r="A465" s="185"/>
      <c r="B465" s="183" t="s">
        <v>321</v>
      </c>
      <c r="C465" s="184" t="s">
        <v>1372</v>
      </c>
      <c r="D465" s="184" t="s">
        <v>1373</v>
      </c>
      <c r="E465" s="184" t="s">
        <v>1374</v>
      </c>
    </row>
    <row r="466" spans="1:5" ht="15" customHeight="1">
      <c r="A466" s="185"/>
      <c r="B466" s="183" t="s">
        <v>325</v>
      </c>
      <c r="C466" s="184" t="s">
        <v>1375</v>
      </c>
      <c r="D466" s="184" t="s">
        <v>1376</v>
      </c>
      <c r="E466" s="184" t="s">
        <v>1377</v>
      </c>
    </row>
    <row r="467" spans="1:5" ht="15" customHeight="1">
      <c r="A467" s="185"/>
      <c r="B467" s="183" t="s">
        <v>329</v>
      </c>
      <c r="C467" s="184" t="s">
        <v>1378</v>
      </c>
      <c r="D467" s="184" t="s">
        <v>1379</v>
      </c>
      <c r="E467" s="184" t="s">
        <v>1380</v>
      </c>
    </row>
    <row r="468" spans="1:5" ht="15" customHeight="1">
      <c r="A468" s="185"/>
      <c r="B468" s="183" t="s">
        <v>333</v>
      </c>
      <c r="C468" s="184" t="s">
        <v>1381</v>
      </c>
      <c r="D468" s="184" t="s">
        <v>1382</v>
      </c>
      <c r="E468" s="184" t="s">
        <v>1383</v>
      </c>
    </row>
    <row r="469" spans="1:5" ht="15" customHeight="1">
      <c r="A469" s="185"/>
      <c r="B469" s="183" t="s">
        <v>337</v>
      </c>
      <c r="C469" s="184" t="s">
        <v>1384</v>
      </c>
      <c r="D469" s="184" t="s">
        <v>1385</v>
      </c>
      <c r="E469" s="184" t="s">
        <v>1386</v>
      </c>
    </row>
    <row r="470" spans="1:5" ht="15" customHeight="1">
      <c r="A470" s="185"/>
      <c r="B470" s="183" t="s">
        <v>341</v>
      </c>
      <c r="C470" s="184" t="s">
        <v>1387</v>
      </c>
      <c r="D470" s="184" t="s">
        <v>1388</v>
      </c>
      <c r="E470" s="184" t="s">
        <v>1389</v>
      </c>
    </row>
    <row r="471" spans="1:5" ht="15" customHeight="1">
      <c r="A471" s="185"/>
      <c r="B471" s="183" t="s">
        <v>345</v>
      </c>
      <c r="C471" s="184" t="s">
        <v>346</v>
      </c>
      <c r="D471" s="184" t="s">
        <v>346</v>
      </c>
      <c r="E471" s="184" t="s">
        <v>346</v>
      </c>
    </row>
    <row r="472" spans="1:5" ht="15" customHeight="1">
      <c r="A472" s="185"/>
      <c r="B472" s="183" t="s">
        <v>347</v>
      </c>
      <c r="C472" s="184" t="s">
        <v>346</v>
      </c>
      <c r="D472" s="184" t="s">
        <v>346</v>
      </c>
      <c r="E472" s="184" t="s">
        <v>346</v>
      </c>
    </row>
    <row r="473" spans="1:5" ht="15" customHeight="1">
      <c r="A473" s="185"/>
      <c r="B473" s="183" t="s">
        <v>348</v>
      </c>
      <c r="C473" s="184" t="s">
        <v>349</v>
      </c>
      <c r="D473" s="184" t="s">
        <v>350</v>
      </c>
      <c r="E473" s="184" t="s">
        <v>351</v>
      </c>
    </row>
    <row r="474" spans="1:5" ht="15" customHeight="1">
      <c r="A474" s="185"/>
      <c r="B474" s="183" t="s">
        <v>352</v>
      </c>
      <c r="C474" s="184" t="s">
        <v>353</v>
      </c>
      <c r="D474" s="184" t="s">
        <v>354</v>
      </c>
      <c r="E474" s="184" t="s">
        <v>355</v>
      </c>
    </row>
    <row r="475" spans="1:5" ht="15" customHeight="1">
      <c r="A475" s="185"/>
      <c r="B475" s="183" t="s">
        <v>356</v>
      </c>
      <c r="C475" s="184" t="s">
        <v>357</v>
      </c>
      <c r="D475" s="184" t="s">
        <v>358</v>
      </c>
      <c r="E475" s="184" t="s">
        <v>359</v>
      </c>
    </row>
    <row r="476" spans="1:5" ht="15" customHeight="1">
      <c r="A476" s="185"/>
      <c r="B476" s="183" t="s">
        <v>360</v>
      </c>
      <c r="C476" s="184" t="s">
        <v>361</v>
      </c>
      <c r="D476" s="184" t="s">
        <v>362</v>
      </c>
      <c r="E476" s="184" t="s">
        <v>363</v>
      </c>
    </row>
    <row r="477" spans="1:5" ht="15" customHeight="1">
      <c r="A477" s="185"/>
      <c r="B477" s="183" t="s">
        <v>364</v>
      </c>
      <c r="C477" s="184" t="s">
        <v>365</v>
      </c>
      <c r="D477" s="184" t="s">
        <v>366</v>
      </c>
      <c r="E477" s="184" t="s">
        <v>367</v>
      </c>
    </row>
    <row r="478" spans="1:5" ht="15" customHeight="1">
      <c r="A478" s="185"/>
      <c r="B478" s="183" t="s">
        <v>368</v>
      </c>
      <c r="C478" s="184" t="s">
        <v>369</v>
      </c>
      <c r="D478" s="184" t="s">
        <v>370</v>
      </c>
      <c r="E478" s="184" t="s">
        <v>371</v>
      </c>
    </row>
    <row r="479" spans="1:5" ht="15" customHeight="1">
      <c r="A479" s="185"/>
      <c r="B479" s="183" t="s">
        <v>372</v>
      </c>
      <c r="C479" s="184" t="s">
        <v>373</v>
      </c>
      <c r="D479" s="184" t="s">
        <v>373</v>
      </c>
      <c r="E479" s="184" t="s">
        <v>373</v>
      </c>
    </row>
    <row r="480" spans="1:5" ht="15" customHeight="1">
      <c r="A480" s="185"/>
      <c r="B480" s="183" t="s">
        <v>374</v>
      </c>
      <c r="C480" s="184" t="s">
        <v>373</v>
      </c>
      <c r="D480" s="184" t="s">
        <v>373</v>
      </c>
      <c r="E480" s="184" t="s">
        <v>373</v>
      </c>
    </row>
    <row r="481" spans="1:5" ht="15" customHeight="1">
      <c r="A481" s="185"/>
      <c r="B481" s="183" t="s">
        <v>375</v>
      </c>
      <c r="C481" s="184" t="s">
        <v>376</v>
      </c>
      <c r="D481" s="184" t="s">
        <v>376</v>
      </c>
      <c r="E481" s="184" t="s">
        <v>376</v>
      </c>
    </row>
    <row r="482" spans="1:5" ht="15" customHeight="1">
      <c r="A482" s="186"/>
      <c r="B482" s="183" t="s">
        <v>377</v>
      </c>
      <c r="C482" s="184" t="s">
        <v>376</v>
      </c>
      <c r="D482" s="184" t="s">
        <v>376</v>
      </c>
      <c r="E482" s="184" t="s">
        <v>376</v>
      </c>
    </row>
  </sheetData>
  <sheetProtection selectLockedCells="1" selectUnlockedCells="1"/>
  <mergeCells count="6">
    <mergeCell ref="A1:B1"/>
    <mergeCell ref="A3:A98"/>
    <mergeCell ref="A99:A194"/>
    <mergeCell ref="A195:A290"/>
    <mergeCell ref="A291:A386"/>
    <mergeCell ref="A387:A482"/>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5"/>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129" customWidth="1"/>
    <col min="17" max="17" width="15.7109375" style="0" customWidth="1"/>
    <col min="18" max="27" width="5.7109375" style="0" customWidth="1"/>
    <col min="28" max="29" width="6.7109375" style="0" customWidth="1"/>
  </cols>
  <sheetData>
    <row r="1" spans="1:29" ht="16.5">
      <c r="A1" s="70" t="s">
        <v>3</v>
      </c>
      <c r="B1" s="81" t="s">
        <v>6</v>
      </c>
      <c r="C1" s="70" t="s">
        <v>1390</v>
      </c>
      <c r="D1" s="31" t="str">
        <f>Results!D2</f>
        <v>Test Sample</v>
      </c>
      <c r="E1" s="31"/>
      <c r="F1" s="31"/>
      <c r="G1" s="31"/>
      <c r="H1" s="31"/>
      <c r="I1" s="31"/>
      <c r="J1" s="31"/>
      <c r="K1" s="31"/>
      <c r="L1" s="31"/>
      <c r="M1" s="31"/>
      <c r="N1" s="25"/>
      <c r="O1" s="25"/>
      <c r="P1" s="174"/>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31" t="s">
        <v>1393</v>
      </c>
      <c r="O2" s="31" t="s">
        <v>1405</v>
      </c>
      <c r="P2" s="175"/>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ustomHeight="1">
      <c r="A3" s="163" t="str">
        <f>'Gene Table'!A3</f>
        <v>Plate 1</v>
      </c>
      <c r="B3" s="39" t="str">
        <f>'Gene Table'!D3</f>
        <v>NM_005957</v>
      </c>
      <c r="C3" s="164" t="s">
        <v>9</v>
      </c>
      <c r="D3" s="165"/>
      <c r="E3" s="165"/>
      <c r="F3" s="165"/>
      <c r="G3" s="165"/>
      <c r="H3" s="165"/>
      <c r="I3" s="165"/>
      <c r="J3" s="165"/>
      <c r="K3" s="165"/>
      <c r="L3" s="165"/>
      <c r="M3" s="165"/>
      <c r="N3" s="167" t="e">
        <f>AVERAGE(Calculations!D4:M4)</f>
        <v>#DIV/0!</v>
      </c>
      <c r="O3" s="167" t="e">
        <f>STDEV(Calculations!D4:M4)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7" t="e">
        <f>AVERAGE(Calculations!D5:M5)</f>
        <v>#DIV/0!</v>
      </c>
      <c r="O4" s="167" t="e">
        <f>STDEV(Calculations!D5:M5)</f>
        <v>#DIV/0!</v>
      </c>
      <c r="P4" s="176"/>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7" t="e">
        <f>AVERAGE(Calculations!D6:M6)</f>
        <v>#DIV/0!</v>
      </c>
      <c r="O5" s="167" t="e">
        <f>STDEV(Calculations!D6:M6)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7" t="e">
        <f>AVERAGE(Calculations!D7:M7)</f>
        <v>#DIV/0!</v>
      </c>
      <c r="O6" s="167" t="e">
        <f>STDEV(Calculations!D7:M7)</f>
        <v>#DIV/0!</v>
      </c>
      <c r="P6" s="176"/>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7" t="e">
        <f>AVERAGE(Calculations!D8:M8)</f>
        <v>#DIV/0!</v>
      </c>
      <c r="O7" s="167" t="e">
        <f>STDEV(Calculations!D8:M8)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7" t="e">
        <f>AVERAGE(Calculations!D9:M9)</f>
        <v>#DIV/0!</v>
      </c>
      <c r="O8" s="167" t="e">
        <f>STDEV(Calculations!D9:M9)</f>
        <v>#DIV/0!</v>
      </c>
      <c r="P8" s="176"/>
      <c r="Q8" s="168" t="s">
        <v>1406</v>
      </c>
      <c r="R8" s="169" t="str">
        <f aca="true" t="shared" si="6" ref="R8:AA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aca="true" t="shared" si="7" ref="AB8:AB11">AVERAGE(R8:AA8)</f>
        <v>#DIV/0!</v>
      </c>
      <c r="AC8" s="173" t="e">
        <f aca="true" t="shared" si="8" ref="AC8:AC11">STDEV(R8:AA8)</f>
        <v>#DIV/0!</v>
      </c>
    </row>
    <row r="9" spans="1:29" ht="12.75">
      <c r="A9" s="163"/>
      <c r="B9" s="39" t="str">
        <f>'Gene Table'!D9</f>
        <v>NM_000254</v>
      </c>
      <c r="C9" s="164" t="s">
        <v>33</v>
      </c>
      <c r="D9" s="165"/>
      <c r="E9" s="165"/>
      <c r="F9" s="165"/>
      <c r="G9" s="165"/>
      <c r="H9" s="165"/>
      <c r="I9" s="165"/>
      <c r="J9" s="165"/>
      <c r="K9" s="165"/>
      <c r="L9" s="165"/>
      <c r="M9" s="165"/>
      <c r="N9" s="167" t="e">
        <f>AVERAGE(Calculations!D10:M10)</f>
        <v>#DIV/0!</v>
      </c>
      <c r="O9" s="167" t="e">
        <f>STDEV(Calculations!D10:M10)</f>
        <v>#DIV/0!</v>
      </c>
      <c r="Q9" s="168" t="s">
        <v>1407</v>
      </c>
      <c r="R9" s="169" t="str">
        <f aca="true" t="shared" si="9" ref="R9:AA9">IF(R4="","",R4/SUM(R$3:R$6))</f>
        <v/>
      </c>
      <c r="S9" s="169" t="str">
        <f t="shared" si="9"/>
        <v/>
      </c>
      <c r="T9" s="169" t="str">
        <f t="shared" si="9"/>
        <v/>
      </c>
      <c r="U9" s="169" t="str">
        <f t="shared" si="9"/>
        <v/>
      </c>
      <c r="V9" s="169" t="str">
        <f t="shared" si="9"/>
        <v/>
      </c>
      <c r="W9" s="169" t="str">
        <f t="shared" si="9"/>
        <v/>
      </c>
      <c r="X9" s="169" t="str">
        <f t="shared" si="9"/>
        <v/>
      </c>
      <c r="Y9" s="169" t="str">
        <f t="shared" si="9"/>
        <v/>
      </c>
      <c r="Z9" s="169" t="str">
        <f t="shared" si="9"/>
        <v/>
      </c>
      <c r="AA9" s="172" t="str">
        <f t="shared" si="9"/>
        <v/>
      </c>
      <c r="AB9" s="173" t="e">
        <f t="shared" si="7"/>
        <v>#DIV/0!</v>
      </c>
      <c r="AC9" s="173" t="e">
        <f t="shared" si="8"/>
        <v>#DIV/0!</v>
      </c>
    </row>
    <row r="10" spans="1:29" ht="12.75">
      <c r="A10" s="163"/>
      <c r="B10" s="39" t="str">
        <f>'Gene Table'!D10</f>
        <v>NM_000773</v>
      </c>
      <c r="C10" s="164" t="s">
        <v>37</v>
      </c>
      <c r="D10" s="165"/>
      <c r="E10" s="165"/>
      <c r="F10" s="165"/>
      <c r="G10" s="165"/>
      <c r="H10" s="165"/>
      <c r="I10" s="165"/>
      <c r="J10" s="165"/>
      <c r="K10" s="165"/>
      <c r="L10" s="165"/>
      <c r="M10" s="165"/>
      <c r="N10" s="167" t="e">
        <f>AVERAGE(Calculations!D11:M11)</f>
        <v>#DIV/0!</v>
      </c>
      <c r="O10" s="167" t="e">
        <f>STDEV(Calculations!D11:M11)</f>
        <v>#DIV/0!</v>
      </c>
      <c r="P10" s="176"/>
      <c r="Q10" s="168" t="s">
        <v>1408</v>
      </c>
      <c r="R10" s="169" t="str">
        <f aca="true" t="shared" si="10" ref="R10:AA10">IF(R5="","",R5/SUM(R$3:R$6))</f>
        <v/>
      </c>
      <c r="S10" s="169" t="str">
        <f t="shared" si="10"/>
        <v/>
      </c>
      <c r="T10" s="169" t="str">
        <f t="shared" si="10"/>
        <v/>
      </c>
      <c r="U10" s="169" t="str">
        <f t="shared" si="10"/>
        <v/>
      </c>
      <c r="V10" s="169" t="str">
        <f t="shared" si="10"/>
        <v/>
      </c>
      <c r="W10" s="169" t="str">
        <f t="shared" si="10"/>
        <v/>
      </c>
      <c r="X10" s="169" t="str">
        <f t="shared" si="10"/>
        <v/>
      </c>
      <c r="Y10" s="169" t="str">
        <f t="shared" si="10"/>
        <v/>
      </c>
      <c r="Z10" s="169" t="str">
        <f t="shared" si="10"/>
        <v/>
      </c>
      <c r="AA10" s="172" t="str">
        <f t="shared" si="10"/>
        <v/>
      </c>
      <c r="AB10" s="173" t="e">
        <f t="shared" si="7"/>
        <v>#DIV/0!</v>
      </c>
      <c r="AC10" s="173" t="e">
        <f t="shared" si="8"/>
        <v>#DIV/0!</v>
      </c>
    </row>
    <row r="11" spans="1:29" ht="12.75">
      <c r="A11" s="163"/>
      <c r="B11" s="39" t="str">
        <f>'Gene Table'!D11</f>
        <v>NM_006297</v>
      </c>
      <c r="C11" s="164" t="s">
        <v>41</v>
      </c>
      <c r="D11" s="165"/>
      <c r="E11" s="165"/>
      <c r="F11" s="165"/>
      <c r="G11" s="165"/>
      <c r="H11" s="165"/>
      <c r="I11" s="165"/>
      <c r="J11" s="165"/>
      <c r="K11" s="165"/>
      <c r="L11" s="165"/>
      <c r="M11" s="165"/>
      <c r="N11" s="167" t="e">
        <f>AVERAGE(Calculations!D12:M12)</f>
        <v>#DIV/0!</v>
      </c>
      <c r="O11" s="167" t="e">
        <f>STDEV(Calculations!D12:M12)</f>
        <v>#DIV/0!</v>
      </c>
      <c r="Q11" s="168" t="s">
        <v>1409</v>
      </c>
      <c r="R11" s="169" t="str">
        <f aca="true" t="shared" si="11" ref="R11:AA11">IF(R6="","",R6/SUM(R$3:R$6))</f>
        <v/>
      </c>
      <c r="S11" s="169" t="str">
        <f t="shared" si="11"/>
        <v/>
      </c>
      <c r="T11" s="169" t="str">
        <f t="shared" si="11"/>
        <v/>
      </c>
      <c r="U11" s="169" t="str">
        <f t="shared" si="11"/>
        <v/>
      </c>
      <c r="V11" s="169" t="str">
        <f t="shared" si="11"/>
        <v/>
      </c>
      <c r="W11" s="169" t="str">
        <f t="shared" si="11"/>
        <v/>
      </c>
      <c r="X11" s="169" t="str">
        <f t="shared" si="11"/>
        <v/>
      </c>
      <c r="Y11" s="169" t="str">
        <f t="shared" si="11"/>
        <v/>
      </c>
      <c r="Z11" s="169" t="str">
        <f t="shared" si="11"/>
        <v/>
      </c>
      <c r="AA11" s="172" t="str">
        <f t="shared" si="11"/>
        <v/>
      </c>
      <c r="AB11" s="173" t="e">
        <f t="shared" si="7"/>
        <v>#DIV/0!</v>
      </c>
      <c r="AC11" s="173" t="e">
        <f t="shared" si="8"/>
        <v>#DIV/0!</v>
      </c>
    </row>
    <row r="12" spans="1:16" ht="12.75">
      <c r="A12" s="163"/>
      <c r="B12" s="39" t="str">
        <f>'Gene Table'!D12</f>
        <v>NM_000546</v>
      </c>
      <c r="C12" s="164" t="s">
        <v>45</v>
      </c>
      <c r="D12" s="165"/>
      <c r="E12" s="165"/>
      <c r="F12" s="165"/>
      <c r="G12" s="165"/>
      <c r="H12" s="165"/>
      <c r="I12" s="165"/>
      <c r="J12" s="165"/>
      <c r="K12" s="165"/>
      <c r="L12" s="165"/>
      <c r="M12" s="165"/>
      <c r="N12" s="167" t="e">
        <f>AVERAGE(Calculations!D13:M13)</f>
        <v>#DIV/0!</v>
      </c>
      <c r="O12" s="167" t="e">
        <f>STDEV(Calculations!D13:M13)</f>
        <v>#DIV/0!</v>
      </c>
      <c r="P12" s="176"/>
    </row>
    <row r="13" spans="1:15" ht="12.75">
      <c r="A13" s="163"/>
      <c r="B13" s="39" t="str">
        <f>'Gene Table'!D13</f>
        <v>NM_001071</v>
      </c>
      <c r="C13" s="164" t="s">
        <v>49</v>
      </c>
      <c r="D13" s="165"/>
      <c r="E13" s="165"/>
      <c r="F13" s="165"/>
      <c r="G13" s="165"/>
      <c r="H13" s="165"/>
      <c r="I13" s="165"/>
      <c r="J13" s="165"/>
      <c r="K13" s="165"/>
      <c r="L13" s="165"/>
      <c r="M13" s="165"/>
      <c r="N13" s="167" t="e">
        <f>AVERAGE(Calculations!D14:M14)</f>
        <v>#DIV/0!</v>
      </c>
      <c r="O13" s="167" t="e">
        <f>STDEV(Calculations!D14:M14)</f>
        <v>#DIV/0!</v>
      </c>
    </row>
    <row r="14" spans="1:16" ht="12.75">
      <c r="A14" s="163"/>
      <c r="B14" s="39" t="str">
        <f>'Gene Table'!D14</f>
        <v>NM_002116</v>
      </c>
      <c r="C14" s="164" t="s">
        <v>53</v>
      </c>
      <c r="D14" s="165"/>
      <c r="E14" s="165"/>
      <c r="F14" s="165"/>
      <c r="G14" s="165"/>
      <c r="H14" s="165"/>
      <c r="I14" s="165"/>
      <c r="J14" s="165"/>
      <c r="K14" s="165"/>
      <c r="L14" s="165"/>
      <c r="M14" s="165"/>
      <c r="N14" s="167" t="e">
        <f>AVERAGE(Calculations!D15:M15)</f>
        <v>#DIV/0!</v>
      </c>
      <c r="O14" s="167" t="e">
        <f>STDEV(Calculations!D15:M15)</f>
        <v>#DIV/0!</v>
      </c>
      <c r="P14" s="176"/>
    </row>
    <row r="15" spans="1:15" ht="12.75">
      <c r="A15" s="163"/>
      <c r="B15" s="39" t="str">
        <f>'Gene Table'!D15</f>
        <v>NM_000400</v>
      </c>
      <c r="C15" s="164" t="s">
        <v>57</v>
      </c>
      <c r="D15" s="165"/>
      <c r="E15" s="165"/>
      <c r="F15" s="165"/>
      <c r="G15" s="165"/>
      <c r="H15" s="165"/>
      <c r="I15" s="165"/>
      <c r="J15" s="165"/>
      <c r="K15" s="165"/>
      <c r="L15" s="165"/>
      <c r="M15" s="165"/>
      <c r="N15" s="167" t="e">
        <f>AVERAGE(Calculations!D16:M16)</f>
        <v>#DIV/0!</v>
      </c>
      <c r="O15" s="167" t="e">
        <f>STDEV(Calculations!D16:M16)</f>
        <v>#DIV/0!</v>
      </c>
    </row>
    <row r="16" spans="1:16" ht="12.75">
      <c r="A16" s="163"/>
      <c r="B16" s="39" t="str">
        <f>'Gene Table'!D16</f>
        <v>NM_000367</v>
      </c>
      <c r="C16" s="164" t="s">
        <v>61</v>
      </c>
      <c r="D16" s="165"/>
      <c r="E16" s="165"/>
      <c r="F16" s="165"/>
      <c r="G16" s="165"/>
      <c r="H16" s="165"/>
      <c r="I16" s="165"/>
      <c r="J16" s="165"/>
      <c r="K16" s="165"/>
      <c r="L16" s="165"/>
      <c r="M16" s="165"/>
      <c r="N16" s="167" t="e">
        <f>AVERAGE(Calculations!D17:M17)</f>
        <v>#DIV/0!</v>
      </c>
      <c r="O16" s="167" t="e">
        <f>STDEV(Calculations!D17:M17)</f>
        <v>#DIV/0!</v>
      </c>
      <c r="P16" s="176"/>
    </row>
    <row r="17" spans="1:15" ht="12.75">
      <c r="A17" s="163"/>
      <c r="B17" s="39" t="str">
        <f>'Gene Table'!D17</f>
        <v>NM_021642</v>
      </c>
      <c r="C17" s="164" t="s">
        <v>65</v>
      </c>
      <c r="D17" s="165"/>
      <c r="E17" s="165"/>
      <c r="F17" s="165"/>
      <c r="G17" s="165"/>
      <c r="H17" s="165"/>
      <c r="I17" s="165"/>
      <c r="J17" s="165"/>
      <c r="K17" s="165"/>
      <c r="L17" s="165"/>
      <c r="M17" s="165"/>
      <c r="N17" s="167" t="e">
        <f>AVERAGE(Calculations!D18:M18)</f>
        <v>#DIV/0!</v>
      </c>
      <c r="O17" s="167" t="e">
        <f>STDEV(Calculations!D18:M18)</f>
        <v>#DIV/0!</v>
      </c>
    </row>
    <row r="18" spans="1:16" ht="12.75">
      <c r="A18" s="163"/>
      <c r="B18" s="39" t="str">
        <f>'Gene Table'!D18</f>
        <v>NM_000015</v>
      </c>
      <c r="C18" s="164" t="s">
        <v>69</v>
      </c>
      <c r="D18" s="165"/>
      <c r="E18" s="165"/>
      <c r="F18" s="165"/>
      <c r="G18" s="165"/>
      <c r="H18" s="165"/>
      <c r="I18" s="165"/>
      <c r="J18" s="165"/>
      <c r="K18" s="165"/>
      <c r="L18" s="165"/>
      <c r="M18" s="165"/>
      <c r="N18" s="167" t="e">
        <f>AVERAGE(Calculations!D19:M19)</f>
        <v>#DIV/0!</v>
      </c>
      <c r="O18" s="167" t="e">
        <f>STDEV(Calculations!D19:M19)</f>
        <v>#DIV/0!</v>
      </c>
      <c r="P18" s="176"/>
    </row>
    <row r="19" spans="1:15" ht="12.75">
      <c r="A19" s="163"/>
      <c r="B19" s="39" t="str">
        <f>'Gene Table'!D19</f>
        <v>NM_000250</v>
      </c>
      <c r="C19" s="164" t="s">
        <v>73</v>
      </c>
      <c r="D19" s="165"/>
      <c r="E19" s="165"/>
      <c r="F19" s="165"/>
      <c r="G19" s="165"/>
      <c r="H19" s="165"/>
      <c r="I19" s="165"/>
      <c r="J19" s="165"/>
      <c r="K19" s="165"/>
      <c r="L19" s="165"/>
      <c r="M19" s="165"/>
      <c r="N19" s="167" t="e">
        <f>AVERAGE(Calculations!D20:M20)</f>
        <v>#DIV/0!</v>
      </c>
      <c r="O19" s="167" t="e">
        <f>STDEV(Calculations!D20:M20)</f>
        <v>#DIV/0!</v>
      </c>
    </row>
    <row r="20" spans="1:16" ht="12.75">
      <c r="A20" s="163"/>
      <c r="B20" s="39" t="str">
        <f>'Gene Table'!D20</f>
        <v>NM_000589</v>
      </c>
      <c r="C20" s="164" t="s">
        <v>77</v>
      </c>
      <c r="D20" s="165"/>
      <c r="E20" s="165"/>
      <c r="F20" s="165"/>
      <c r="G20" s="165"/>
      <c r="H20" s="165"/>
      <c r="I20" s="165"/>
      <c r="J20" s="165"/>
      <c r="K20" s="165"/>
      <c r="L20" s="165"/>
      <c r="M20" s="165"/>
      <c r="N20" s="167" t="e">
        <f>AVERAGE(Calculations!D21:M21)</f>
        <v>#DIV/0!</v>
      </c>
      <c r="O20" s="167" t="e">
        <f>STDEV(Calculations!D21:M21)</f>
        <v>#DIV/0!</v>
      </c>
      <c r="P20" s="176"/>
    </row>
    <row r="21" spans="1:15" ht="12.75">
      <c r="A21" s="163"/>
      <c r="B21" s="39" t="str">
        <f>'Gene Table'!D21</f>
        <v>NM_000662</v>
      </c>
      <c r="C21" s="164" t="s">
        <v>81</v>
      </c>
      <c r="D21" s="165"/>
      <c r="E21" s="165"/>
      <c r="F21" s="165"/>
      <c r="G21" s="165"/>
      <c r="H21" s="165"/>
      <c r="I21" s="165"/>
      <c r="J21" s="165"/>
      <c r="K21" s="165"/>
      <c r="L21" s="165"/>
      <c r="M21" s="165"/>
      <c r="N21" s="167" t="e">
        <f>AVERAGE(Calculations!D22:M22)</f>
        <v>#DIV/0!</v>
      </c>
      <c r="O21" s="167" t="e">
        <f>STDEV(Calculations!D22:M22)</f>
        <v>#DIV/0!</v>
      </c>
    </row>
    <row r="22" spans="1:16" ht="12.75">
      <c r="A22" s="163"/>
      <c r="B22" s="39" t="str">
        <f>'Gene Table'!D22</f>
        <v>NM_000927</v>
      </c>
      <c r="C22" s="164" t="s">
        <v>85</v>
      </c>
      <c r="D22" s="165"/>
      <c r="E22" s="165"/>
      <c r="F22" s="165"/>
      <c r="G22" s="165"/>
      <c r="H22" s="165"/>
      <c r="I22" s="165"/>
      <c r="J22" s="165"/>
      <c r="K22" s="165"/>
      <c r="L22" s="165"/>
      <c r="M22" s="165"/>
      <c r="N22" s="167" t="e">
        <f>AVERAGE(Calculations!D23:M23)</f>
        <v>#DIV/0!</v>
      </c>
      <c r="O22" s="167" t="e">
        <f>STDEV(Calculations!D23:M23)</f>
        <v>#DIV/0!</v>
      </c>
      <c r="P22" s="176"/>
    </row>
    <row r="23" spans="1:15" ht="12.75">
      <c r="A23" s="163"/>
      <c r="B23" s="39" t="str">
        <f>'Gene Table'!D23</f>
        <v>NM_002454</v>
      </c>
      <c r="C23" s="164" t="s">
        <v>89</v>
      </c>
      <c r="D23" s="165"/>
      <c r="E23" s="165"/>
      <c r="F23" s="165"/>
      <c r="G23" s="165"/>
      <c r="H23" s="165"/>
      <c r="I23" s="165"/>
      <c r="J23" s="165"/>
      <c r="K23" s="165"/>
      <c r="L23" s="165"/>
      <c r="M23" s="165"/>
      <c r="N23" s="167" t="e">
        <f>AVERAGE(Calculations!D24:M24)</f>
        <v>#DIV/0!</v>
      </c>
      <c r="O23" s="167" t="e">
        <f>STDEV(Calculations!D24:M24)</f>
        <v>#DIV/0!</v>
      </c>
    </row>
    <row r="24" spans="1:16" ht="12.75">
      <c r="A24" s="163"/>
      <c r="B24" s="39" t="str">
        <f>'Gene Table'!D24</f>
        <v>NM_022162</v>
      </c>
      <c r="C24" s="164" t="s">
        <v>93</v>
      </c>
      <c r="D24" s="165"/>
      <c r="E24" s="165"/>
      <c r="F24" s="165"/>
      <c r="G24" s="165"/>
      <c r="H24" s="165"/>
      <c r="I24" s="165"/>
      <c r="J24" s="165"/>
      <c r="K24" s="165"/>
      <c r="L24" s="165"/>
      <c r="M24" s="165"/>
      <c r="N24" s="167" t="e">
        <f>AVERAGE(Calculations!D25:M25)</f>
        <v>#DIV/0!</v>
      </c>
      <c r="O24" s="167" t="e">
        <f>STDEV(Calculations!D25:M25)</f>
        <v>#DIV/0!</v>
      </c>
      <c r="P24" s="176"/>
    </row>
    <row r="25" spans="1:15" ht="12.75">
      <c r="A25" s="163"/>
      <c r="B25" s="39" t="str">
        <f>'Gene Table'!D25</f>
        <v>NM_000600</v>
      </c>
      <c r="C25" s="164" t="s">
        <v>97</v>
      </c>
      <c r="D25" s="165"/>
      <c r="E25" s="165"/>
      <c r="F25" s="165"/>
      <c r="G25" s="165"/>
      <c r="H25" s="165"/>
      <c r="I25" s="165"/>
      <c r="J25" s="165"/>
      <c r="K25" s="165"/>
      <c r="L25" s="165"/>
      <c r="M25" s="165"/>
      <c r="N25" s="167" t="e">
        <f>AVERAGE(Calculations!D26:M26)</f>
        <v>#DIV/0!</v>
      </c>
      <c r="O25" s="167" t="e">
        <f>STDEV(Calculations!D26:M26)</f>
        <v>#DIV/0!</v>
      </c>
    </row>
    <row r="26" spans="1:16" ht="12.75">
      <c r="A26" s="163"/>
      <c r="B26" s="39" t="str">
        <f>'Gene Table'!D26</f>
        <v>NM_000120</v>
      </c>
      <c r="C26" s="164" t="s">
        <v>101</v>
      </c>
      <c r="D26" s="165"/>
      <c r="E26" s="165"/>
      <c r="F26" s="165"/>
      <c r="G26" s="165"/>
      <c r="H26" s="165"/>
      <c r="I26" s="165"/>
      <c r="J26" s="165"/>
      <c r="K26" s="165"/>
      <c r="L26" s="165"/>
      <c r="M26" s="165"/>
      <c r="N26" s="167" t="e">
        <f>AVERAGE(Calculations!D27:M27)</f>
        <v>#DIV/0!</v>
      </c>
      <c r="O26" s="167" t="e">
        <f>STDEV(Calculations!D27:M27)</f>
        <v>#DIV/0!</v>
      </c>
      <c r="P26" s="176"/>
    </row>
    <row r="27" spans="1:15" ht="12.75" customHeight="1">
      <c r="A27" s="163"/>
      <c r="B27" s="39" t="str">
        <f>'Gene Table'!D27</f>
        <v>NM_001037631</v>
      </c>
      <c r="C27" s="164" t="s">
        <v>105</v>
      </c>
      <c r="D27" s="165"/>
      <c r="E27" s="165"/>
      <c r="F27" s="165"/>
      <c r="G27" s="165"/>
      <c r="H27" s="165"/>
      <c r="I27" s="165"/>
      <c r="J27" s="165"/>
      <c r="K27" s="165"/>
      <c r="L27" s="165"/>
      <c r="M27" s="165"/>
      <c r="N27" s="167" t="e">
        <f>AVERAGE(Calculations!D28:M28)</f>
        <v>#DIV/0!</v>
      </c>
      <c r="O27" s="167" t="e">
        <f>STDEV(Calculations!D28:M28)</f>
        <v>#DIV/0!</v>
      </c>
    </row>
    <row r="28" spans="1:16" ht="12.75">
      <c r="A28" s="163"/>
      <c r="B28" s="39" t="str">
        <f>'Gene Table'!D28</f>
        <v>NM_000376</v>
      </c>
      <c r="C28" s="164" t="s">
        <v>109</v>
      </c>
      <c r="D28" s="165"/>
      <c r="E28" s="165"/>
      <c r="F28" s="165"/>
      <c r="G28" s="165"/>
      <c r="H28" s="165"/>
      <c r="I28" s="165"/>
      <c r="J28" s="165"/>
      <c r="K28" s="165"/>
      <c r="L28" s="165"/>
      <c r="M28" s="165"/>
      <c r="N28" s="167" t="e">
        <f>AVERAGE(Calculations!D29:M29)</f>
        <v>#DIV/0!</v>
      </c>
      <c r="O28" s="167" t="e">
        <f>STDEV(Calculations!D29:M29)</f>
        <v>#DIV/0!</v>
      </c>
      <c r="P28" s="176"/>
    </row>
    <row r="29" spans="1:15" ht="12.75">
      <c r="A29" s="163"/>
      <c r="B29" s="39" t="str">
        <f>'Gene Table'!D29</f>
        <v>NM_000636</v>
      </c>
      <c r="C29" s="164" t="s">
        <v>113</v>
      </c>
      <c r="D29" s="165"/>
      <c r="E29" s="165"/>
      <c r="F29" s="165"/>
      <c r="G29" s="165"/>
      <c r="H29" s="165"/>
      <c r="I29" s="165"/>
      <c r="J29" s="165"/>
      <c r="K29" s="165"/>
      <c r="L29" s="165"/>
      <c r="M29" s="165"/>
      <c r="N29" s="167" t="e">
        <f>AVERAGE(Calculations!D30:M30)</f>
        <v>#DIV/0!</v>
      </c>
      <c r="O29" s="167" t="e">
        <f>STDEV(Calculations!D30:M30)</f>
        <v>#DIV/0!</v>
      </c>
    </row>
    <row r="30" spans="1:16" ht="12.75">
      <c r="A30" s="163"/>
      <c r="B30" s="39" t="str">
        <f>'Gene Table'!D30</f>
        <v>NM_194255</v>
      </c>
      <c r="C30" s="164" t="s">
        <v>117</v>
      </c>
      <c r="D30" s="165"/>
      <c r="E30" s="165"/>
      <c r="F30" s="165"/>
      <c r="G30" s="165"/>
      <c r="H30" s="165"/>
      <c r="I30" s="165"/>
      <c r="J30" s="165"/>
      <c r="K30" s="165"/>
      <c r="L30" s="165"/>
      <c r="M30" s="165"/>
      <c r="N30" s="167" t="e">
        <f>AVERAGE(Calculations!D31:M31)</f>
        <v>#DIV/0!</v>
      </c>
      <c r="O30" s="167" t="e">
        <f>STDEV(Calculations!D31:M31)</f>
        <v>#DIV/0!</v>
      </c>
      <c r="P30" s="176"/>
    </row>
    <row r="31" spans="1:15" ht="12.75">
      <c r="A31" s="163"/>
      <c r="B31" s="39" t="str">
        <f>'Gene Table'!D31</f>
        <v>NM_002913</v>
      </c>
      <c r="C31" s="164" t="s">
        <v>121</v>
      </c>
      <c r="D31" s="165"/>
      <c r="E31" s="165"/>
      <c r="F31" s="165"/>
      <c r="G31" s="165"/>
      <c r="H31" s="165"/>
      <c r="I31" s="165"/>
      <c r="J31" s="165"/>
      <c r="K31" s="165"/>
      <c r="L31" s="165"/>
      <c r="M31" s="165"/>
      <c r="N31" s="167" t="e">
        <f>AVERAGE(Calculations!D32:M32)</f>
        <v>#DIV/0!</v>
      </c>
      <c r="O31" s="167" t="e">
        <f>STDEV(Calculations!D32:M32)</f>
        <v>#DIV/0!</v>
      </c>
    </row>
    <row r="32" spans="1:16" ht="12.75">
      <c r="A32" s="163"/>
      <c r="B32" s="39" t="str">
        <f>'Gene Table'!D32</f>
        <v>NM_000657</v>
      </c>
      <c r="C32" s="164" t="s">
        <v>125</v>
      </c>
      <c r="D32" s="165"/>
      <c r="E32" s="165"/>
      <c r="F32" s="165"/>
      <c r="G32" s="165"/>
      <c r="H32" s="165"/>
      <c r="I32" s="165"/>
      <c r="J32" s="165"/>
      <c r="K32" s="165"/>
      <c r="L32" s="165"/>
      <c r="M32" s="165"/>
      <c r="N32" s="167" t="e">
        <f>AVERAGE(Calculations!D33:M33)</f>
        <v>#DIV/0!</v>
      </c>
      <c r="O32" s="167" t="e">
        <f>STDEV(Calculations!D33:M33)</f>
        <v>#DIV/0!</v>
      </c>
      <c r="P32" s="176"/>
    </row>
    <row r="33" spans="1:15" ht="12.75">
      <c r="A33" s="163"/>
      <c r="B33" s="39" t="str">
        <f>'Gene Table'!D33</f>
        <v>NM_002485</v>
      </c>
      <c r="C33" s="164" t="s">
        <v>129</v>
      </c>
      <c r="D33" s="165"/>
      <c r="E33" s="165"/>
      <c r="F33" s="165"/>
      <c r="G33" s="165"/>
      <c r="H33" s="165"/>
      <c r="I33" s="165"/>
      <c r="J33" s="165"/>
      <c r="K33" s="165"/>
      <c r="L33" s="165"/>
      <c r="M33" s="165"/>
      <c r="N33" s="167" t="e">
        <f>AVERAGE(Calculations!D34:M34)</f>
        <v>#DIV/0!</v>
      </c>
      <c r="O33" s="167" t="e">
        <f>STDEV(Calculations!D34:M34)</f>
        <v>#DIV/0!</v>
      </c>
    </row>
    <row r="34" spans="1:16" ht="12.75">
      <c r="A34" s="163"/>
      <c r="B34" s="39" t="str">
        <f>'Gene Table'!D34</f>
        <v>NM_002467</v>
      </c>
      <c r="C34" s="164" t="s">
        <v>133</v>
      </c>
      <c r="D34" s="165"/>
      <c r="E34" s="165"/>
      <c r="F34" s="165"/>
      <c r="G34" s="165"/>
      <c r="H34" s="165"/>
      <c r="I34" s="165"/>
      <c r="J34" s="165"/>
      <c r="K34" s="165"/>
      <c r="L34" s="165"/>
      <c r="M34" s="165"/>
      <c r="N34" s="167" t="e">
        <f>AVERAGE(Calculations!D35:M35)</f>
        <v>#DIV/0!</v>
      </c>
      <c r="O34" s="167" t="e">
        <f>STDEV(Calculations!D35:M35)</f>
        <v>#DIV/0!</v>
      </c>
      <c r="P34" s="176"/>
    </row>
    <row r="35" spans="1:15" ht="12.75">
      <c r="A35" s="163"/>
      <c r="B35" s="39" t="str">
        <f>'Gene Table'!D35</f>
        <v>NM_002392</v>
      </c>
      <c r="C35" s="164" t="s">
        <v>137</v>
      </c>
      <c r="D35" s="165"/>
      <c r="E35" s="165"/>
      <c r="F35" s="165"/>
      <c r="G35" s="165"/>
      <c r="H35" s="165"/>
      <c r="I35" s="165"/>
      <c r="J35" s="165"/>
      <c r="K35" s="165"/>
      <c r="L35" s="165"/>
      <c r="M35" s="165"/>
      <c r="N35" s="167" t="e">
        <f>AVERAGE(Calculations!D36:M36)</f>
        <v>#DIV/0!</v>
      </c>
      <c r="O35" s="167" t="e">
        <f>STDEV(Calculations!D36:M36)</f>
        <v>#DIV/0!</v>
      </c>
    </row>
    <row r="36" spans="1:16" ht="12.75">
      <c r="A36" s="163"/>
      <c r="B36" s="39" t="str">
        <f>'Gene Table'!D36</f>
        <v>NM_000418</v>
      </c>
      <c r="C36" s="164" t="s">
        <v>141</v>
      </c>
      <c r="D36" s="165"/>
      <c r="E36" s="165"/>
      <c r="F36" s="165"/>
      <c r="G36" s="165"/>
      <c r="H36" s="165"/>
      <c r="I36" s="165"/>
      <c r="J36" s="165"/>
      <c r="K36" s="165"/>
      <c r="L36" s="165"/>
      <c r="M36" s="165"/>
      <c r="N36" s="167" t="e">
        <f>AVERAGE(Calculations!D37:M37)</f>
        <v>#DIV/0!</v>
      </c>
      <c r="O36" s="167" t="e">
        <f>STDEV(Calculations!D37:M37)</f>
        <v>#DIV/0!</v>
      </c>
      <c r="P36" s="176"/>
    </row>
    <row r="37" spans="1:15" ht="12.75">
      <c r="A37" s="163"/>
      <c r="B37" s="39" t="str">
        <f>'Gene Table'!D37</f>
        <v>NM_000577</v>
      </c>
      <c r="C37" s="164" t="s">
        <v>145</v>
      </c>
      <c r="D37" s="165"/>
      <c r="E37" s="165"/>
      <c r="F37" s="165"/>
      <c r="G37" s="165"/>
      <c r="H37" s="165"/>
      <c r="I37" s="165"/>
      <c r="J37" s="165"/>
      <c r="K37" s="165"/>
      <c r="L37" s="165"/>
      <c r="M37" s="165"/>
      <c r="N37" s="167" t="e">
        <f>AVERAGE(Calculations!D38:M38)</f>
        <v>#DIV/0!</v>
      </c>
      <c r="O37" s="167" t="e">
        <f>STDEV(Calculations!D38:M38)</f>
        <v>#DIV/0!</v>
      </c>
    </row>
    <row r="38" spans="1:16" ht="12.75">
      <c r="A38" s="163"/>
      <c r="B38" s="39" t="str">
        <f>'Gene Table'!D38</f>
        <v>NM_000576</v>
      </c>
      <c r="C38" s="164" t="s">
        <v>149</v>
      </c>
      <c r="D38" s="165"/>
      <c r="E38" s="165"/>
      <c r="F38" s="165"/>
      <c r="G38" s="165"/>
      <c r="H38" s="165"/>
      <c r="I38" s="165"/>
      <c r="J38" s="165"/>
      <c r="K38" s="165"/>
      <c r="L38" s="165"/>
      <c r="M38" s="165"/>
      <c r="N38" s="167" t="e">
        <f>AVERAGE(Calculations!D39:M39)</f>
        <v>#DIV/0!</v>
      </c>
      <c r="O38" s="167" t="e">
        <f>STDEV(Calculations!D39:M39)</f>
        <v>#DIV/0!</v>
      </c>
      <c r="P38" s="176"/>
    </row>
    <row r="39" spans="1:15" ht="12.75">
      <c r="A39" s="163"/>
      <c r="B39" s="39" t="str">
        <f>'Gene Table'!D39</f>
        <v>NM_000106</v>
      </c>
      <c r="C39" s="164" t="s">
        <v>153</v>
      </c>
      <c r="D39" s="165"/>
      <c r="E39" s="165"/>
      <c r="F39" s="165"/>
      <c r="G39" s="165"/>
      <c r="H39" s="165"/>
      <c r="I39" s="165"/>
      <c r="J39" s="165"/>
      <c r="K39" s="165"/>
      <c r="L39" s="165"/>
      <c r="M39" s="165"/>
      <c r="N39" s="167" t="e">
        <f>AVERAGE(Calculations!D40:M40)</f>
        <v>#DIV/0!</v>
      </c>
      <c r="O39" s="167" t="e">
        <f>STDEV(Calculations!D40:M40)</f>
        <v>#DIV/0!</v>
      </c>
    </row>
    <row r="40" spans="1:16" ht="12.75">
      <c r="A40" s="163"/>
      <c r="B40" s="39" t="str">
        <f>'Gene Table'!D40</f>
        <v>NM_000771</v>
      </c>
      <c r="C40" s="164" t="s">
        <v>157</v>
      </c>
      <c r="D40" s="165"/>
      <c r="E40" s="165"/>
      <c r="F40" s="165"/>
      <c r="G40" s="165"/>
      <c r="H40" s="165"/>
      <c r="I40" s="165"/>
      <c r="J40" s="165"/>
      <c r="K40" s="165"/>
      <c r="L40" s="165"/>
      <c r="M40" s="165"/>
      <c r="N40" s="167" t="e">
        <f>AVERAGE(Calculations!D41:M41)</f>
        <v>#DIV/0!</v>
      </c>
      <c r="O40" s="167" t="e">
        <f>STDEV(Calculations!D41:M41)</f>
        <v>#DIV/0!</v>
      </c>
      <c r="P40" s="176"/>
    </row>
    <row r="41" spans="1:15" ht="12.75">
      <c r="A41" s="163"/>
      <c r="B41" s="39" t="str">
        <f>'Gene Table'!D41</f>
        <v>NM_000071</v>
      </c>
      <c r="C41" s="164" t="s">
        <v>161</v>
      </c>
      <c r="D41" s="165"/>
      <c r="E41" s="165"/>
      <c r="F41" s="165"/>
      <c r="G41" s="165"/>
      <c r="H41" s="165"/>
      <c r="I41" s="165"/>
      <c r="J41" s="165"/>
      <c r="K41" s="165"/>
      <c r="L41" s="165"/>
      <c r="M41" s="165"/>
      <c r="N41" s="167" t="e">
        <f>AVERAGE(Calculations!D42:M42)</f>
        <v>#DIV/0!</v>
      </c>
      <c r="O41" s="167" t="e">
        <f>STDEV(Calculations!D42:M42)</f>
        <v>#DIV/0!</v>
      </c>
    </row>
    <row r="42" spans="1:16" ht="12.75">
      <c r="A42" s="163"/>
      <c r="B42" s="39" t="str">
        <f>'Gene Table'!D42</f>
        <v>NM_000059</v>
      </c>
      <c r="C42" s="164" t="s">
        <v>165</v>
      </c>
      <c r="D42" s="165"/>
      <c r="E42" s="165"/>
      <c r="F42" s="165"/>
      <c r="G42" s="165"/>
      <c r="H42" s="165"/>
      <c r="I42" s="165"/>
      <c r="J42" s="165"/>
      <c r="K42" s="165"/>
      <c r="L42" s="165"/>
      <c r="M42" s="165"/>
      <c r="N42" s="167" t="e">
        <f>AVERAGE(Calculations!D43:M43)</f>
        <v>#DIV/0!</v>
      </c>
      <c r="O42" s="167" t="e">
        <f>STDEV(Calculations!D43:M43)</f>
        <v>#DIV/0!</v>
      </c>
      <c r="P42" s="176"/>
    </row>
    <row r="43" spans="1:15" ht="12.75">
      <c r="A43" s="163"/>
      <c r="B43" s="39" t="str">
        <f>'Gene Table'!D43</f>
        <v>NM_018315</v>
      </c>
      <c r="C43" s="164" t="s">
        <v>169</v>
      </c>
      <c r="D43" s="165"/>
      <c r="E43" s="165"/>
      <c r="F43" s="165"/>
      <c r="G43" s="165"/>
      <c r="H43" s="165"/>
      <c r="I43" s="165"/>
      <c r="J43" s="165"/>
      <c r="K43" s="165"/>
      <c r="L43" s="165"/>
      <c r="M43" s="165"/>
      <c r="N43" s="167" t="e">
        <f>AVERAGE(Calculations!D44:M44)</f>
        <v>#DIV/0!</v>
      </c>
      <c r="O43" s="167" t="e">
        <f>STDEV(Calculations!D44:M44)</f>
        <v>#DIV/0!</v>
      </c>
    </row>
    <row r="44" spans="1:16" ht="12.75">
      <c r="A44" s="163"/>
      <c r="B44" s="39" t="str">
        <f>'Gene Table'!D44</f>
        <v>NM_000603</v>
      </c>
      <c r="C44" s="164" t="s">
        <v>173</v>
      </c>
      <c r="D44" s="165"/>
      <c r="E44" s="165"/>
      <c r="F44" s="165"/>
      <c r="G44" s="165"/>
      <c r="H44" s="165"/>
      <c r="I44" s="165"/>
      <c r="J44" s="165"/>
      <c r="K44" s="165"/>
      <c r="L44" s="165"/>
      <c r="M44" s="165"/>
      <c r="N44" s="167" t="e">
        <f>AVERAGE(Calculations!D45:M45)</f>
        <v>#DIV/0!</v>
      </c>
      <c r="O44" s="167" t="e">
        <f>STDEV(Calculations!D45:M45)</f>
        <v>#DIV/0!</v>
      </c>
      <c r="P44" s="176"/>
    </row>
    <row r="45" spans="1:15" ht="12.75">
      <c r="A45" s="163"/>
      <c r="B45" s="39" t="str">
        <f>'Gene Table'!D45</f>
        <v>NM_000849</v>
      </c>
      <c r="C45" s="164" t="s">
        <v>177</v>
      </c>
      <c r="D45" s="165"/>
      <c r="E45" s="165"/>
      <c r="F45" s="165"/>
      <c r="G45" s="165"/>
      <c r="H45" s="165"/>
      <c r="I45" s="165"/>
      <c r="J45" s="165"/>
      <c r="K45" s="165"/>
      <c r="L45" s="165"/>
      <c r="M45" s="165"/>
      <c r="N45" s="167" t="e">
        <f>AVERAGE(Calculations!D46:M46)</f>
        <v>#DIV/0!</v>
      </c>
      <c r="O45" s="167" t="e">
        <f>STDEV(Calculations!D46:M46)</f>
        <v>#DIV/0!</v>
      </c>
    </row>
    <row r="46" spans="1:16" ht="12.75">
      <c r="A46" s="163"/>
      <c r="B46" s="39" t="str">
        <f>'Gene Table'!D46</f>
        <v>NM_000104</v>
      </c>
      <c r="C46" s="164" t="s">
        <v>181</v>
      </c>
      <c r="D46" s="165"/>
      <c r="E46" s="165"/>
      <c r="F46" s="165"/>
      <c r="G46" s="165"/>
      <c r="H46" s="165"/>
      <c r="I46" s="165"/>
      <c r="J46" s="165"/>
      <c r="K46" s="165"/>
      <c r="L46" s="165"/>
      <c r="M46" s="165"/>
      <c r="N46" s="167" t="e">
        <f>AVERAGE(Calculations!D47:M47)</f>
        <v>#DIV/0!</v>
      </c>
      <c r="O46" s="167" t="e">
        <f>STDEV(Calculations!D47:M47)</f>
        <v>#DIV/0!</v>
      </c>
      <c r="P46" s="176"/>
    </row>
    <row r="47" spans="1:15" ht="12.75">
      <c r="A47" s="163"/>
      <c r="B47" s="39" t="str">
        <f>'Gene Table'!D47</f>
        <v>NM_058195</v>
      </c>
      <c r="C47" s="164" t="s">
        <v>185</v>
      </c>
      <c r="D47" s="165"/>
      <c r="E47" s="165"/>
      <c r="F47" s="165"/>
      <c r="G47" s="165"/>
      <c r="H47" s="165"/>
      <c r="I47" s="165"/>
      <c r="J47" s="165"/>
      <c r="K47" s="165"/>
      <c r="L47" s="165"/>
      <c r="M47" s="165"/>
      <c r="N47" s="167" t="e">
        <f>AVERAGE(Calculations!D48:M48)</f>
        <v>#DIV/0!</v>
      </c>
      <c r="O47" s="167" t="e">
        <f>STDEV(Calculations!D48:M48)</f>
        <v>#DIV/0!</v>
      </c>
    </row>
    <row r="48" spans="1:16" ht="12.75">
      <c r="A48" s="163"/>
      <c r="B48" s="39" t="str">
        <f>'Gene Table'!D48</f>
        <v>NM_002542</v>
      </c>
      <c r="C48" s="164" t="s">
        <v>189</v>
      </c>
      <c r="D48" s="165"/>
      <c r="E48" s="165"/>
      <c r="F48" s="165"/>
      <c r="G48" s="165"/>
      <c r="H48" s="165"/>
      <c r="I48" s="165"/>
      <c r="J48" s="165"/>
      <c r="K48" s="165"/>
      <c r="L48" s="165"/>
      <c r="M48" s="165"/>
      <c r="N48" s="167" t="e">
        <f>AVERAGE(Calculations!D49:M49)</f>
        <v>#DIV/0!</v>
      </c>
      <c r="O48" s="167" t="e">
        <f>STDEV(Calculations!D49:M49)</f>
        <v>#DIV/0!</v>
      </c>
      <c r="P48" s="176"/>
    </row>
    <row r="49" spans="1:15" ht="12.75">
      <c r="A49" s="163"/>
      <c r="B49" s="39" t="str">
        <f>'Gene Table'!D49</f>
        <v>NM_000123</v>
      </c>
      <c r="C49" s="164" t="s">
        <v>193</v>
      </c>
      <c r="D49" s="165"/>
      <c r="E49" s="165"/>
      <c r="F49" s="165"/>
      <c r="G49" s="165"/>
      <c r="H49" s="165"/>
      <c r="I49" s="165"/>
      <c r="J49" s="165"/>
      <c r="K49" s="165"/>
      <c r="L49" s="165"/>
      <c r="M49" s="165"/>
      <c r="N49" s="167" t="e">
        <f>AVERAGE(Calculations!D50:M50)</f>
        <v>#DIV/0!</v>
      </c>
      <c r="O49" s="167" t="e">
        <f>STDEV(Calculations!D50:M50)</f>
        <v>#DIV/0!</v>
      </c>
    </row>
    <row r="50" spans="1:16" ht="12.75">
      <c r="A50" s="163"/>
      <c r="B50" s="39" t="str">
        <f>'Gene Table'!D50</f>
        <v>NM_001250</v>
      </c>
      <c r="C50" s="164" t="s">
        <v>197</v>
      </c>
      <c r="D50" s="165"/>
      <c r="E50" s="165"/>
      <c r="F50" s="165"/>
      <c r="G50" s="165"/>
      <c r="H50" s="165"/>
      <c r="I50" s="165"/>
      <c r="J50" s="165"/>
      <c r="K50" s="165"/>
      <c r="L50" s="165"/>
      <c r="M50" s="165"/>
      <c r="N50" s="167" t="e">
        <f>AVERAGE(Calculations!D51:M51)</f>
        <v>#DIV/0!</v>
      </c>
      <c r="O50" s="167" t="e">
        <f>STDEV(Calculations!D51:M51)</f>
        <v>#DIV/0!</v>
      </c>
      <c r="P50" s="176"/>
    </row>
    <row r="51" spans="1:15" ht="12.75" customHeight="1">
      <c r="A51" s="163"/>
      <c r="B51" s="39" t="str">
        <f>'Gene Table'!D51</f>
        <v>NM_005432</v>
      </c>
      <c r="C51" s="164" t="s">
        <v>201</v>
      </c>
      <c r="D51" s="165"/>
      <c r="E51" s="165"/>
      <c r="F51" s="165"/>
      <c r="G51" s="165"/>
      <c r="H51" s="165"/>
      <c r="I51" s="165"/>
      <c r="J51" s="165"/>
      <c r="K51" s="165"/>
      <c r="L51" s="165"/>
      <c r="M51" s="165"/>
      <c r="N51" s="167" t="e">
        <f>AVERAGE(Calculations!D52:M52)</f>
        <v>#DIV/0!</v>
      </c>
      <c r="O51" s="167" t="e">
        <f>STDEV(Calculations!D52:M52)</f>
        <v>#DIV/0!</v>
      </c>
    </row>
    <row r="52" spans="1:16" ht="12.75">
      <c r="A52" s="163"/>
      <c r="B52" s="39" t="str">
        <f>'Gene Table'!D52</f>
        <v>NM_001025366</v>
      </c>
      <c r="C52" s="164" t="s">
        <v>205</v>
      </c>
      <c r="D52" s="165"/>
      <c r="E52" s="165"/>
      <c r="F52" s="165"/>
      <c r="G52" s="165"/>
      <c r="H52" s="165"/>
      <c r="I52" s="165"/>
      <c r="J52" s="165"/>
      <c r="K52" s="165"/>
      <c r="L52" s="165"/>
      <c r="M52" s="165"/>
      <c r="N52" s="167" t="e">
        <f>AVERAGE(Calculations!D53:M53)</f>
        <v>#DIV/0!</v>
      </c>
      <c r="O52" s="167" t="e">
        <f>STDEV(Calculations!D53:M53)</f>
        <v>#DIV/0!</v>
      </c>
      <c r="P52" s="176"/>
    </row>
    <row r="53" spans="1:15" ht="12.75">
      <c r="A53" s="163"/>
      <c r="B53" s="39" t="str">
        <f>'Gene Table'!D53</f>
        <v>NM_000660</v>
      </c>
      <c r="C53" s="164" t="s">
        <v>209</v>
      </c>
      <c r="D53" s="165"/>
      <c r="E53" s="165"/>
      <c r="F53" s="165"/>
      <c r="G53" s="165"/>
      <c r="H53" s="165"/>
      <c r="I53" s="165"/>
      <c r="J53" s="165"/>
      <c r="K53" s="165"/>
      <c r="L53" s="165"/>
      <c r="M53" s="165"/>
      <c r="N53" s="167" t="e">
        <f>AVERAGE(Calculations!D54:M54)</f>
        <v>#DIV/0!</v>
      </c>
      <c r="O53" s="167" t="e">
        <f>STDEV(Calculations!D54:M54)</f>
        <v>#DIV/0!</v>
      </c>
    </row>
    <row r="54" spans="1:16" ht="12.75">
      <c r="A54" s="163"/>
      <c r="B54" s="39" t="str">
        <f>'Gene Table'!D54</f>
        <v>NM_002985</v>
      </c>
      <c r="C54" s="164" t="s">
        <v>213</v>
      </c>
      <c r="D54" s="165"/>
      <c r="E54" s="165"/>
      <c r="F54" s="165"/>
      <c r="G54" s="165"/>
      <c r="H54" s="165"/>
      <c r="I54" s="165"/>
      <c r="J54" s="165"/>
      <c r="K54" s="165"/>
      <c r="L54" s="165"/>
      <c r="M54" s="165"/>
      <c r="N54" s="167" t="e">
        <f>AVERAGE(Calculations!D55:M55)</f>
        <v>#DIV/0!</v>
      </c>
      <c r="O54" s="167" t="e">
        <f>STDEV(Calculations!D55:M55)</f>
        <v>#DIV/0!</v>
      </c>
      <c r="P54" s="176"/>
    </row>
    <row r="55" spans="1:15" ht="12.75">
      <c r="A55" s="163"/>
      <c r="B55" s="39" t="str">
        <f>'Gene Table'!D55</f>
        <v>NM_053056</v>
      </c>
      <c r="C55" s="164" t="s">
        <v>217</v>
      </c>
      <c r="D55" s="165"/>
      <c r="E55" s="165"/>
      <c r="F55" s="165"/>
      <c r="G55" s="165"/>
      <c r="H55" s="165"/>
      <c r="I55" s="165"/>
      <c r="J55" s="165"/>
      <c r="K55" s="165"/>
      <c r="L55" s="165"/>
      <c r="M55" s="165"/>
      <c r="N55" s="167" t="e">
        <f>AVERAGE(Calculations!D56:M56)</f>
        <v>#DIV/0!</v>
      </c>
      <c r="O55" s="167" t="e">
        <f>STDEV(Calculations!D56:M56)</f>
        <v>#DIV/0!</v>
      </c>
    </row>
    <row r="56" spans="1:16" ht="12.75">
      <c r="A56" s="163"/>
      <c r="B56" s="39" t="str">
        <f>'Gene Table'!D56</f>
        <v>NM_000625</v>
      </c>
      <c r="C56" s="164" t="s">
        <v>221</v>
      </c>
      <c r="D56" s="165"/>
      <c r="E56" s="165"/>
      <c r="F56" s="165"/>
      <c r="G56" s="165"/>
      <c r="H56" s="165"/>
      <c r="I56" s="165"/>
      <c r="J56" s="165"/>
      <c r="K56" s="165"/>
      <c r="L56" s="165"/>
      <c r="M56" s="165"/>
      <c r="N56" s="167" t="e">
        <f>AVERAGE(Calculations!D57:M57)</f>
        <v>#DIV/0!</v>
      </c>
      <c r="O56" s="167" t="e">
        <f>STDEV(Calculations!D57:M57)</f>
        <v>#DIV/0!</v>
      </c>
      <c r="P56" s="176"/>
    </row>
    <row r="57" spans="1:15" ht="12.75">
      <c r="A57" s="163"/>
      <c r="B57" s="39" t="str">
        <f>'Gene Table'!D57</f>
        <v>NM_003998</v>
      </c>
      <c r="C57" s="164" t="s">
        <v>225</v>
      </c>
      <c r="D57" s="165"/>
      <c r="E57" s="165"/>
      <c r="F57" s="165"/>
      <c r="G57" s="165"/>
      <c r="H57" s="165"/>
      <c r="I57" s="165"/>
      <c r="J57" s="165"/>
      <c r="K57" s="165"/>
      <c r="L57" s="165"/>
      <c r="M57" s="165"/>
      <c r="N57" s="167" t="e">
        <f>AVERAGE(Calculations!D58:M58)</f>
        <v>#DIV/0!</v>
      </c>
      <c r="O57" s="167" t="e">
        <f>STDEV(Calculations!D58:M58)</f>
        <v>#DIV/0!</v>
      </c>
    </row>
    <row r="58" spans="1:16" ht="12.75">
      <c r="A58" s="163"/>
      <c r="B58" s="39" t="str">
        <f>'Gene Table'!D58</f>
        <v>NM_000230</v>
      </c>
      <c r="C58" s="164" t="s">
        <v>229</v>
      </c>
      <c r="D58" s="165"/>
      <c r="E58" s="165"/>
      <c r="F58" s="165"/>
      <c r="G58" s="165"/>
      <c r="H58" s="165"/>
      <c r="I58" s="165"/>
      <c r="J58" s="165"/>
      <c r="K58" s="165"/>
      <c r="L58" s="165"/>
      <c r="M58" s="165"/>
      <c r="N58" s="167" t="e">
        <f>AVERAGE(Calculations!D59:M59)</f>
        <v>#DIV/0!</v>
      </c>
      <c r="O58" s="167" t="e">
        <f>STDEV(Calculations!D59:M59)</f>
        <v>#DIV/0!</v>
      </c>
      <c r="P58" s="176"/>
    </row>
    <row r="59" spans="1:15" ht="12.75">
      <c r="A59" s="163"/>
      <c r="B59" s="39" t="str">
        <f>'Gene Table'!D59</f>
        <v>NM_002187</v>
      </c>
      <c r="C59" s="164" t="s">
        <v>233</v>
      </c>
      <c r="D59" s="165"/>
      <c r="E59" s="165"/>
      <c r="F59" s="165"/>
      <c r="G59" s="165"/>
      <c r="H59" s="165"/>
      <c r="I59" s="165"/>
      <c r="J59" s="165"/>
      <c r="K59" s="165"/>
      <c r="L59" s="165"/>
      <c r="M59" s="165"/>
      <c r="N59" s="167" t="e">
        <f>AVERAGE(Calculations!D60:M60)</f>
        <v>#DIV/0!</v>
      </c>
      <c r="O59" s="167" t="e">
        <f>STDEV(Calculations!D60:M60)</f>
        <v>#DIV/0!</v>
      </c>
    </row>
    <row r="60" spans="1:16" ht="12.75">
      <c r="A60" s="163"/>
      <c r="B60" s="39" t="str">
        <f>'Gene Table'!D60</f>
        <v>NM_000882</v>
      </c>
      <c r="C60" s="164" t="s">
        <v>237</v>
      </c>
      <c r="D60" s="165"/>
      <c r="E60" s="165"/>
      <c r="F60" s="165"/>
      <c r="G60" s="165"/>
      <c r="H60" s="165"/>
      <c r="I60" s="165"/>
      <c r="J60" s="165"/>
      <c r="K60" s="165"/>
      <c r="L60" s="165"/>
      <c r="M60" s="165"/>
      <c r="N60" s="167" t="e">
        <f>AVERAGE(Calculations!D61:M61)</f>
        <v>#DIV/0!</v>
      </c>
      <c r="O60" s="167" t="e">
        <f>STDEV(Calculations!D61:M61)</f>
        <v>#DIV/0!</v>
      </c>
      <c r="P60" s="176"/>
    </row>
    <row r="61" spans="1:15" ht="12.75">
      <c r="A61" s="163"/>
      <c r="B61" s="39" t="str">
        <f>'Gene Table'!D61</f>
        <v>NM_000584</v>
      </c>
      <c r="C61" s="164" t="s">
        <v>241</v>
      </c>
      <c r="D61" s="165"/>
      <c r="E61" s="165"/>
      <c r="F61" s="165"/>
      <c r="G61" s="165"/>
      <c r="H61" s="165"/>
      <c r="I61" s="165"/>
      <c r="J61" s="165"/>
      <c r="K61" s="165"/>
      <c r="L61" s="165"/>
      <c r="M61" s="165"/>
      <c r="N61" s="167" t="e">
        <f>AVERAGE(Calculations!D62:M62)</f>
        <v>#DIV/0!</v>
      </c>
      <c r="O61" s="167" t="e">
        <f>STDEV(Calculations!D62:M62)</f>
        <v>#DIV/0!</v>
      </c>
    </row>
    <row r="62" spans="1:16" ht="12.75">
      <c r="A62" s="163"/>
      <c r="B62" s="39" t="str">
        <f>'Gene Table'!D62</f>
        <v>NM_000586</v>
      </c>
      <c r="C62" s="164" t="s">
        <v>245</v>
      </c>
      <c r="D62" s="165"/>
      <c r="E62" s="165"/>
      <c r="F62" s="165"/>
      <c r="G62" s="165"/>
      <c r="H62" s="165"/>
      <c r="I62" s="165"/>
      <c r="J62" s="165"/>
      <c r="K62" s="165"/>
      <c r="L62" s="165"/>
      <c r="M62" s="165"/>
      <c r="N62" s="167" t="e">
        <f>AVERAGE(Calculations!D63:M63)</f>
        <v>#DIV/0!</v>
      </c>
      <c r="O62" s="167" t="e">
        <f>STDEV(Calculations!D63:M63)</f>
        <v>#DIV/0!</v>
      </c>
      <c r="P62" s="176"/>
    </row>
    <row r="63" spans="1:15" ht="12.75">
      <c r="A63" s="163"/>
      <c r="B63" s="39" t="str">
        <f>'Gene Table'!D63</f>
        <v>NM_000575</v>
      </c>
      <c r="C63" s="164" t="s">
        <v>249</v>
      </c>
      <c r="D63" s="165"/>
      <c r="E63" s="165"/>
      <c r="F63" s="165"/>
      <c r="G63" s="165"/>
      <c r="H63" s="165"/>
      <c r="I63" s="165"/>
      <c r="J63" s="165"/>
      <c r="K63" s="165"/>
      <c r="L63" s="165"/>
      <c r="M63" s="165"/>
      <c r="N63" s="167" t="e">
        <f>AVERAGE(Calculations!D64:M64)</f>
        <v>#DIV/0!</v>
      </c>
      <c r="O63" s="167" t="e">
        <f>STDEV(Calculations!D64:M64)</f>
        <v>#DIV/0!</v>
      </c>
    </row>
    <row r="64" spans="1:16" ht="12.75">
      <c r="A64" s="163"/>
      <c r="B64" s="39" t="str">
        <f>'Gene Table'!D64</f>
        <v>NM_000591</v>
      </c>
      <c r="C64" s="164" t="s">
        <v>253</v>
      </c>
      <c r="D64" s="165"/>
      <c r="E64" s="165"/>
      <c r="F64" s="165"/>
      <c r="G64" s="165"/>
      <c r="H64" s="165"/>
      <c r="I64" s="165"/>
      <c r="J64" s="165"/>
      <c r="K64" s="165"/>
      <c r="L64" s="165"/>
      <c r="M64" s="165"/>
      <c r="N64" s="167" t="e">
        <f>AVERAGE(Calculations!D65:M65)</f>
        <v>#DIV/0!</v>
      </c>
      <c r="O64" s="167" t="e">
        <f>STDEV(Calculations!D65:M65)</f>
        <v>#DIV/0!</v>
      </c>
      <c r="P64" s="176"/>
    </row>
    <row r="65" spans="1:15" ht="12.75">
      <c r="A65" s="163"/>
      <c r="B65" s="39" t="str">
        <f>'Gene Table'!D65</f>
        <v>NM_003878</v>
      </c>
      <c r="C65" s="164" t="s">
        <v>257</v>
      </c>
      <c r="D65" s="165"/>
      <c r="E65" s="165"/>
      <c r="F65" s="165"/>
      <c r="G65" s="165"/>
      <c r="H65" s="165"/>
      <c r="I65" s="165"/>
      <c r="J65" s="165"/>
      <c r="K65" s="165"/>
      <c r="L65" s="165"/>
      <c r="M65" s="165"/>
      <c r="N65" s="167" t="e">
        <f>AVERAGE(Calculations!D66:M66)</f>
        <v>#DIV/0!</v>
      </c>
      <c r="O65" s="167" t="e">
        <f>STDEV(Calculations!D66:M66)</f>
        <v>#DIV/0!</v>
      </c>
    </row>
    <row r="66" spans="1:16" ht="12.75">
      <c r="A66" s="163"/>
      <c r="B66" s="39" t="str">
        <f>'Gene Table'!D66</f>
        <v>NM_003739</v>
      </c>
      <c r="C66" s="164" t="s">
        <v>261</v>
      </c>
      <c r="D66" s="165"/>
      <c r="E66" s="165"/>
      <c r="F66" s="165"/>
      <c r="G66" s="165"/>
      <c r="H66" s="165"/>
      <c r="I66" s="165"/>
      <c r="J66" s="165"/>
      <c r="K66" s="165"/>
      <c r="L66" s="165"/>
      <c r="M66" s="165"/>
      <c r="N66" s="167" t="e">
        <f>AVERAGE(Calculations!D67:M67)</f>
        <v>#DIV/0!</v>
      </c>
      <c r="O66" s="167" t="e">
        <f>STDEV(Calculations!D67:M67)</f>
        <v>#DIV/0!</v>
      </c>
      <c r="P66" s="176"/>
    </row>
    <row r="67" spans="1:15" ht="12.75">
      <c r="A67" s="163"/>
      <c r="B67" s="39" t="str">
        <f>'Gene Table'!D67</f>
        <v>NM_032199</v>
      </c>
      <c r="C67" s="164" t="s">
        <v>265</v>
      </c>
      <c r="D67" s="165"/>
      <c r="E67" s="165"/>
      <c r="F67" s="165"/>
      <c r="G67" s="165"/>
      <c r="H67" s="165"/>
      <c r="I67" s="165"/>
      <c r="J67" s="165"/>
      <c r="K67" s="165"/>
      <c r="L67" s="165"/>
      <c r="M67" s="165"/>
      <c r="N67" s="167" t="e">
        <f>AVERAGE(Calculations!D68:M68)</f>
        <v>#DIV/0!</v>
      </c>
      <c r="O67" s="167" t="e">
        <f>STDEV(Calculations!D68:M68)</f>
        <v>#DIV/0!</v>
      </c>
    </row>
    <row r="68" spans="1:16" ht="12.75">
      <c r="A68" s="163"/>
      <c r="B68" s="39" t="str">
        <f>'Gene Table'!D68</f>
        <v>NM_004346</v>
      </c>
      <c r="C68" s="164" t="s">
        <v>269</v>
      </c>
      <c r="D68" s="165"/>
      <c r="E68" s="165"/>
      <c r="F68" s="165"/>
      <c r="G68" s="165"/>
      <c r="H68" s="165"/>
      <c r="I68" s="165"/>
      <c r="J68" s="165"/>
      <c r="K68" s="165"/>
      <c r="L68" s="165"/>
      <c r="M68" s="165"/>
      <c r="N68" s="167" t="e">
        <f>AVERAGE(Calculations!D69:M69)</f>
        <v>#DIV/0!</v>
      </c>
      <c r="O68" s="167" t="e">
        <f>STDEV(Calculations!D69:M69)</f>
        <v>#DIV/0!</v>
      </c>
      <c r="P68" s="176"/>
    </row>
    <row r="69" spans="1:15" ht="12.75">
      <c r="A69" s="163"/>
      <c r="B69" s="39" t="str">
        <f>'Gene Table'!D69</f>
        <v>NM_001080124</v>
      </c>
      <c r="C69" s="164" t="s">
        <v>273</v>
      </c>
      <c r="D69" s="165"/>
      <c r="E69" s="165"/>
      <c r="F69" s="165"/>
      <c r="G69" s="165"/>
      <c r="H69" s="165"/>
      <c r="I69" s="165"/>
      <c r="J69" s="165"/>
      <c r="K69" s="165"/>
      <c r="L69" s="165"/>
      <c r="M69" s="165"/>
      <c r="N69" s="167" t="e">
        <f>AVERAGE(Calculations!D70:M70)</f>
        <v>#DIV/0!</v>
      </c>
      <c r="O69" s="167" t="e">
        <f>STDEV(Calculations!D70:M70)</f>
        <v>#DIV/0!</v>
      </c>
    </row>
    <row r="70" spans="1:16" ht="12.75">
      <c r="A70" s="163"/>
      <c r="B70" s="39" t="str">
        <f>'Gene Table'!D70</f>
        <v>NM_005431</v>
      </c>
      <c r="C70" s="164" t="s">
        <v>277</v>
      </c>
      <c r="D70" s="165"/>
      <c r="E70" s="165"/>
      <c r="F70" s="165"/>
      <c r="G70" s="165"/>
      <c r="H70" s="165"/>
      <c r="I70" s="165"/>
      <c r="J70" s="165"/>
      <c r="K70" s="165"/>
      <c r="L70" s="165"/>
      <c r="M70" s="165"/>
      <c r="N70" s="167" t="e">
        <f>AVERAGE(Calculations!D71:M71)</f>
        <v>#DIV/0!</v>
      </c>
      <c r="O70" s="167" t="e">
        <f>STDEV(Calculations!D71:M71)</f>
        <v>#DIV/0!</v>
      </c>
      <c r="P70" s="176"/>
    </row>
    <row r="71" spans="1:15" ht="12.75">
      <c r="A71" s="163"/>
      <c r="B71" s="39" t="str">
        <f>'Gene Table'!D71</f>
        <v>NM_000553</v>
      </c>
      <c r="C71" s="164" t="s">
        <v>281</v>
      </c>
      <c r="D71" s="165"/>
      <c r="E71" s="165"/>
      <c r="F71" s="165"/>
      <c r="G71" s="165"/>
      <c r="H71" s="165"/>
      <c r="I71" s="165"/>
      <c r="J71" s="165"/>
      <c r="K71" s="165"/>
      <c r="L71" s="165"/>
      <c r="M71" s="165"/>
      <c r="N71" s="167" t="e">
        <f>AVERAGE(Calculations!D72:M72)</f>
        <v>#DIV/0!</v>
      </c>
      <c r="O71" s="167" t="e">
        <f>STDEV(Calculations!D72:M72)</f>
        <v>#DIV/0!</v>
      </c>
    </row>
    <row r="72" spans="1:16" ht="12.75">
      <c r="A72" s="163"/>
      <c r="B72" s="39" t="str">
        <f>'Gene Table'!D72</f>
        <v>NM_080682</v>
      </c>
      <c r="C72" s="164" t="s">
        <v>285</v>
      </c>
      <c r="D72" s="165"/>
      <c r="E72" s="165"/>
      <c r="F72" s="165"/>
      <c r="G72" s="165"/>
      <c r="H72" s="165"/>
      <c r="I72" s="165"/>
      <c r="J72" s="165"/>
      <c r="K72" s="165"/>
      <c r="L72" s="165"/>
      <c r="M72" s="165"/>
      <c r="N72" s="167" t="e">
        <f>AVERAGE(Calculations!D73:M73)</f>
        <v>#DIV/0!</v>
      </c>
      <c r="O72" s="167" t="e">
        <f>STDEV(Calculations!D73:M73)</f>
        <v>#DIV/0!</v>
      </c>
      <c r="P72" s="176"/>
    </row>
    <row r="73" spans="1:15" ht="12.75">
      <c r="A73" s="163"/>
      <c r="B73" s="39" t="str">
        <f>'Gene Table'!D73</f>
        <v>NM_003263</v>
      </c>
      <c r="C73" s="164" t="s">
        <v>289</v>
      </c>
      <c r="D73" s="165"/>
      <c r="E73" s="165"/>
      <c r="F73" s="165"/>
      <c r="G73" s="165"/>
      <c r="H73" s="165"/>
      <c r="I73" s="165"/>
      <c r="J73" s="165"/>
      <c r="K73" s="165"/>
      <c r="L73" s="165"/>
      <c r="M73" s="165"/>
      <c r="N73" s="167" t="e">
        <f>AVERAGE(Calculations!D74:M74)</f>
        <v>#DIV/0!</v>
      </c>
      <c r="O73" s="167" t="e">
        <f>STDEV(Calculations!D74:M74)</f>
        <v>#DIV/0!</v>
      </c>
    </row>
    <row r="74" spans="1:16" ht="12.75">
      <c r="A74" s="163"/>
      <c r="B74" s="39" t="str">
        <f>'Gene Table'!D74</f>
        <v>NM_003150</v>
      </c>
      <c r="C74" s="164" t="s">
        <v>293</v>
      </c>
      <c r="D74" s="165"/>
      <c r="E74" s="165"/>
      <c r="F74" s="165"/>
      <c r="G74" s="165"/>
      <c r="H74" s="165"/>
      <c r="I74" s="165"/>
      <c r="J74" s="165"/>
      <c r="K74" s="165"/>
      <c r="L74" s="165"/>
      <c r="M74" s="165"/>
      <c r="N74" s="167" t="e">
        <f>AVERAGE(Calculations!D75:M75)</f>
        <v>#DIV/0!</v>
      </c>
      <c r="O74" s="167" t="e">
        <f>STDEV(Calculations!D75:M75)</f>
        <v>#DIV/0!</v>
      </c>
      <c r="P74" s="176"/>
    </row>
    <row r="75" spans="1:15" ht="12.75" customHeight="1">
      <c r="A75" s="163"/>
      <c r="B75" s="39" t="str">
        <f>'Gene Table'!D75</f>
        <v>NM_000454</v>
      </c>
      <c r="C75" s="164" t="s">
        <v>297</v>
      </c>
      <c r="D75" s="165"/>
      <c r="E75" s="165"/>
      <c r="F75" s="165"/>
      <c r="G75" s="165"/>
      <c r="H75" s="165"/>
      <c r="I75" s="165"/>
      <c r="J75" s="165"/>
      <c r="K75" s="165"/>
      <c r="L75" s="165"/>
      <c r="M75" s="165"/>
      <c r="N75" s="167" t="e">
        <f>AVERAGE(Calculations!D76:M76)</f>
        <v>#DIV/0!</v>
      </c>
      <c r="O75" s="167" t="e">
        <f>STDEV(Calculations!D76:M76)</f>
        <v>#DIV/0!</v>
      </c>
    </row>
    <row r="76" spans="1:16" ht="12.75">
      <c r="A76" s="163"/>
      <c r="B76" s="39" t="str">
        <f>'Gene Table'!D76</f>
        <v>NM_001033886</v>
      </c>
      <c r="C76" s="164" t="s">
        <v>301</v>
      </c>
      <c r="D76" s="165"/>
      <c r="E76" s="165"/>
      <c r="F76" s="165"/>
      <c r="G76" s="165"/>
      <c r="H76" s="165"/>
      <c r="I76" s="165"/>
      <c r="J76" s="165"/>
      <c r="K76" s="165"/>
      <c r="L76" s="165"/>
      <c r="M76" s="165"/>
      <c r="N76" s="167" t="e">
        <f>AVERAGE(Calculations!D77:M77)</f>
        <v>#DIV/0!</v>
      </c>
      <c r="O76" s="167" t="e">
        <f>STDEV(Calculations!D77:M77)</f>
        <v>#DIV/0!</v>
      </c>
      <c r="P76" s="176"/>
    </row>
    <row r="77" spans="1:15" ht="12.75">
      <c r="A77" s="163"/>
      <c r="B77" s="39" t="str">
        <f>'Gene Table'!D77</f>
        <v>NM_000963</v>
      </c>
      <c r="C77" s="164" t="s">
        <v>305</v>
      </c>
      <c r="D77" s="165"/>
      <c r="E77" s="165"/>
      <c r="F77" s="165"/>
      <c r="G77" s="165"/>
      <c r="H77" s="165"/>
      <c r="I77" s="165"/>
      <c r="J77" s="165"/>
      <c r="K77" s="165"/>
      <c r="L77" s="165"/>
      <c r="M77" s="165"/>
      <c r="N77" s="167" t="e">
        <f>AVERAGE(Calculations!D78:M78)</f>
        <v>#DIV/0!</v>
      </c>
      <c r="O77" s="167" t="e">
        <f>STDEV(Calculations!D78:M78)</f>
        <v>#DIV/0!</v>
      </c>
    </row>
    <row r="78" spans="1:16" ht="12.75">
      <c r="A78" s="163"/>
      <c r="B78" s="39" t="str">
        <f>'Gene Table'!D78</f>
        <v>NM_000314</v>
      </c>
      <c r="C78" s="164" t="s">
        <v>309</v>
      </c>
      <c r="D78" s="165"/>
      <c r="E78" s="165"/>
      <c r="F78" s="165"/>
      <c r="G78" s="165"/>
      <c r="H78" s="165"/>
      <c r="I78" s="165"/>
      <c r="J78" s="165"/>
      <c r="K78" s="165"/>
      <c r="L78" s="165"/>
      <c r="M78" s="165"/>
      <c r="N78" s="167" t="e">
        <f>AVERAGE(Calculations!D79:M79)</f>
        <v>#DIV/0!</v>
      </c>
      <c r="O78" s="167" t="e">
        <f>STDEV(Calculations!D79:M79)</f>
        <v>#DIV/0!</v>
      </c>
      <c r="P78" s="176"/>
    </row>
    <row r="79" spans="1:15" ht="12.75">
      <c r="A79" s="163"/>
      <c r="B79" s="39" t="str">
        <f>'Gene Table'!D79</f>
        <v>NM_017442</v>
      </c>
      <c r="C79" s="164" t="s">
        <v>313</v>
      </c>
      <c r="D79" s="165"/>
      <c r="E79" s="165"/>
      <c r="F79" s="165"/>
      <c r="G79" s="165"/>
      <c r="H79" s="165"/>
      <c r="I79" s="165"/>
      <c r="J79" s="165"/>
      <c r="K79" s="165"/>
      <c r="L79" s="165"/>
      <c r="M79" s="165"/>
      <c r="N79" s="167" t="e">
        <f>AVERAGE(Calculations!D80:M80)</f>
        <v>#DIV/0!</v>
      </c>
      <c r="O79" s="167" t="e">
        <f>STDEV(Calculations!D80:M80)</f>
        <v>#DIV/0!</v>
      </c>
    </row>
    <row r="80" spans="1:16" ht="12.75">
      <c r="A80" s="163"/>
      <c r="B80" s="39" t="str">
        <f>'Gene Table'!D80</f>
        <v>NM_000251</v>
      </c>
      <c r="C80" s="164" t="s">
        <v>317</v>
      </c>
      <c r="D80" s="165"/>
      <c r="E80" s="165"/>
      <c r="F80" s="165"/>
      <c r="G80" s="165"/>
      <c r="H80" s="165"/>
      <c r="I80" s="165"/>
      <c r="J80" s="165"/>
      <c r="K80" s="165"/>
      <c r="L80" s="165"/>
      <c r="M80" s="165"/>
      <c r="N80" s="167" t="e">
        <f>AVERAGE(Calculations!D81:M81)</f>
        <v>#DIV/0!</v>
      </c>
      <c r="O80" s="167" t="e">
        <f>STDEV(Calculations!D81:M81)</f>
        <v>#DIV/0!</v>
      </c>
      <c r="P80" s="176"/>
    </row>
    <row r="81" spans="1:15" ht="12.75">
      <c r="A81" s="163"/>
      <c r="B81" s="39" t="str">
        <f>'Gene Table'!D81</f>
        <v>NM_005590</v>
      </c>
      <c r="C81" s="164" t="s">
        <v>321</v>
      </c>
      <c r="D81" s="165"/>
      <c r="E81" s="165"/>
      <c r="F81" s="165"/>
      <c r="G81" s="165"/>
      <c r="H81" s="165"/>
      <c r="I81" s="165"/>
      <c r="J81" s="165"/>
      <c r="K81" s="165"/>
      <c r="L81" s="165"/>
      <c r="M81" s="165"/>
      <c r="N81" s="167" t="e">
        <f>AVERAGE(Calculations!D82:M82)</f>
        <v>#DIV/0!</v>
      </c>
      <c r="O81" s="167" t="e">
        <f>STDEV(Calculations!D82:M82)</f>
        <v>#DIV/0!</v>
      </c>
    </row>
    <row r="82" spans="1:16" ht="12.75">
      <c r="A82" s="163"/>
      <c r="B82" s="39" t="str">
        <f>'Gene Table'!D82</f>
        <v>NM_002312</v>
      </c>
      <c r="C82" s="164" t="s">
        <v>325</v>
      </c>
      <c r="D82" s="165"/>
      <c r="E82" s="165"/>
      <c r="F82" s="165"/>
      <c r="G82" s="165"/>
      <c r="H82" s="165"/>
      <c r="I82" s="165"/>
      <c r="J82" s="165"/>
      <c r="K82" s="165"/>
      <c r="L82" s="165"/>
      <c r="M82" s="165"/>
      <c r="N82" s="167" t="e">
        <f>AVERAGE(Calculations!D83:M83)</f>
        <v>#DIV/0!</v>
      </c>
      <c r="O82" s="167" t="e">
        <f>STDEV(Calculations!D83:M83)</f>
        <v>#DIV/0!</v>
      </c>
      <c r="P82" s="176"/>
    </row>
    <row r="83" spans="1:15" ht="12.75">
      <c r="A83" s="163"/>
      <c r="B83" s="39" t="str">
        <f>'Gene Table'!D83</f>
        <v>NM_002303</v>
      </c>
      <c r="C83" s="164" t="s">
        <v>329</v>
      </c>
      <c r="D83" s="165"/>
      <c r="E83" s="165"/>
      <c r="F83" s="165"/>
      <c r="G83" s="165"/>
      <c r="H83" s="165"/>
      <c r="I83" s="165"/>
      <c r="J83" s="165"/>
      <c r="K83" s="165"/>
      <c r="L83" s="165"/>
      <c r="M83" s="165"/>
      <c r="N83" s="167" t="e">
        <f>AVERAGE(Calculations!D84:M84)</f>
        <v>#DIV/0!</v>
      </c>
      <c r="O83" s="167" t="e">
        <f>STDEV(Calculations!D84:M84)</f>
        <v>#DIV/0!</v>
      </c>
    </row>
    <row r="84" spans="1:16" ht="12.75">
      <c r="A84" s="163"/>
      <c r="B84" s="39" t="str">
        <f>'Gene Table'!D84</f>
        <v>NM_004972</v>
      </c>
      <c r="C84" s="164" t="s">
        <v>333</v>
      </c>
      <c r="D84" s="165"/>
      <c r="E84" s="165"/>
      <c r="F84" s="165"/>
      <c r="G84" s="165"/>
      <c r="H84" s="165"/>
      <c r="I84" s="165"/>
      <c r="J84" s="165"/>
      <c r="K84" s="165"/>
      <c r="L84" s="165"/>
      <c r="M84" s="165"/>
      <c r="N84" s="167" t="e">
        <f>AVERAGE(Calculations!D85:M85)</f>
        <v>#DIV/0!</v>
      </c>
      <c r="O84" s="167" t="e">
        <f>STDEV(Calculations!D85:M85)</f>
        <v>#DIV/0!</v>
      </c>
      <c r="P84" s="176"/>
    </row>
    <row r="85" spans="1:15" ht="12.75">
      <c r="A85" s="163"/>
      <c r="B85" s="39" t="str">
        <f>'Gene Table'!D85</f>
        <v>NM_002460</v>
      </c>
      <c r="C85" s="164" t="s">
        <v>337</v>
      </c>
      <c r="D85" s="165"/>
      <c r="E85" s="165"/>
      <c r="F85" s="165"/>
      <c r="G85" s="165"/>
      <c r="H85" s="165"/>
      <c r="I85" s="165"/>
      <c r="J85" s="165"/>
      <c r="K85" s="165"/>
      <c r="L85" s="165"/>
      <c r="M85" s="165"/>
      <c r="N85" s="167" t="e">
        <f>AVERAGE(Calculations!D86:M86)</f>
        <v>#DIV/0!</v>
      </c>
      <c r="O85" s="167" t="e">
        <f>STDEV(Calculations!D86:M86)</f>
        <v>#DIV/0!</v>
      </c>
    </row>
    <row r="86" spans="1:16" ht="12.75">
      <c r="A86" s="163"/>
      <c r="B86" s="39" t="str">
        <f>'Gene Table'!D86</f>
        <v>NM_002188</v>
      </c>
      <c r="C86" s="164" t="s">
        <v>341</v>
      </c>
      <c r="D86" s="165"/>
      <c r="E86" s="165"/>
      <c r="F86" s="165"/>
      <c r="G86" s="165"/>
      <c r="H86" s="165"/>
      <c r="I86" s="165"/>
      <c r="J86" s="165"/>
      <c r="K86" s="165"/>
      <c r="L86" s="165"/>
      <c r="M86" s="165"/>
      <c r="N86" s="167" t="e">
        <f>AVERAGE(Calculations!D87:M87)</f>
        <v>#DIV/0!</v>
      </c>
      <c r="O86" s="167" t="e">
        <f>STDEV(Calculations!D87:M87)</f>
        <v>#DIV/0!</v>
      </c>
      <c r="P86" s="176"/>
    </row>
    <row r="87" spans="1:15" ht="12.75">
      <c r="A87" s="163"/>
      <c r="B87" s="39" t="str">
        <f>'Gene Table'!D87</f>
        <v>HGDC</v>
      </c>
      <c r="C87" s="164" t="s">
        <v>345</v>
      </c>
      <c r="D87" s="165"/>
      <c r="E87" s="165"/>
      <c r="F87" s="165"/>
      <c r="G87" s="165"/>
      <c r="H87" s="165"/>
      <c r="I87" s="165"/>
      <c r="J87" s="165"/>
      <c r="K87" s="165"/>
      <c r="L87" s="165"/>
      <c r="M87" s="165"/>
      <c r="N87" s="167" t="e">
        <f>AVERAGE(Calculations!D88:M88)</f>
        <v>#DIV/0!</v>
      </c>
      <c r="O87" s="167" t="e">
        <f>STDEV(Calculations!D88:M88)</f>
        <v>#DIV/0!</v>
      </c>
    </row>
    <row r="88" spans="1:16" ht="12.75">
      <c r="A88" s="163"/>
      <c r="B88" s="39" t="str">
        <f>'Gene Table'!D88</f>
        <v>HGDC</v>
      </c>
      <c r="C88" s="164" t="s">
        <v>347</v>
      </c>
      <c r="D88" s="165"/>
      <c r="E88" s="165"/>
      <c r="F88" s="165"/>
      <c r="G88" s="165"/>
      <c r="H88" s="165"/>
      <c r="I88" s="165"/>
      <c r="J88" s="165"/>
      <c r="K88" s="165"/>
      <c r="L88" s="165"/>
      <c r="M88" s="165"/>
      <c r="N88" s="167" t="e">
        <f>AVERAGE(Calculations!D89:M89)</f>
        <v>#DIV/0!</v>
      </c>
      <c r="O88" s="167" t="e">
        <f>STDEV(Calculations!D89:M89)</f>
        <v>#DIV/0!</v>
      </c>
      <c r="P88" s="176"/>
    </row>
    <row r="89" spans="1:15" ht="12.75">
      <c r="A89" s="163"/>
      <c r="B89" s="39" t="str">
        <f>'Gene Table'!D89</f>
        <v>NM_002046</v>
      </c>
      <c r="C89" s="164" t="s">
        <v>348</v>
      </c>
      <c r="D89" s="165"/>
      <c r="E89" s="165"/>
      <c r="F89" s="165"/>
      <c r="G89" s="165"/>
      <c r="H89" s="165"/>
      <c r="I89" s="165"/>
      <c r="J89" s="165"/>
      <c r="K89" s="165"/>
      <c r="L89" s="165"/>
      <c r="M89" s="165"/>
      <c r="N89" s="167" t="e">
        <f>AVERAGE(Calculations!D90:M90)</f>
        <v>#DIV/0!</v>
      </c>
      <c r="O89" s="167" t="e">
        <f>STDEV(Calculations!D90:M90)</f>
        <v>#DIV/0!</v>
      </c>
    </row>
    <row r="90" spans="1:16" ht="12.75">
      <c r="A90" s="163"/>
      <c r="B90" s="39" t="str">
        <f>'Gene Table'!D90</f>
        <v>NM_001101</v>
      </c>
      <c r="C90" s="164" t="s">
        <v>352</v>
      </c>
      <c r="D90" s="165"/>
      <c r="E90" s="165"/>
      <c r="F90" s="165"/>
      <c r="G90" s="165"/>
      <c r="H90" s="165"/>
      <c r="I90" s="165"/>
      <c r="J90" s="165"/>
      <c r="K90" s="165"/>
      <c r="L90" s="165"/>
      <c r="M90" s="165"/>
      <c r="N90" s="167" t="e">
        <f>AVERAGE(Calculations!D91:M91)</f>
        <v>#DIV/0!</v>
      </c>
      <c r="O90" s="167" t="e">
        <f>STDEV(Calculations!D91:M91)</f>
        <v>#DIV/0!</v>
      </c>
      <c r="P90" s="176"/>
    </row>
    <row r="91" spans="1:15" ht="12.75">
      <c r="A91" s="163"/>
      <c r="B91" s="39" t="str">
        <f>'Gene Table'!D91</f>
        <v>NM_004048</v>
      </c>
      <c r="C91" s="164" t="s">
        <v>356</v>
      </c>
      <c r="D91" s="165"/>
      <c r="E91" s="165"/>
      <c r="F91" s="165"/>
      <c r="G91" s="165"/>
      <c r="H91" s="165"/>
      <c r="I91" s="165"/>
      <c r="J91" s="165"/>
      <c r="K91" s="165"/>
      <c r="L91" s="165"/>
      <c r="M91" s="165"/>
      <c r="N91" s="167" t="e">
        <f>AVERAGE(Calculations!D92:M92)</f>
        <v>#DIV/0!</v>
      </c>
      <c r="O91" s="167" t="e">
        <f>STDEV(Calculations!D92:M92)</f>
        <v>#DIV/0!</v>
      </c>
    </row>
    <row r="92" spans="1:16" ht="12.75">
      <c r="A92" s="163"/>
      <c r="B92" s="39" t="str">
        <f>'Gene Table'!D92</f>
        <v>NM_012423</v>
      </c>
      <c r="C92" s="164" t="s">
        <v>360</v>
      </c>
      <c r="D92" s="165"/>
      <c r="E92" s="165"/>
      <c r="F92" s="165"/>
      <c r="G92" s="165"/>
      <c r="H92" s="165"/>
      <c r="I92" s="165"/>
      <c r="J92" s="165"/>
      <c r="K92" s="165"/>
      <c r="L92" s="165"/>
      <c r="M92" s="165"/>
      <c r="N92" s="167" t="e">
        <f>AVERAGE(Calculations!D93:M93)</f>
        <v>#DIV/0!</v>
      </c>
      <c r="O92" s="167" t="e">
        <f>STDEV(Calculations!D93:M93)</f>
        <v>#DIV/0!</v>
      </c>
      <c r="P92" s="176"/>
    </row>
    <row r="93" spans="1:15" ht="12.75">
      <c r="A93" s="163"/>
      <c r="B93" s="39" t="str">
        <f>'Gene Table'!D93</f>
        <v>NM_000194</v>
      </c>
      <c r="C93" s="164" t="s">
        <v>364</v>
      </c>
      <c r="D93" s="165"/>
      <c r="E93" s="165"/>
      <c r="F93" s="165"/>
      <c r="G93" s="165"/>
      <c r="H93" s="165"/>
      <c r="I93" s="165"/>
      <c r="J93" s="165"/>
      <c r="K93" s="165"/>
      <c r="L93" s="165"/>
      <c r="M93" s="165"/>
      <c r="N93" s="167" t="e">
        <f>AVERAGE(Calculations!D94:M94)</f>
        <v>#DIV/0!</v>
      </c>
      <c r="O93" s="167" t="e">
        <f>STDEV(Calculations!D94:M94)</f>
        <v>#DIV/0!</v>
      </c>
    </row>
    <row r="94" spans="1:16" ht="12.75">
      <c r="A94" s="163"/>
      <c r="B94" s="39" t="str">
        <f>'Gene Table'!D94</f>
        <v>NR_003286</v>
      </c>
      <c r="C94" s="164" t="s">
        <v>368</v>
      </c>
      <c r="D94" s="165"/>
      <c r="E94" s="165"/>
      <c r="F94" s="165"/>
      <c r="G94" s="165"/>
      <c r="H94" s="165"/>
      <c r="I94" s="165"/>
      <c r="J94" s="165"/>
      <c r="K94" s="165"/>
      <c r="L94" s="165"/>
      <c r="M94" s="165"/>
      <c r="N94" s="167" t="e">
        <f>AVERAGE(Calculations!D95:M95)</f>
        <v>#DIV/0!</v>
      </c>
      <c r="O94" s="167" t="e">
        <f>STDEV(Calculations!D95:M95)</f>
        <v>#DIV/0!</v>
      </c>
      <c r="P94" s="176"/>
    </row>
    <row r="95" spans="1:15" ht="12.75">
      <c r="A95" s="163"/>
      <c r="B95" s="39" t="str">
        <f>'Gene Table'!D95</f>
        <v>RT</v>
      </c>
      <c r="C95" s="164" t="s">
        <v>372</v>
      </c>
      <c r="D95" s="165"/>
      <c r="E95" s="165"/>
      <c r="F95" s="165"/>
      <c r="G95" s="165"/>
      <c r="H95" s="165"/>
      <c r="I95" s="165"/>
      <c r="J95" s="165"/>
      <c r="K95" s="165"/>
      <c r="L95" s="165"/>
      <c r="M95" s="165"/>
      <c r="N95" s="167" t="e">
        <f>AVERAGE(Calculations!D96:M96)</f>
        <v>#DIV/0!</v>
      </c>
      <c r="O95" s="167" t="e">
        <f>STDEV(Calculations!D96:M96)</f>
        <v>#DIV/0!</v>
      </c>
    </row>
    <row r="96" spans="1:16" ht="12.75">
      <c r="A96" s="163"/>
      <c r="B96" s="39" t="str">
        <f>'Gene Table'!D96</f>
        <v>RT</v>
      </c>
      <c r="C96" s="164" t="s">
        <v>374</v>
      </c>
      <c r="D96" s="165"/>
      <c r="E96" s="165"/>
      <c r="F96" s="165"/>
      <c r="G96" s="165"/>
      <c r="H96" s="165"/>
      <c r="I96" s="165"/>
      <c r="J96" s="165"/>
      <c r="K96" s="165"/>
      <c r="L96" s="165"/>
      <c r="M96" s="165"/>
      <c r="N96" s="167" t="e">
        <f>AVERAGE(Calculations!D97:M97)</f>
        <v>#DIV/0!</v>
      </c>
      <c r="O96" s="167" t="e">
        <f>STDEV(Calculations!D97:M97)</f>
        <v>#DIV/0!</v>
      </c>
      <c r="P96" s="176"/>
    </row>
    <row r="97" spans="1:15" ht="12.75">
      <c r="A97" s="163"/>
      <c r="B97" s="39" t="str">
        <f>'Gene Table'!D97</f>
        <v>PCR</v>
      </c>
      <c r="C97" s="164" t="s">
        <v>375</v>
      </c>
      <c r="D97" s="165"/>
      <c r="E97" s="165"/>
      <c r="F97" s="165"/>
      <c r="G97" s="165"/>
      <c r="H97" s="165"/>
      <c r="I97" s="165"/>
      <c r="J97" s="165"/>
      <c r="K97" s="165"/>
      <c r="L97" s="165"/>
      <c r="M97" s="165"/>
      <c r="N97" s="167" t="e">
        <f>AVERAGE(Calculations!D98:M98)</f>
        <v>#DIV/0!</v>
      </c>
      <c r="O97" s="167" t="e">
        <f>STDEV(Calculations!D98:M98)</f>
        <v>#DIV/0!</v>
      </c>
    </row>
    <row r="98" spans="1:16" ht="12.75">
      <c r="A98" s="163"/>
      <c r="B98" s="39" t="str">
        <f>'Gene Table'!D98</f>
        <v>PCR</v>
      </c>
      <c r="C98" s="164" t="s">
        <v>377</v>
      </c>
      <c r="D98" s="165"/>
      <c r="E98" s="165"/>
      <c r="F98" s="165"/>
      <c r="G98" s="165"/>
      <c r="H98" s="165"/>
      <c r="I98" s="165"/>
      <c r="J98" s="165"/>
      <c r="K98" s="165"/>
      <c r="L98" s="165"/>
      <c r="M98" s="165"/>
      <c r="N98" s="167" t="e">
        <f>AVERAGE(Calculations!D99:M99)</f>
        <v>#DIV/0!</v>
      </c>
      <c r="O98" s="167" t="e">
        <f>STDEV(Calculations!D99:M99)</f>
        <v>#DIV/0!</v>
      </c>
      <c r="P98" s="176"/>
    </row>
    <row r="99" spans="1:15" ht="12.75">
      <c r="A99" s="163" t="str">
        <f>'Gene Table'!A99</f>
        <v>Plate 2</v>
      </c>
      <c r="B99" s="39" t="str">
        <f>'Gene Table'!D99</f>
        <v>NM_000879</v>
      </c>
      <c r="C99" s="164" t="s">
        <v>9</v>
      </c>
      <c r="D99" s="165"/>
      <c r="E99" s="165"/>
      <c r="F99" s="165"/>
      <c r="G99" s="165"/>
      <c r="H99" s="165"/>
      <c r="I99" s="165"/>
      <c r="J99" s="165"/>
      <c r="K99" s="165"/>
      <c r="L99" s="165"/>
      <c r="M99" s="165"/>
      <c r="N99" s="167" t="e">
        <f>AVERAGE(Calculations!D100:M100)</f>
        <v>#DIV/0!</v>
      </c>
      <c r="O99" s="167" t="e">
        <f>STDEV(Calculations!D100:M100)</f>
        <v>#DIV/0!</v>
      </c>
    </row>
    <row r="100" spans="1:15" ht="12.75">
      <c r="A100" s="163"/>
      <c r="B100" s="39" t="str">
        <f>'Gene Table'!D100</f>
        <v>NM_000041</v>
      </c>
      <c r="C100" s="164" t="s">
        <v>13</v>
      </c>
      <c r="D100" s="165"/>
      <c r="E100" s="165"/>
      <c r="F100" s="165"/>
      <c r="G100" s="165"/>
      <c r="H100" s="165"/>
      <c r="I100" s="165"/>
      <c r="J100" s="165"/>
      <c r="K100" s="165"/>
      <c r="L100" s="165"/>
      <c r="M100" s="165"/>
      <c r="N100" s="167" t="e">
        <f>AVERAGE(Calculations!D101:M101)</f>
        <v>#DIV/0!</v>
      </c>
      <c r="O100" s="167" t="e">
        <f>STDEV(Calculations!D101:M101)</f>
        <v>#DIV/0!</v>
      </c>
    </row>
    <row r="101" spans="1:15" ht="12.75">
      <c r="A101" s="163"/>
      <c r="B101" s="39" t="str">
        <f>'Gene Table'!D101</f>
        <v>NM_001018078</v>
      </c>
      <c r="C101" s="164" t="s">
        <v>17</v>
      </c>
      <c r="D101" s="165"/>
      <c r="E101" s="165"/>
      <c r="F101" s="165"/>
      <c r="G101" s="165"/>
      <c r="H101" s="165"/>
      <c r="I101" s="165"/>
      <c r="J101" s="165"/>
      <c r="K101" s="165"/>
      <c r="L101" s="165"/>
      <c r="M101" s="165"/>
      <c r="N101" s="167" t="e">
        <f>AVERAGE(Calculations!D102:M102)</f>
        <v>#DIV/0!</v>
      </c>
      <c r="O101" s="167" t="e">
        <f>STDEV(Calculations!D102:M102)</f>
        <v>#DIV/0!</v>
      </c>
    </row>
    <row r="102" spans="1:15" ht="12.75">
      <c r="A102" s="163"/>
      <c r="B102" s="39" t="str">
        <f>'Gene Table'!D102</f>
        <v>NM_004119</v>
      </c>
      <c r="C102" s="164" t="s">
        <v>21</v>
      </c>
      <c r="D102" s="165"/>
      <c r="E102" s="165"/>
      <c r="F102" s="165"/>
      <c r="G102" s="165"/>
      <c r="H102" s="165"/>
      <c r="I102" s="165"/>
      <c r="J102" s="165"/>
      <c r="K102" s="165"/>
      <c r="L102" s="165"/>
      <c r="M102" s="165"/>
      <c r="N102" s="167" t="e">
        <f>AVERAGE(Calculations!D103:M103)</f>
        <v>#DIV/0!</v>
      </c>
      <c r="O102" s="167" t="e">
        <f>STDEV(Calculations!D103:M103)</f>
        <v>#DIV/0!</v>
      </c>
    </row>
    <row r="103" spans="1:15" ht="12.75">
      <c r="A103" s="163"/>
      <c r="B103" s="39" t="str">
        <f>'Gene Table'!D103</f>
        <v>NM_000130</v>
      </c>
      <c r="C103" s="164" t="s">
        <v>25</v>
      </c>
      <c r="D103" s="165"/>
      <c r="E103" s="165"/>
      <c r="F103" s="165"/>
      <c r="G103" s="165"/>
      <c r="H103" s="165"/>
      <c r="I103" s="165"/>
      <c r="J103" s="165"/>
      <c r="K103" s="165"/>
      <c r="L103" s="165"/>
      <c r="M103" s="165"/>
      <c r="N103" s="167" t="e">
        <f>AVERAGE(Calculations!D104:M104)</f>
        <v>#DIV/0!</v>
      </c>
      <c r="O103" s="167" t="e">
        <f>STDEV(Calculations!D104:M104)</f>
        <v>#DIV/0!</v>
      </c>
    </row>
    <row r="104" spans="1:15" ht="12.75">
      <c r="A104" s="163"/>
      <c r="B104" s="39" t="str">
        <f>'Gene Table'!D104</f>
        <v>NM_001621</v>
      </c>
      <c r="C104" s="164" t="s">
        <v>29</v>
      </c>
      <c r="D104" s="165"/>
      <c r="E104" s="165"/>
      <c r="F104" s="165"/>
      <c r="G104" s="165"/>
      <c r="H104" s="165"/>
      <c r="I104" s="165"/>
      <c r="J104" s="165"/>
      <c r="K104" s="165"/>
      <c r="L104" s="165"/>
      <c r="M104" s="165"/>
      <c r="N104" s="167" t="e">
        <f>AVERAGE(Calculations!D105:M105)</f>
        <v>#DIV/0!</v>
      </c>
      <c r="O104" s="167" t="e">
        <f>STDEV(Calculations!D105:M105)</f>
        <v>#DIV/0!</v>
      </c>
    </row>
    <row r="105" spans="1:15" ht="12.75">
      <c r="A105" s="163"/>
      <c r="B105" s="39" t="str">
        <f>'Gene Table'!D105</f>
        <v>NM_000791</v>
      </c>
      <c r="C105" s="164" t="s">
        <v>33</v>
      </c>
      <c r="D105" s="165"/>
      <c r="E105" s="165"/>
      <c r="F105" s="165"/>
      <c r="G105" s="165"/>
      <c r="H105" s="165"/>
      <c r="I105" s="165"/>
      <c r="J105" s="165"/>
      <c r="K105" s="165"/>
      <c r="L105" s="165"/>
      <c r="M105" s="165"/>
      <c r="N105" s="167" t="e">
        <f>AVERAGE(Calculations!D106:M106)</f>
        <v>#DIV/0!</v>
      </c>
      <c r="O105" s="167" t="e">
        <f>STDEV(Calculations!D106:M106)</f>
        <v>#DIV/0!</v>
      </c>
    </row>
    <row r="106" spans="1:15" ht="12.75">
      <c r="A106" s="163"/>
      <c r="B106" s="39" t="str">
        <f>'Gene Table'!D106</f>
        <v>NM_000500</v>
      </c>
      <c r="C106" s="164" t="s">
        <v>37</v>
      </c>
      <c r="D106" s="165"/>
      <c r="E106" s="165"/>
      <c r="F106" s="165"/>
      <c r="G106" s="165"/>
      <c r="H106" s="165"/>
      <c r="I106" s="165"/>
      <c r="J106" s="165"/>
      <c r="K106" s="165"/>
      <c r="L106" s="165"/>
      <c r="M106" s="165"/>
      <c r="N106" s="167" t="e">
        <f>AVERAGE(Calculations!D107:M107)</f>
        <v>#DIV/0!</v>
      </c>
      <c r="O106" s="167" t="e">
        <f>STDEV(Calculations!D107:M107)</f>
        <v>#DIV/0!</v>
      </c>
    </row>
    <row r="107" spans="1:15" ht="12.75">
      <c r="A107" s="163"/>
      <c r="B107" s="39" t="str">
        <f>'Gene Table'!D107</f>
        <v>NM_000102</v>
      </c>
      <c r="C107" s="164" t="s">
        <v>41</v>
      </c>
      <c r="D107" s="165"/>
      <c r="E107" s="165"/>
      <c r="F107" s="165"/>
      <c r="G107" s="165"/>
      <c r="H107" s="165"/>
      <c r="I107" s="165"/>
      <c r="J107" s="165"/>
      <c r="K107" s="165"/>
      <c r="L107" s="165"/>
      <c r="M107" s="165"/>
      <c r="N107" s="167" t="e">
        <f>AVERAGE(Calculations!D108:M108)</f>
        <v>#DIV/0!</v>
      </c>
      <c r="O107" s="167" t="e">
        <f>STDEV(Calculations!D108:M108)</f>
        <v>#DIV/0!</v>
      </c>
    </row>
    <row r="108" spans="1:15" ht="12.75">
      <c r="A108" s="163"/>
      <c r="B108" s="39" t="str">
        <f>'Gene Table'!D108</f>
        <v>NM_000777</v>
      </c>
      <c r="C108" s="164" t="s">
        <v>45</v>
      </c>
      <c r="D108" s="165"/>
      <c r="E108" s="165"/>
      <c r="F108" s="165"/>
      <c r="G108" s="165"/>
      <c r="H108" s="165"/>
      <c r="I108" s="165"/>
      <c r="J108" s="165"/>
      <c r="K108" s="165"/>
      <c r="L108" s="165"/>
      <c r="M108" s="165"/>
      <c r="N108" s="167" t="e">
        <f>AVERAGE(Calculations!D109:M109)</f>
        <v>#DIV/0!</v>
      </c>
      <c r="O108" s="167" t="e">
        <f>STDEV(Calculations!D109:M109)</f>
        <v>#DIV/0!</v>
      </c>
    </row>
    <row r="109" spans="1:15" ht="12.75">
      <c r="A109" s="163"/>
      <c r="B109" s="39" t="str">
        <f>'Gene Table'!D109</f>
        <v>NM_001337</v>
      </c>
      <c r="C109" s="164" t="s">
        <v>49</v>
      </c>
      <c r="D109" s="165"/>
      <c r="E109" s="165"/>
      <c r="F109" s="165"/>
      <c r="G109" s="165"/>
      <c r="H109" s="165"/>
      <c r="I109" s="165"/>
      <c r="J109" s="165"/>
      <c r="K109" s="165"/>
      <c r="L109" s="165"/>
      <c r="M109" s="165"/>
      <c r="N109" s="167" t="e">
        <f>AVERAGE(Calculations!D110:M110)</f>
        <v>#DIV/0!</v>
      </c>
      <c r="O109" s="167" t="e">
        <f>STDEV(Calculations!D110:M110)</f>
        <v>#DIV/0!</v>
      </c>
    </row>
    <row r="110" spans="1:15" ht="12.75">
      <c r="A110" s="163"/>
      <c r="B110" s="39" t="str">
        <f>'Gene Table'!D110</f>
        <v>NM_000579</v>
      </c>
      <c r="C110" s="164" t="s">
        <v>53</v>
      </c>
      <c r="D110" s="165"/>
      <c r="E110" s="165"/>
      <c r="F110" s="165"/>
      <c r="G110" s="165"/>
      <c r="H110" s="165"/>
      <c r="I110" s="165"/>
      <c r="J110" s="165"/>
      <c r="K110" s="165"/>
      <c r="L110" s="165"/>
      <c r="M110" s="165"/>
      <c r="N110" s="167" t="e">
        <f>AVERAGE(Calculations!D111:M111)</f>
        <v>#DIV/0!</v>
      </c>
      <c r="O110" s="167" t="e">
        <f>STDEV(Calculations!D111:M111)</f>
        <v>#DIV/0!</v>
      </c>
    </row>
    <row r="111" spans="1:15" ht="12.75">
      <c r="A111" s="163"/>
      <c r="B111" s="39" t="str">
        <f>'Gene Table'!D111</f>
        <v>NM_012190</v>
      </c>
      <c r="C111" s="164" t="s">
        <v>57</v>
      </c>
      <c r="D111" s="165"/>
      <c r="E111" s="165"/>
      <c r="F111" s="165"/>
      <c r="G111" s="165"/>
      <c r="H111" s="165"/>
      <c r="I111" s="165"/>
      <c r="J111" s="165"/>
      <c r="K111" s="165"/>
      <c r="L111" s="165"/>
      <c r="M111" s="165"/>
      <c r="N111" s="167" t="e">
        <f>AVERAGE(Calculations!D112:M112)</f>
        <v>#DIV/0!</v>
      </c>
      <c r="O111" s="167" t="e">
        <f>STDEV(Calculations!D112:M112)</f>
        <v>#DIV/0!</v>
      </c>
    </row>
    <row r="112" spans="1:15" ht="12.75">
      <c r="A112" s="163"/>
      <c r="B112" s="39" t="str">
        <f>'Gene Table'!D112</f>
        <v>NM_006441</v>
      </c>
      <c r="C112" s="164" t="s">
        <v>61</v>
      </c>
      <c r="D112" s="165"/>
      <c r="E112" s="165"/>
      <c r="F112" s="165"/>
      <c r="G112" s="165"/>
      <c r="H112" s="165"/>
      <c r="I112" s="165"/>
      <c r="J112" s="165"/>
      <c r="K112" s="165"/>
      <c r="L112" s="165"/>
      <c r="M112" s="165"/>
      <c r="N112" s="167" t="e">
        <f>AVERAGE(Calculations!D113:M113)</f>
        <v>#DIV/0!</v>
      </c>
      <c r="O112" s="167" t="e">
        <f>STDEV(Calculations!D113:M113)</f>
        <v>#DIV/0!</v>
      </c>
    </row>
    <row r="113" spans="1:15" ht="12.75">
      <c r="A113" s="163"/>
      <c r="B113" s="39" t="str">
        <f>'Gene Table'!D113</f>
        <v>NM_006066</v>
      </c>
      <c r="C113" s="164" t="s">
        <v>65</v>
      </c>
      <c r="D113" s="165"/>
      <c r="E113" s="165"/>
      <c r="F113" s="165"/>
      <c r="G113" s="165"/>
      <c r="H113" s="165"/>
      <c r="I113" s="165"/>
      <c r="J113" s="165"/>
      <c r="K113" s="165"/>
      <c r="L113" s="165"/>
      <c r="M113" s="165"/>
      <c r="N113" s="167" t="e">
        <f>AVERAGE(Calculations!D114:M114)</f>
        <v>#DIV/0!</v>
      </c>
      <c r="O113" s="167" t="e">
        <f>STDEV(Calculations!D114:M114)</f>
        <v>#DIV/0!</v>
      </c>
    </row>
    <row r="114" spans="1:15" ht="12.75">
      <c r="A114" s="163"/>
      <c r="B114" s="39" t="str">
        <f>'Gene Table'!D114</f>
        <v>NM_005732</v>
      </c>
      <c r="C114" s="164" t="s">
        <v>69</v>
      </c>
      <c r="D114" s="165"/>
      <c r="E114" s="165"/>
      <c r="F114" s="165"/>
      <c r="G114" s="165"/>
      <c r="H114" s="165"/>
      <c r="I114" s="165"/>
      <c r="J114" s="165"/>
      <c r="K114" s="165"/>
      <c r="L114" s="165"/>
      <c r="M114" s="165"/>
      <c r="N114" s="167" t="e">
        <f>AVERAGE(Calculations!D115:M115)</f>
        <v>#DIV/0!</v>
      </c>
      <c r="O114" s="167" t="e">
        <f>STDEV(Calculations!D115:M115)</f>
        <v>#DIV/0!</v>
      </c>
    </row>
    <row r="115" spans="1:15" ht="12.75">
      <c r="A115" s="163"/>
      <c r="B115" s="39" t="str">
        <f>'Gene Table'!D115</f>
        <v>NM_001123396</v>
      </c>
      <c r="C115" s="164" t="s">
        <v>73</v>
      </c>
      <c r="D115" s="165"/>
      <c r="E115" s="165"/>
      <c r="F115" s="165"/>
      <c r="G115" s="165"/>
      <c r="H115" s="165"/>
      <c r="I115" s="165"/>
      <c r="J115" s="165"/>
      <c r="K115" s="165"/>
      <c r="L115" s="165"/>
      <c r="M115" s="165"/>
      <c r="N115" s="167" t="e">
        <f>AVERAGE(Calculations!D116:M116)</f>
        <v>#DIV/0!</v>
      </c>
      <c r="O115" s="167" t="e">
        <f>STDEV(Calculations!D116:M116)</f>
        <v>#DIV/0!</v>
      </c>
    </row>
    <row r="116" spans="1:15" ht="12.75">
      <c r="A116" s="163"/>
      <c r="B116" s="39" t="str">
        <f>'Gene Table'!D116</f>
        <v>NM_005041</v>
      </c>
      <c r="C116" s="164" t="s">
        <v>77</v>
      </c>
      <c r="D116" s="165"/>
      <c r="E116" s="165"/>
      <c r="F116" s="165"/>
      <c r="G116" s="165"/>
      <c r="H116" s="165"/>
      <c r="I116" s="165"/>
      <c r="J116" s="165"/>
      <c r="K116" s="165"/>
      <c r="L116" s="165"/>
      <c r="M116" s="165"/>
      <c r="N116" s="167" t="e">
        <f>AVERAGE(Calculations!D117:M117)</f>
        <v>#DIV/0!</v>
      </c>
      <c r="O116" s="167" t="e">
        <f>STDEV(Calculations!D117:M117)</f>
        <v>#DIV/0!</v>
      </c>
    </row>
    <row r="117" spans="1:15" ht="12.75">
      <c r="A117" s="163"/>
      <c r="B117" s="39" t="str">
        <f>'Gene Table'!D117</f>
        <v>NM_001775</v>
      </c>
      <c r="C117" s="164" t="s">
        <v>81</v>
      </c>
      <c r="D117" s="165"/>
      <c r="E117" s="165"/>
      <c r="F117" s="165"/>
      <c r="G117" s="165"/>
      <c r="H117" s="165"/>
      <c r="I117" s="165"/>
      <c r="J117" s="165"/>
      <c r="K117" s="165"/>
      <c r="L117" s="165"/>
      <c r="M117" s="165"/>
      <c r="N117" s="167" t="e">
        <f>AVERAGE(Calculations!D118:M118)</f>
        <v>#DIV/0!</v>
      </c>
      <c r="O117" s="167" t="e">
        <f>STDEV(Calculations!D118:M118)</f>
        <v>#DIV/0!</v>
      </c>
    </row>
    <row r="118" spans="1:15" ht="12.75">
      <c r="A118" s="163"/>
      <c r="B118" s="39" t="str">
        <f>'Gene Table'!D118</f>
        <v>NM_006139</v>
      </c>
      <c r="C118" s="164" t="s">
        <v>85</v>
      </c>
      <c r="D118" s="165"/>
      <c r="E118" s="165"/>
      <c r="F118" s="165"/>
      <c r="G118" s="165"/>
      <c r="H118" s="165"/>
      <c r="I118" s="165"/>
      <c r="J118" s="165"/>
      <c r="K118" s="165"/>
      <c r="L118" s="165"/>
      <c r="M118" s="165"/>
      <c r="N118" s="167" t="e">
        <f>AVERAGE(Calculations!D119:M119)</f>
        <v>#DIV/0!</v>
      </c>
      <c r="O118" s="167" t="e">
        <f>STDEV(Calculations!D119:M119)</f>
        <v>#DIV/0!</v>
      </c>
    </row>
    <row r="119" spans="1:15" ht="12.75">
      <c r="A119" s="163"/>
      <c r="B119" s="39" t="str">
        <f>'Gene Table'!D119</f>
        <v>NM_021950</v>
      </c>
      <c r="C119" s="164" t="s">
        <v>89</v>
      </c>
      <c r="D119" s="165"/>
      <c r="E119" s="165"/>
      <c r="F119" s="165"/>
      <c r="G119" s="165"/>
      <c r="H119" s="165"/>
      <c r="I119" s="165"/>
      <c r="J119" s="165"/>
      <c r="K119" s="165"/>
      <c r="L119" s="165"/>
      <c r="M119" s="165"/>
      <c r="N119" s="167" t="e">
        <f>AVERAGE(Calculations!D120:M120)</f>
        <v>#DIV/0!</v>
      </c>
      <c r="O119" s="167" t="e">
        <f>STDEV(Calculations!D120:M120)</f>
        <v>#DIV/0!</v>
      </c>
    </row>
    <row r="120" spans="1:15" ht="12.75">
      <c r="A120" s="163"/>
      <c r="B120" s="39" t="str">
        <f>'Gene Table'!D120</f>
        <v>NM_003955</v>
      </c>
      <c r="C120" s="164" t="s">
        <v>93</v>
      </c>
      <c r="D120" s="165"/>
      <c r="E120" s="165"/>
      <c r="F120" s="165"/>
      <c r="G120" s="165"/>
      <c r="H120" s="165"/>
      <c r="I120" s="165"/>
      <c r="J120" s="165"/>
      <c r="K120" s="165"/>
      <c r="L120" s="165"/>
      <c r="M120" s="165"/>
      <c r="N120" s="167" t="e">
        <f>AVERAGE(Calculations!D121:M121)</f>
        <v>#DIV/0!</v>
      </c>
      <c r="O120" s="167" t="e">
        <f>STDEV(Calculations!D121:M121)</f>
        <v>#DIV/0!</v>
      </c>
    </row>
    <row r="121" spans="1:15" ht="12.75">
      <c r="A121" s="163"/>
      <c r="B121" s="39" t="str">
        <f>'Gene Table'!D121</f>
        <v>NM_003804</v>
      </c>
      <c r="C121" s="164" t="s">
        <v>97</v>
      </c>
      <c r="D121" s="165"/>
      <c r="E121" s="165"/>
      <c r="F121" s="165"/>
      <c r="G121" s="165"/>
      <c r="H121" s="165"/>
      <c r="I121" s="165"/>
      <c r="J121" s="165"/>
      <c r="K121" s="165"/>
      <c r="L121" s="165"/>
      <c r="M121" s="165"/>
      <c r="N121" s="167" t="e">
        <f>AVERAGE(Calculations!D122:M122)</f>
        <v>#DIV/0!</v>
      </c>
      <c r="O121" s="167" t="e">
        <f>STDEV(Calculations!D122:M122)</f>
        <v>#DIV/0!</v>
      </c>
    </row>
    <row r="122" spans="1:15" ht="12.75">
      <c r="A122" s="163"/>
      <c r="B122" s="39" t="str">
        <f>'Gene Table'!D122</f>
        <v>NM_033338</v>
      </c>
      <c r="C122" s="164" t="s">
        <v>101</v>
      </c>
      <c r="D122" s="165"/>
      <c r="E122" s="165"/>
      <c r="F122" s="165"/>
      <c r="G122" s="165"/>
      <c r="H122" s="165"/>
      <c r="I122" s="165"/>
      <c r="J122" s="165"/>
      <c r="K122" s="165"/>
      <c r="L122" s="165"/>
      <c r="M122" s="165"/>
      <c r="N122" s="167" t="e">
        <f>AVERAGE(Calculations!D123:M123)</f>
        <v>#DIV/0!</v>
      </c>
      <c r="O122" s="167" t="e">
        <f>STDEV(Calculations!D123:M123)</f>
        <v>#DIV/0!</v>
      </c>
    </row>
    <row r="123" spans="1:15" ht="12.75">
      <c r="A123" s="163"/>
      <c r="B123" s="39" t="str">
        <f>'Gene Table'!D123</f>
        <v>NM_001226</v>
      </c>
      <c r="C123" s="164" t="s">
        <v>105</v>
      </c>
      <c r="D123" s="165"/>
      <c r="E123" s="165"/>
      <c r="F123" s="165"/>
      <c r="G123" s="165"/>
      <c r="H123" s="165"/>
      <c r="I123" s="165"/>
      <c r="J123" s="165"/>
      <c r="K123" s="165"/>
      <c r="L123" s="165"/>
      <c r="M123" s="165"/>
      <c r="N123" s="167" t="e">
        <f>AVERAGE(Calculations!D124:M124)</f>
        <v>#DIV/0!</v>
      </c>
      <c r="O123" s="167" t="e">
        <f>STDEV(Calculations!D124:M124)</f>
        <v>#DIV/0!</v>
      </c>
    </row>
    <row r="124" spans="1:15" ht="12.75">
      <c r="A124" s="163"/>
      <c r="B124" s="39" t="str">
        <f>'Gene Table'!D124</f>
        <v>NM_004347</v>
      </c>
      <c r="C124" s="164" t="s">
        <v>109</v>
      </c>
      <c r="D124" s="165"/>
      <c r="E124" s="165"/>
      <c r="F124" s="165"/>
      <c r="G124" s="165"/>
      <c r="H124" s="165"/>
      <c r="I124" s="165"/>
      <c r="J124" s="165"/>
      <c r="K124" s="165"/>
      <c r="L124" s="165"/>
      <c r="M124" s="165"/>
      <c r="N124" s="167" t="e">
        <f>AVERAGE(Calculations!D125:M125)</f>
        <v>#DIV/0!</v>
      </c>
      <c r="O124" s="167" t="e">
        <f>STDEV(Calculations!D125:M125)</f>
        <v>#DIV/0!</v>
      </c>
    </row>
    <row r="125" spans="1:15" ht="12.75">
      <c r="A125" s="163"/>
      <c r="B125" s="39" t="str">
        <f>'Gene Table'!D125</f>
        <v>NM_001225</v>
      </c>
      <c r="C125" s="164" t="s">
        <v>113</v>
      </c>
      <c r="D125" s="165"/>
      <c r="E125" s="165"/>
      <c r="F125" s="165"/>
      <c r="G125" s="165"/>
      <c r="H125" s="165"/>
      <c r="I125" s="165"/>
      <c r="J125" s="165"/>
      <c r="K125" s="165"/>
      <c r="L125" s="165"/>
      <c r="M125" s="165"/>
      <c r="N125" s="167" t="e">
        <f>AVERAGE(Calculations!D126:M126)</f>
        <v>#DIV/0!</v>
      </c>
      <c r="O125" s="167" t="e">
        <f>STDEV(Calculations!D126:M126)</f>
        <v>#DIV/0!</v>
      </c>
    </row>
    <row r="126" spans="1:15" ht="12.75">
      <c r="A126" s="163"/>
      <c r="B126" s="39" t="str">
        <f>'Gene Table'!D126</f>
        <v>NM_001223</v>
      </c>
      <c r="C126" s="164" t="s">
        <v>117</v>
      </c>
      <c r="D126" s="165"/>
      <c r="E126" s="165"/>
      <c r="F126" s="165"/>
      <c r="G126" s="165"/>
      <c r="H126" s="165"/>
      <c r="I126" s="165"/>
      <c r="J126" s="165"/>
      <c r="K126" s="165"/>
      <c r="L126" s="165"/>
      <c r="M126" s="165"/>
      <c r="N126" s="167" t="e">
        <f>AVERAGE(Calculations!D127:M127)</f>
        <v>#DIV/0!</v>
      </c>
      <c r="O126" s="167" t="e">
        <f>STDEV(Calculations!D127:M127)</f>
        <v>#DIV/0!</v>
      </c>
    </row>
    <row r="127" spans="1:15" ht="12.75">
      <c r="A127" s="163"/>
      <c r="B127" s="39" t="str">
        <f>'Gene Table'!D127</f>
        <v>NM_001017388</v>
      </c>
      <c r="C127" s="164" t="s">
        <v>121</v>
      </c>
      <c r="D127" s="165"/>
      <c r="E127" s="165"/>
      <c r="F127" s="165"/>
      <c r="G127" s="165"/>
      <c r="H127" s="165"/>
      <c r="I127" s="165"/>
      <c r="J127" s="165"/>
      <c r="K127" s="165"/>
      <c r="L127" s="165"/>
      <c r="M127" s="165"/>
      <c r="N127" s="167" t="e">
        <f>AVERAGE(Calculations!D128:M128)</f>
        <v>#DIV/0!</v>
      </c>
      <c r="O127" s="167" t="e">
        <f>STDEV(Calculations!D128:M128)</f>
        <v>#DIV/0!</v>
      </c>
    </row>
    <row r="128" spans="1:15" ht="12.75">
      <c r="A128" s="163"/>
      <c r="B128" s="39" t="str">
        <f>'Gene Table'!D128</f>
        <v>NM_003401</v>
      </c>
      <c r="C128" s="164" t="s">
        <v>125</v>
      </c>
      <c r="D128" s="165"/>
      <c r="E128" s="165"/>
      <c r="F128" s="165"/>
      <c r="G128" s="165"/>
      <c r="H128" s="165"/>
      <c r="I128" s="165"/>
      <c r="J128" s="165"/>
      <c r="K128" s="165"/>
      <c r="L128" s="165"/>
      <c r="M128" s="165"/>
      <c r="N128" s="167" t="e">
        <f>AVERAGE(Calculations!D129:M129)</f>
        <v>#DIV/0!</v>
      </c>
      <c r="O128" s="167" t="e">
        <f>STDEV(Calculations!D129:M129)</f>
        <v>#DIV/0!</v>
      </c>
    </row>
    <row r="129" spans="1:15" ht="12.75">
      <c r="A129" s="163"/>
      <c r="B129" s="39" t="str">
        <f>'Gene Table'!D129</f>
        <v>NM_000379</v>
      </c>
      <c r="C129" s="164" t="s">
        <v>129</v>
      </c>
      <c r="D129" s="165"/>
      <c r="E129" s="165"/>
      <c r="F129" s="165"/>
      <c r="G129" s="165"/>
      <c r="H129" s="165"/>
      <c r="I129" s="165"/>
      <c r="J129" s="165"/>
      <c r="K129" s="165"/>
      <c r="L129" s="165"/>
      <c r="M129" s="165"/>
      <c r="N129" s="167" t="e">
        <f>AVERAGE(Calculations!D130:M130)</f>
        <v>#DIV/0!</v>
      </c>
      <c r="O129" s="167" t="e">
        <f>STDEV(Calculations!D130:M130)</f>
        <v>#DIV/0!</v>
      </c>
    </row>
    <row r="130" spans="1:15" ht="12.75">
      <c r="A130" s="163"/>
      <c r="B130" s="39" t="str">
        <f>'Gene Table'!D130</f>
        <v>NM_000066</v>
      </c>
      <c r="C130" s="164" t="s">
        <v>133</v>
      </c>
      <c r="D130" s="165"/>
      <c r="E130" s="165"/>
      <c r="F130" s="165"/>
      <c r="G130" s="165"/>
      <c r="H130" s="165"/>
      <c r="I130" s="165"/>
      <c r="J130" s="165"/>
      <c r="K130" s="165"/>
      <c r="L130" s="165"/>
      <c r="M130" s="165"/>
      <c r="N130" s="167" t="e">
        <f>AVERAGE(Calculations!D131:M131)</f>
        <v>#DIV/0!</v>
      </c>
      <c r="O130" s="167" t="e">
        <f>STDEV(Calculations!D131:M131)</f>
        <v>#DIV/0!</v>
      </c>
    </row>
    <row r="131" spans="1:15" ht="12.75">
      <c r="A131" s="163"/>
      <c r="B131" s="39" t="str">
        <f>'Gene Table'!D131</f>
        <v>NM_000587</v>
      </c>
      <c r="C131" s="164" t="s">
        <v>137</v>
      </c>
      <c r="D131" s="165"/>
      <c r="E131" s="165"/>
      <c r="F131" s="165"/>
      <c r="G131" s="165"/>
      <c r="H131" s="165"/>
      <c r="I131" s="165"/>
      <c r="J131" s="165"/>
      <c r="K131" s="165"/>
      <c r="L131" s="165"/>
      <c r="M131" s="165"/>
      <c r="N131" s="167" t="e">
        <f>AVERAGE(Calculations!D132:M132)</f>
        <v>#DIV/0!</v>
      </c>
      <c r="O131" s="167" t="e">
        <f>STDEV(Calculations!D132:M132)</f>
        <v>#DIV/0!</v>
      </c>
    </row>
    <row r="132" spans="1:15" ht="12.75">
      <c r="A132" s="163"/>
      <c r="B132" s="39" t="str">
        <f>'Gene Table'!D132</f>
        <v>NM_000372</v>
      </c>
      <c r="C132" s="164" t="s">
        <v>141</v>
      </c>
      <c r="D132" s="165"/>
      <c r="E132" s="165"/>
      <c r="F132" s="165"/>
      <c r="G132" s="165"/>
      <c r="H132" s="165"/>
      <c r="I132" s="165"/>
      <c r="J132" s="165"/>
      <c r="K132" s="165"/>
      <c r="L132" s="165"/>
      <c r="M132" s="165"/>
      <c r="N132" s="167" t="e">
        <f>AVERAGE(Calculations!D133:M133)</f>
        <v>#DIV/0!</v>
      </c>
      <c r="O132" s="167" t="e">
        <f>STDEV(Calculations!D133:M133)</f>
        <v>#DIV/0!</v>
      </c>
    </row>
    <row r="133" spans="1:15" ht="12.75">
      <c r="A133" s="163"/>
      <c r="B133" s="39" t="str">
        <f>'Gene Table'!D133</f>
        <v>NM_001736</v>
      </c>
      <c r="C133" s="164" t="s">
        <v>145</v>
      </c>
      <c r="D133" s="165"/>
      <c r="E133" s="165"/>
      <c r="F133" s="165"/>
      <c r="G133" s="165"/>
      <c r="H133" s="165"/>
      <c r="I133" s="165"/>
      <c r="J133" s="165"/>
      <c r="K133" s="165"/>
      <c r="L133" s="165"/>
      <c r="M133" s="165"/>
      <c r="N133" s="167" t="e">
        <f>AVERAGE(Calculations!D134:M134)</f>
        <v>#DIV/0!</v>
      </c>
      <c r="O133" s="167" t="e">
        <f>STDEV(Calculations!D134:M134)</f>
        <v>#DIV/0!</v>
      </c>
    </row>
    <row r="134" spans="1:15" ht="12.75">
      <c r="A134" s="163"/>
      <c r="B134" s="39" t="str">
        <f>'Gene Table'!D134</f>
        <v>NM_000716</v>
      </c>
      <c r="C134" s="164" t="s">
        <v>149</v>
      </c>
      <c r="D134" s="165"/>
      <c r="E134" s="165"/>
      <c r="F134" s="165"/>
      <c r="G134" s="165"/>
      <c r="H134" s="165"/>
      <c r="I134" s="165"/>
      <c r="J134" s="165"/>
      <c r="K134" s="165"/>
      <c r="L134" s="165"/>
      <c r="M134" s="165"/>
      <c r="N134" s="167" t="e">
        <f>AVERAGE(Calculations!D135:M135)</f>
        <v>#DIV/0!</v>
      </c>
      <c r="O134" s="167" t="e">
        <f>STDEV(Calculations!D135:M135)</f>
        <v>#DIV/0!</v>
      </c>
    </row>
    <row r="135" spans="1:15" ht="12.75">
      <c r="A135" s="163"/>
      <c r="B135" s="39" t="str">
        <f>'Gene Table'!D135</f>
        <v>NM_000715</v>
      </c>
      <c r="C135" s="164" t="s">
        <v>153</v>
      </c>
      <c r="D135" s="165"/>
      <c r="E135" s="165"/>
      <c r="F135" s="165"/>
      <c r="G135" s="165"/>
      <c r="H135" s="165"/>
      <c r="I135" s="165"/>
      <c r="J135" s="165"/>
      <c r="K135" s="165"/>
      <c r="L135" s="165"/>
      <c r="M135" s="165"/>
      <c r="N135" s="167" t="e">
        <f>AVERAGE(Calculations!D136:M136)</f>
        <v>#DIV/0!</v>
      </c>
      <c r="O135" s="167" t="e">
        <f>STDEV(Calculations!D136:M136)</f>
        <v>#DIV/0!</v>
      </c>
    </row>
    <row r="136" spans="1:15" ht="12.75">
      <c r="A136" s="163"/>
      <c r="B136" s="39" t="str">
        <f>'Gene Table'!D136</f>
        <v>NM_000063</v>
      </c>
      <c r="C136" s="164" t="s">
        <v>157</v>
      </c>
      <c r="D136" s="165"/>
      <c r="E136" s="165"/>
      <c r="F136" s="165"/>
      <c r="G136" s="165"/>
      <c r="H136" s="165"/>
      <c r="I136" s="165"/>
      <c r="J136" s="165"/>
      <c r="K136" s="165"/>
      <c r="L136" s="165"/>
      <c r="M136" s="165"/>
      <c r="N136" s="167" t="e">
        <f>AVERAGE(Calculations!D137:M137)</f>
        <v>#DIV/0!</v>
      </c>
      <c r="O136" s="167" t="e">
        <f>STDEV(Calculations!D137:M137)</f>
        <v>#DIV/0!</v>
      </c>
    </row>
    <row r="137" spans="1:15" ht="12.75">
      <c r="A137" s="163"/>
      <c r="B137" s="39" t="str">
        <f>'Gene Table'!D137</f>
        <v>NM_172369</v>
      </c>
      <c r="C137" s="164" t="s">
        <v>161</v>
      </c>
      <c r="D137" s="165"/>
      <c r="E137" s="165"/>
      <c r="F137" s="165"/>
      <c r="G137" s="165"/>
      <c r="H137" s="165"/>
      <c r="I137" s="165"/>
      <c r="J137" s="165"/>
      <c r="K137" s="165"/>
      <c r="L137" s="165"/>
      <c r="M137" s="165"/>
      <c r="N137" s="167" t="e">
        <f>AVERAGE(Calculations!D138:M138)</f>
        <v>#DIV/0!</v>
      </c>
      <c r="O137" s="167" t="e">
        <f>STDEV(Calculations!D138:M138)</f>
        <v>#DIV/0!</v>
      </c>
    </row>
    <row r="138" spans="1:15" ht="12.75">
      <c r="A138" s="163"/>
      <c r="B138" s="39" t="str">
        <f>'Gene Table'!D138</f>
        <v>NM_001066</v>
      </c>
      <c r="C138" s="164" t="s">
        <v>165</v>
      </c>
      <c r="D138" s="165"/>
      <c r="E138" s="165"/>
      <c r="F138" s="165"/>
      <c r="G138" s="165"/>
      <c r="H138" s="165"/>
      <c r="I138" s="165"/>
      <c r="J138" s="165"/>
      <c r="K138" s="165"/>
      <c r="L138" s="165"/>
      <c r="M138" s="165"/>
      <c r="N138" s="167" t="e">
        <f>AVERAGE(Calculations!D139:M139)</f>
        <v>#DIV/0!</v>
      </c>
      <c r="O138" s="167" t="e">
        <f>STDEV(Calculations!D139:M139)</f>
        <v>#DIV/0!</v>
      </c>
    </row>
    <row r="139" spans="1:15" ht="12.75">
      <c r="A139" s="163"/>
      <c r="B139" s="39" t="str">
        <f>'Gene Table'!D139</f>
        <v>NM_000355</v>
      </c>
      <c r="C139" s="164" t="s">
        <v>169</v>
      </c>
      <c r="D139" s="165"/>
      <c r="E139" s="165"/>
      <c r="F139" s="165"/>
      <c r="G139" s="165"/>
      <c r="H139" s="165"/>
      <c r="I139" s="165"/>
      <c r="J139" s="165"/>
      <c r="K139" s="165"/>
      <c r="L139" s="165"/>
      <c r="M139" s="165"/>
      <c r="N139" s="167" t="e">
        <f>AVERAGE(Calculations!D140:M140)</f>
        <v>#DIV/0!</v>
      </c>
      <c r="O139" s="167" t="e">
        <f>STDEV(Calculations!D140:M140)</f>
        <v>#DIV/0!</v>
      </c>
    </row>
    <row r="140" spans="1:15" ht="12.75">
      <c r="A140" s="163"/>
      <c r="B140" s="39" t="str">
        <f>'Gene Table'!D140</f>
        <v>NM_001062</v>
      </c>
      <c r="C140" s="164" t="s">
        <v>173</v>
      </c>
      <c r="D140" s="165"/>
      <c r="E140" s="165"/>
      <c r="F140" s="165"/>
      <c r="G140" s="165"/>
      <c r="H140" s="165"/>
      <c r="I140" s="165"/>
      <c r="J140" s="165"/>
      <c r="K140" s="165"/>
      <c r="L140" s="165"/>
      <c r="M140" s="165"/>
      <c r="N140" s="167" t="e">
        <f>AVERAGE(Calculations!D141:M141)</f>
        <v>#DIV/0!</v>
      </c>
      <c r="O140" s="167" t="e">
        <f>STDEV(Calculations!D141:M141)</f>
        <v>#DIV/0!</v>
      </c>
    </row>
    <row r="141" spans="1:15" ht="12.75">
      <c r="A141" s="163"/>
      <c r="B141" s="39" t="str">
        <f>'Gene Table'!D141</f>
        <v>NM_003151</v>
      </c>
      <c r="C141" s="164" t="s">
        <v>177</v>
      </c>
      <c r="D141" s="165"/>
      <c r="E141" s="165"/>
      <c r="F141" s="165"/>
      <c r="G141" s="165"/>
      <c r="H141" s="165"/>
      <c r="I141" s="165"/>
      <c r="J141" s="165"/>
      <c r="K141" s="165"/>
      <c r="L141" s="165"/>
      <c r="M141" s="165"/>
      <c r="N141" s="167" t="e">
        <f>AVERAGE(Calculations!D142:M142)</f>
        <v>#DIV/0!</v>
      </c>
      <c r="O141" s="167" t="e">
        <f>STDEV(Calculations!D142:M142)</f>
        <v>#DIV/0!</v>
      </c>
    </row>
    <row r="142" spans="1:15" ht="12.75">
      <c r="A142" s="163"/>
      <c r="B142" s="39" t="str">
        <f>'Gene Table'!D142</f>
        <v>NM_007315</v>
      </c>
      <c r="C142" s="164" t="s">
        <v>181</v>
      </c>
      <c r="D142" s="165"/>
      <c r="E142" s="165"/>
      <c r="F142" s="165"/>
      <c r="G142" s="165"/>
      <c r="H142" s="165"/>
      <c r="I142" s="165"/>
      <c r="J142" s="165"/>
      <c r="K142" s="165"/>
      <c r="L142" s="165"/>
      <c r="M142" s="165"/>
      <c r="N142" s="167" t="e">
        <f>AVERAGE(Calculations!D143:M143)</f>
        <v>#DIV/0!</v>
      </c>
      <c r="O142" s="167" t="e">
        <f>STDEV(Calculations!D143:M143)</f>
        <v>#DIV/0!</v>
      </c>
    </row>
    <row r="143" spans="1:15" ht="12.75">
      <c r="A143" s="163"/>
      <c r="B143" s="39" t="str">
        <f>'Gene Table'!D143</f>
        <v>NM_000057</v>
      </c>
      <c r="C143" s="164" t="s">
        <v>185</v>
      </c>
      <c r="D143" s="165"/>
      <c r="E143" s="165"/>
      <c r="F143" s="165"/>
      <c r="G143" s="165"/>
      <c r="H143" s="165"/>
      <c r="I143" s="165"/>
      <c r="J143" s="165"/>
      <c r="K143" s="165"/>
      <c r="L143" s="165"/>
      <c r="M143" s="165"/>
      <c r="N143" s="167" t="e">
        <f>AVERAGE(Calculations!D144:M144)</f>
        <v>#DIV/0!</v>
      </c>
      <c r="O143" s="167" t="e">
        <f>STDEV(Calculations!D144:M144)</f>
        <v>#DIV/0!</v>
      </c>
    </row>
    <row r="144" spans="1:15" ht="12.75">
      <c r="A144" s="163"/>
      <c r="B144" s="39" t="str">
        <f>'Gene Table'!D144</f>
        <v>NM_000450</v>
      </c>
      <c r="C144" s="164" t="s">
        <v>189</v>
      </c>
      <c r="D144" s="165"/>
      <c r="E144" s="165"/>
      <c r="F144" s="165"/>
      <c r="G144" s="165"/>
      <c r="H144" s="165"/>
      <c r="I144" s="165"/>
      <c r="J144" s="165"/>
      <c r="K144" s="165"/>
      <c r="L144" s="165"/>
      <c r="M144" s="165"/>
      <c r="N144" s="167" t="e">
        <f>AVERAGE(Calculations!D145:M145)</f>
        <v>#DIV/0!</v>
      </c>
      <c r="O144" s="167" t="e">
        <f>STDEV(Calculations!D145:M145)</f>
        <v>#DIV/0!</v>
      </c>
    </row>
    <row r="145" spans="1:15" ht="12.75">
      <c r="A145" s="163"/>
      <c r="B145" s="39" t="str">
        <f>'Gene Table'!D145</f>
        <v>NM_001713</v>
      </c>
      <c r="C145" s="164" t="s">
        <v>193</v>
      </c>
      <c r="D145" s="165"/>
      <c r="E145" s="165"/>
      <c r="F145" s="165"/>
      <c r="G145" s="165"/>
      <c r="H145" s="165"/>
      <c r="I145" s="165"/>
      <c r="J145" s="165"/>
      <c r="K145" s="165"/>
      <c r="L145" s="165"/>
      <c r="M145" s="165"/>
      <c r="N145" s="167" t="e">
        <f>AVERAGE(Calculations!D146:M146)</f>
        <v>#DIV/0!</v>
      </c>
      <c r="O145" s="167" t="e">
        <f>STDEV(Calculations!D146:M146)</f>
        <v>#DIV/0!</v>
      </c>
    </row>
    <row r="146" spans="1:15" ht="12.75">
      <c r="A146" s="163"/>
      <c r="B146" s="39" t="str">
        <f>'Gene Table'!D146</f>
        <v>NM_002982</v>
      </c>
      <c r="C146" s="164" t="s">
        <v>197</v>
      </c>
      <c r="D146" s="165"/>
      <c r="E146" s="165"/>
      <c r="F146" s="165"/>
      <c r="G146" s="165"/>
      <c r="H146" s="165"/>
      <c r="I146" s="165"/>
      <c r="J146" s="165"/>
      <c r="K146" s="165"/>
      <c r="L146" s="165"/>
      <c r="M146" s="165"/>
      <c r="N146" s="167" t="e">
        <f>AVERAGE(Calculations!D147:M147)</f>
        <v>#DIV/0!</v>
      </c>
      <c r="O146" s="167" t="e">
        <f>STDEV(Calculations!D147:M147)</f>
        <v>#DIV/0!</v>
      </c>
    </row>
    <row r="147" spans="1:15" ht="12.75">
      <c r="A147" s="163"/>
      <c r="B147" s="39" t="str">
        <f>'Gene Table'!D147</f>
        <v>NM_001710</v>
      </c>
      <c r="C147" s="164" t="s">
        <v>201</v>
      </c>
      <c r="D147" s="165"/>
      <c r="E147" s="165"/>
      <c r="F147" s="165"/>
      <c r="G147" s="165"/>
      <c r="H147" s="165"/>
      <c r="I147" s="165"/>
      <c r="J147" s="165"/>
      <c r="K147" s="165"/>
      <c r="L147" s="165"/>
      <c r="M147" s="165"/>
      <c r="N147" s="167" t="e">
        <f>AVERAGE(Calculations!D148:M148)</f>
        <v>#DIV/0!</v>
      </c>
      <c r="O147" s="167" t="e">
        <f>STDEV(Calculations!D148:M148)</f>
        <v>#DIV/0!</v>
      </c>
    </row>
    <row r="148" spans="1:15" ht="12.75">
      <c r="A148" s="163"/>
      <c r="B148" s="39" t="str">
        <f>'Gene Table'!D148</f>
        <v>NM_001032295</v>
      </c>
      <c r="C148" s="164" t="s">
        <v>205</v>
      </c>
      <c r="D148" s="165"/>
      <c r="E148" s="165"/>
      <c r="F148" s="165"/>
      <c r="G148" s="165"/>
      <c r="H148" s="165"/>
      <c r="I148" s="165"/>
      <c r="J148" s="165"/>
      <c r="K148" s="165"/>
      <c r="L148" s="165"/>
      <c r="M148" s="165"/>
      <c r="N148" s="167" t="e">
        <f>AVERAGE(Calculations!D149:M149)</f>
        <v>#DIV/0!</v>
      </c>
      <c r="O148" s="167" t="e">
        <f>STDEV(Calculations!D149:M149)</f>
        <v>#DIV/0!</v>
      </c>
    </row>
    <row r="149" spans="1:15" ht="12.75">
      <c r="A149" s="163"/>
      <c r="B149" s="39" t="str">
        <f>'Gene Table'!D149</f>
        <v>NM_004050</v>
      </c>
      <c r="C149" s="164" t="s">
        <v>209</v>
      </c>
      <c r="D149" s="165"/>
      <c r="E149" s="165"/>
      <c r="F149" s="165"/>
      <c r="G149" s="165"/>
      <c r="H149" s="165"/>
      <c r="I149" s="165"/>
      <c r="J149" s="165"/>
      <c r="K149" s="165"/>
      <c r="L149" s="165"/>
      <c r="M149" s="165"/>
      <c r="N149" s="167" t="e">
        <f>AVERAGE(Calculations!D150:M150)</f>
        <v>#DIV/0!</v>
      </c>
      <c r="O149" s="167" t="e">
        <f>STDEV(Calculations!D150:M150)</f>
        <v>#DIV/0!</v>
      </c>
    </row>
    <row r="150" spans="1:15" ht="12.75">
      <c r="A150" s="163"/>
      <c r="B150" s="39" t="str">
        <f>'Gene Table'!D150</f>
        <v>NM_018890</v>
      </c>
      <c r="C150" s="164" t="s">
        <v>213</v>
      </c>
      <c r="D150" s="165"/>
      <c r="E150" s="165"/>
      <c r="F150" s="165"/>
      <c r="G150" s="165"/>
      <c r="H150" s="165"/>
      <c r="I150" s="165"/>
      <c r="J150" s="165"/>
      <c r="K150" s="165"/>
      <c r="L150" s="165"/>
      <c r="M150" s="165"/>
      <c r="N150" s="167" t="e">
        <f>AVERAGE(Calculations!D151:M151)</f>
        <v>#DIV/0!</v>
      </c>
      <c r="O150" s="167" t="e">
        <f>STDEV(Calculations!D151:M151)</f>
        <v>#DIV/0!</v>
      </c>
    </row>
    <row r="151" spans="1:15" ht="12.75">
      <c r="A151" s="163"/>
      <c r="B151" s="39" t="str">
        <f>'Gene Table'!D151</f>
        <v>NM_001188</v>
      </c>
      <c r="C151" s="164" t="s">
        <v>217</v>
      </c>
      <c r="D151" s="165"/>
      <c r="E151" s="165"/>
      <c r="F151" s="165"/>
      <c r="G151" s="165"/>
      <c r="H151" s="165"/>
      <c r="I151" s="165"/>
      <c r="J151" s="165"/>
      <c r="K151" s="165"/>
      <c r="L151" s="165"/>
      <c r="M151" s="165"/>
      <c r="N151" s="167" t="e">
        <f>AVERAGE(Calculations!D152:M152)</f>
        <v>#DIV/0!</v>
      </c>
      <c r="O151" s="167" t="e">
        <f>STDEV(Calculations!D152:M152)</f>
        <v>#DIV/0!</v>
      </c>
    </row>
    <row r="152" spans="1:15" ht="12.75">
      <c r="A152" s="163"/>
      <c r="B152" s="39" t="str">
        <f>'Gene Table'!D152</f>
        <v>NM_004322</v>
      </c>
      <c r="C152" s="164" t="s">
        <v>221</v>
      </c>
      <c r="D152" s="165"/>
      <c r="E152" s="165"/>
      <c r="F152" s="165"/>
      <c r="G152" s="165"/>
      <c r="H152" s="165"/>
      <c r="I152" s="165"/>
      <c r="J152" s="165"/>
      <c r="K152" s="165"/>
      <c r="L152" s="165"/>
      <c r="M152" s="165"/>
      <c r="N152" s="167" t="e">
        <f>AVERAGE(Calculations!D153:M153)</f>
        <v>#DIV/0!</v>
      </c>
      <c r="O152" s="167" t="e">
        <f>STDEV(Calculations!D153:M153)</f>
        <v>#DIV/0!</v>
      </c>
    </row>
    <row r="153" spans="1:15" ht="12.75">
      <c r="A153" s="163"/>
      <c r="B153" s="39" t="str">
        <f>'Gene Table'!D153</f>
        <v>NM_000948</v>
      </c>
      <c r="C153" s="164" t="s">
        <v>225</v>
      </c>
      <c r="D153" s="165"/>
      <c r="E153" s="165"/>
      <c r="F153" s="165"/>
      <c r="G153" s="165"/>
      <c r="H153" s="165"/>
      <c r="I153" s="165"/>
      <c r="J153" s="165"/>
      <c r="K153" s="165"/>
      <c r="L153" s="165"/>
      <c r="M153" s="165"/>
      <c r="N153" s="167" t="e">
        <f>AVERAGE(Calculations!D154:M154)</f>
        <v>#DIV/0!</v>
      </c>
      <c r="O153" s="167" t="e">
        <f>STDEV(Calculations!D154:M154)</f>
        <v>#DIV/0!</v>
      </c>
    </row>
    <row r="154" spans="1:15" ht="12.75">
      <c r="A154" s="163"/>
      <c r="B154" s="39" t="str">
        <f>'Gene Table'!D154</f>
        <v>NM_000446</v>
      </c>
      <c r="C154" s="164" t="s">
        <v>229</v>
      </c>
      <c r="D154" s="165"/>
      <c r="E154" s="165"/>
      <c r="F154" s="165"/>
      <c r="G154" s="165"/>
      <c r="H154" s="165"/>
      <c r="I154" s="165"/>
      <c r="J154" s="165"/>
      <c r="K154" s="165"/>
      <c r="L154" s="165"/>
      <c r="M154" s="165"/>
      <c r="N154" s="167" t="e">
        <f>AVERAGE(Calculations!D155:M155)</f>
        <v>#DIV/0!</v>
      </c>
      <c r="O154" s="167" t="e">
        <f>STDEV(Calculations!D155:M155)</f>
        <v>#DIV/0!</v>
      </c>
    </row>
    <row r="155" spans="1:15" ht="12.75">
      <c r="A155" s="163"/>
      <c r="B155" s="39" t="str">
        <f>'Gene Table'!D155</f>
        <v>NM_016362</v>
      </c>
      <c r="C155" s="164" t="s">
        <v>233</v>
      </c>
      <c r="D155" s="165"/>
      <c r="E155" s="165"/>
      <c r="F155" s="165"/>
      <c r="G155" s="165"/>
      <c r="H155" s="165"/>
      <c r="I155" s="165"/>
      <c r="J155" s="165"/>
      <c r="K155" s="165"/>
      <c r="L155" s="165"/>
      <c r="M155" s="165"/>
      <c r="N155" s="167" t="e">
        <f>AVERAGE(Calculations!D156:M156)</f>
        <v>#DIV/0!</v>
      </c>
      <c r="O155" s="167" t="e">
        <f>STDEV(Calculations!D156:M156)</f>
        <v>#DIV/0!</v>
      </c>
    </row>
    <row r="156" spans="1:15" ht="12.75">
      <c r="A156" s="163"/>
      <c r="B156" s="39" t="str">
        <f>'Gene Table'!D156</f>
        <v>NM_016546</v>
      </c>
      <c r="C156" s="164" t="s">
        <v>237</v>
      </c>
      <c r="D156" s="165"/>
      <c r="E156" s="165"/>
      <c r="F156" s="165"/>
      <c r="G156" s="165"/>
      <c r="H156" s="165"/>
      <c r="I156" s="165"/>
      <c r="J156" s="165"/>
      <c r="K156" s="165"/>
      <c r="L156" s="165"/>
      <c r="M156" s="165"/>
      <c r="N156" s="167" t="e">
        <f>AVERAGE(Calculations!D157:M157)</f>
        <v>#DIV/0!</v>
      </c>
      <c r="O156" s="167" t="e">
        <f>STDEV(Calculations!D157:M157)</f>
        <v>#DIV/0!</v>
      </c>
    </row>
    <row r="157" spans="1:15" ht="12.75">
      <c r="A157" s="163"/>
      <c r="B157" s="39" t="str">
        <f>'Gene Table'!D157</f>
        <v>NM_000602</v>
      </c>
      <c r="C157" s="164" t="s">
        <v>241</v>
      </c>
      <c r="D157" s="165"/>
      <c r="E157" s="165"/>
      <c r="F157" s="165"/>
      <c r="G157" s="165"/>
      <c r="H157" s="165"/>
      <c r="I157" s="165"/>
      <c r="J157" s="165"/>
      <c r="K157" s="165"/>
      <c r="L157" s="165"/>
      <c r="M157" s="165"/>
      <c r="N157" s="167" t="e">
        <f>AVERAGE(Calculations!D158:M158)</f>
        <v>#DIV/0!</v>
      </c>
      <c r="O157" s="167" t="e">
        <f>STDEV(Calculations!D158:M158)</f>
        <v>#DIV/0!</v>
      </c>
    </row>
    <row r="158" spans="1:15" ht="12.75">
      <c r="A158" s="163"/>
      <c r="B158" s="39" t="str">
        <f>'Gene Table'!D158</f>
        <v>NM_000905</v>
      </c>
      <c r="C158" s="164" t="s">
        <v>245</v>
      </c>
      <c r="D158" s="165"/>
      <c r="E158" s="165"/>
      <c r="F158" s="165"/>
      <c r="G158" s="165"/>
      <c r="H158" s="165"/>
      <c r="I158" s="165"/>
      <c r="J158" s="165"/>
      <c r="K158" s="165"/>
      <c r="L158" s="165"/>
      <c r="M158" s="165"/>
      <c r="N158" s="167" t="e">
        <f>AVERAGE(Calculations!D159:M159)</f>
        <v>#DIV/0!</v>
      </c>
      <c r="O158" s="167" t="e">
        <f>STDEV(Calculations!D159:M159)</f>
        <v>#DIV/0!</v>
      </c>
    </row>
    <row r="159" spans="1:15" ht="12.75">
      <c r="A159" s="163"/>
      <c r="B159" s="39" t="str">
        <f>'Gene Table'!D159</f>
        <v>NM_002503</v>
      </c>
      <c r="C159" s="164" t="s">
        <v>249</v>
      </c>
      <c r="D159" s="165"/>
      <c r="E159" s="165"/>
      <c r="F159" s="165"/>
      <c r="G159" s="165"/>
      <c r="H159" s="165"/>
      <c r="I159" s="165"/>
      <c r="J159" s="165"/>
      <c r="K159" s="165"/>
      <c r="L159" s="165"/>
      <c r="M159" s="165"/>
      <c r="N159" s="167" t="e">
        <f>AVERAGE(Calculations!D160:M160)</f>
        <v>#DIV/0!</v>
      </c>
      <c r="O159" s="167" t="e">
        <f>STDEV(Calculations!D160:M160)</f>
        <v>#DIV/0!</v>
      </c>
    </row>
    <row r="160" spans="1:15" ht="12.75">
      <c r="A160" s="163"/>
      <c r="B160" s="39" t="str">
        <f>'Gene Table'!D160</f>
        <v>NM_020529</v>
      </c>
      <c r="C160" s="164" t="s">
        <v>253</v>
      </c>
      <c r="D160" s="165"/>
      <c r="E160" s="165"/>
      <c r="F160" s="165"/>
      <c r="G160" s="165"/>
      <c r="H160" s="165"/>
      <c r="I160" s="165"/>
      <c r="J160" s="165"/>
      <c r="K160" s="165"/>
      <c r="L160" s="165"/>
      <c r="M160" s="165"/>
      <c r="N160" s="167" t="e">
        <f>AVERAGE(Calculations!D161:M161)</f>
        <v>#DIV/0!</v>
      </c>
      <c r="O160" s="167" t="e">
        <f>STDEV(Calculations!D161:M161)</f>
        <v>#DIV/0!</v>
      </c>
    </row>
    <row r="161" spans="1:15" ht="12.75">
      <c r="A161" s="163"/>
      <c r="B161" s="39" t="str">
        <f>'Gene Table'!D161</f>
        <v>NM_000631</v>
      </c>
      <c r="C161" s="164" t="s">
        <v>257</v>
      </c>
      <c r="D161" s="165"/>
      <c r="E161" s="165"/>
      <c r="F161" s="165"/>
      <c r="G161" s="165"/>
      <c r="H161" s="165"/>
      <c r="I161" s="165"/>
      <c r="J161" s="165"/>
      <c r="K161" s="165"/>
      <c r="L161" s="165"/>
      <c r="M161" s="165"/>
      <c r="N161" s="167" t="e">
        <f>AVERAGE(Calculations!D162:M162)</f>
        <v>#DIV/0!</v>
      </c>
      <c r="O161" s="167" t="e">
        <f>STDEV(Calculations!D162:M162)</f>
        <v>#DIV/0!</v>
      </c>
    </row>
    <row r="162" spans="1:15" ht="12.75">
      <c r="A162" s="163"/>
      <c r="B162" s="39" t="str">
        <f>'Gene Table'!D162</f>
        <v>NM_000433</v>
      </c>
      <c r="C162" s="164" t="s">
        <v>261</v>
      </c>
      <c r="D162" s="165"/>
      <c r="E162" s="165"/>
      <c r="F162" s="165"/>
      <c r="G162" s="165"/>
      <c r="H162" s="165"/>
      <c r="I162" s="165"/>
      <c r="J162" s="165"/>
      <c r="K162" s="165"/>
      <c r="L162" s="165"/>
      <c r="M162" s="165"/>
      <c r="N162" s="167" t="e">
        <f>AVERAGE(Calculations!D163:M163)</f>
        <v>#DIV/0!</v>
      </c>
      <c r="O162" s="167" t="e">
        <f>STDEV(Calculations!D163:M163)</f>
        <v>#DIV/0!</v>
      </c>
    </row>
    <row r="163" spans="1:15" ht="12.75">
      <c r="A163" s="163"/>
      <c r="B163" s="39" t="str">
        <f>'Gene Table'!D163</f>
        <v>NM_002468</v>
      </c>
      <c r="C163" s="164" t="s">
        <v>265</v>
      </c>
      <c r="D163" s="165"/>
      <c r="E163" s="165"/>
      <c r="F163" s="165"/>
      <c r="G163" s="165"/>
      <c r="H163" s="165"/>
      <c r="I163" s="165"/>
      <c r="J163" s="165"/>
      <c r="K163" s="165"/>
      <c r="L163" s="165"/>
      <c r="M163" s="165"/>
      <c r="N163" s="167" t="e">
        <f>AVERAGE(Calculations!D164:M164)</f>
        <v>#DIV/0!</v>
      </c>
      <c r="O163" s="167" t="e">
        <f>STDEV(Calculations!D164:M164)</f>
        <v>#DIV/0!</v>
      </c>
    </row>
    <row r="164" spans="1:15" ht="12.75">
      <c r="A164" s="163"/>
      <c r="B164" s="39" t="str">
        <f>'Gene Table'!D164</f>
        <v>NM_004530</v>
      </c>
      <c r="C164" s="164" t="s">
        <v>269</v>
      </c>
      <c r="D164" s="165"/>
      <c r="E164" s="165"/>
      <c r="F164" s="165"/>
      <c r="G164" s="165"/>
      <c r="H164" s="165"/>
      <c r="I164" s="165"/>
      <c r="J164" s="165"/>
      <c r="K164" s="165"/>
      <c r="L164" s="165"/>
      <c r="M164" s="165"/>
      <c r="N164" s="167" t="e">
        <f>AVERAGE(Calculations!D165:M165)</f>
        <v>#DIV/0!</v>
      </c>
      <c r="O164" s="167" t="e">
        <f>STDEV(Calculations!D165:M165)</f>
        <v>#DIV/0!</v>
      </c>
    </row>
    <row r="165" spans="1:15" ht="12.75">
      <c r="A165" s="163"/>
      <c r="B165" s="39" t="str">
        <f>'Gene Table'!D165</f>
        <v>NM_002415</v>
      </c>
      <c r="C165" s="164" t="s">
        <v>273</v>
      </c>
      <c r="D165" s="165"/>
      <c r="E165" s="165"/>
      <c r="F165" s="165"/>
      <c r="G165" s="165"/>
      <c r="H165" s="165"/>
      <c r="I165" s="165"/>
      <c r="J165" s="165"/>
      <c r="K165" s="165"/>
      <c r="L165" s="165"/>
      <c r="M165" s="165"/>
      <c r="N165" s="167" t="e">
        <f>AVERAGE(Calculations!D166:M166)</f>
        <v>#DIV/0!</v>
      </c>
      <c r="O165" s="167" t="e">
        <f>STDEV(Calculations!D166:M166)</f>
        <v>#DIV/0!</v>
      </c>
    </row>
    <row r="166" spans="1:15" ht="12.75">
      <c r="A166" s="163"/>
      <c r="B166" s="39" t="str">
        <f>'Gene Table'!D166</f>
        <v>NM_002389</v>
      </c>
      <c r="C166" s="164" t="s">
        <v>277</v>
      </c>
      <c r="D166" s="165"/>
      <c r="E166" s="165"/>
      <c r="F166" s="165"/>
      <c r="G166" s="165"/>
      <c r="H166" s="165"/>
      <c r="I166" s="165"/>
      <c r="J166" s="165"/>
      <c r="K166" s="165"/>
      <c r="L166" s="165"/>
      <c r="M166" s="165"/>
      <c r="N166" s="167" t="e">
        <f>AVERAGE(Calculations!D167:M167)</f>
        <v>#DIV/0!</v>
      </c>
      <c r="O166" s="167" t="e">
        <f>STDEV(Calculations!D167:M167)</f>
        <v>#DIV/0!</v>
      </c>
    </row>
    <row r="167" spans="1:15" ht="12.75">
      <c r="A167" s="163"/>
      <c r="B167" s="39" t="str">
        <f>'Gene Table'!D167</f>
        <v>NM_004985</v>
      </c>
      <c r="C167" s="164" t="s">
        <v>281</v>
      </c>
      <c r="D167" s="165"/>
      <c r="E167" s="165"/>
      <c r="F167" s="165"/>
      <c r="G167" s="165"/>
      <c r="H167" s="165"/>
      <c r="I167" s="165"/>
      <c r="J167" s="165"/>
      <c r="K167" s="165"/>
      <c r="L167" s="165"/>
      <c r="M167" s="165"/>
      <c r="N167" s="167" t="e">
        <f>AVERAGE(Calculations!D168:M168)</f>
        <v>#DIV/0!</v>
      </c>
      <c r="O167" s="167" t="e">
        <f>STDEV(Calculations!D168:M168)</f>
        <v>#DIV/0!</v>
      </c>
    </row>
    <row r="168" spans="1:15" ht="12.75">
      <c r="A168" s="163"/>
      <c r="B168" s="39" t="str">
        <f>'Gene Table'!D168</f>
        <v>NM_013289</v>
      </c>
      <c r="C168" s="164" t="s">
        <v>285</v>
      </c>
      <c r="D168" s="165"/>
      <c r="E168" s="165"/>
      <c r="F168" s="165"/>
      <c r="G168" s="165"/>
      <c r="H168" s="165"/>
      <c r="I168" s="165"/>
      <c r="J168" s="165"/>
      <c r="K168" s="165"/>
      <c r="L168" s="165"/>
      <c r="M168" s="165"/>
      <c r="N168" s="167" t="e">
        <f>AVERAGE(Calculations!D169:M169)</f>
        <v>#DIV/0!</v>
      </c>
      <c r="O168" s="167" t="e">
        <f>STDEV(Calculations!D169:M169)</f>
        <v>#DIV/0!</v>
      </c>
    </row>
    <row r="169" spans="1:15" ht="12.75">
      <c r="A169" s="163"/>
      <c r="B169" s="39" t="str">
        <f>'Gene Table'!D169</f>
        <v>NM_012313</v>
      </c>
      <c r="C169" s="164" t="s">
        <v>289</v>
      </c>
      <c r="D169" s="165"/>
      <c r="E169" s="165"/>
      <c r="F169" s="165"/>
      <c r="G169" s="165"/>
      <c r="H169" s="165"/>
      <c r="I169" s="165"/>
      <c r="J169" s="165"/>
      <c r="K169" s="165"/>
      <c r="L169" s="165"/>
      <c r="M169" s="165"/>
      <c r="N169" s="167" t="e">
        <f>AVERAGE(Calculations!D170:M170)</f>
        <v>#DIV/0!</v>
      </c>
      <c r="O169" s="167" t="e">
        <f>STDEV(Calculations!D170:M170)</f>
        <v>#DIV/0!</v>
      </c>
    </row>
    <row r="170" spans="1:15" ht="12.75">
      <c r="A170" s="163"/>
      <c r="B170" s="39" t="str">
        <f>'Gene Table'!D170</f>
        <v>NM_015868</v>
      </c>
      <c r="C170" s="164" t="s">
        <v>293</v>
      </c>
      <c r="D170" s="165"/>
      <c r="E170" s="165"/>
      <c r="F170" s="165"/>
      <c r="G170" s="165"/>
      <c r="H170" s="165"/>
      <c r="I170" s="165"/>
      <c r="J170" s="165"/>
      <c r="K170" s="165"/>
      <c r="L170" s="165"/>
      <c r="M170" s="165"/>
      <c r="N170" s="167" t="e">
        <f>AVERAGE(Calculations!D171:M171)</f>
        <v>#DIV/0!</v>
      </c>
      <c r="O170" s="167" t="e">
        <f>STDEV(Calculations!D171:M171)</f>
        <v>#DIV/0!</v>
      </c>
    </row>
    <row r="171" spans="1:15" ht="12.75">
      <c r="A171" s="163"/>
      <c r="B171" s="39" t="str">
        <f>'Gene Table'!D171</f>
        <v>NM_014218</v>
      </c>
      <c r="C171" s="164" t="s">
        <v>297</v>
      </c>
      <c r="D171" s="165"/>
      <c r="E171" s="165"/>
      <c r="F171" s="165"/>
      <c r="G171" s="165"/>
      <c r="H171" s="165"/>
      <c r="I171" s="165"/>
      <c r="J171" s="165"/>
      <c r="K171" s="165"/>
      <c r="L171" s="165"/>
      <c r="M171" s="165"/>
      <c r="N171" s="167" t="e">
        <f>AVERAGE(Calculations!D172:M172)</f>
        <v>#DIV/0!</v>
      </c>
      <c r="O171" s="167" t="e">
        <f>STDEV(Calculations!D172:M172)</f>
        <v>#DIV/0!</v>
      </c>
    </row>
    <row r="172" spans="1:15" ht="12.75">
      <c r="A172" s="163"/>
      <c r="B172" s="39" t="str">
        <f>'Gene Table'!D172</f>
        <v>NM_000215</v>
      </c>
      <c r="C172" s="164" t="s">
        <v>301</v>
      </c>
      <c r="D172" s="165"/>
      <c r="E172" s="165"/>
      <c r="F172" s="165"/>
      <c r="G172" s="165"/>
      <c r="H172" s="165"/>
      <c r="I172" s="165"/>
      <c r="J172" s="165"/>
      <c r="K172" s="165"/>
      <c r="L172" s="165"/>
      <c r="M172" s="165"/>
      <c r="N172" s="167" t="e">
        <f>AVERAGE(Calculations!D173:M173)</f>
        <v>#DIV/0!</v>
      </c>
      <c r="O172" s="167" t="e">
        <f>STDEV(Calculations!D173:M173)</f>
        <v>#DIV/0!</v>
      </c>
    </row>
    <row r="173" spans="1:15" ht="12.75">
      <c r="A173" s="163"/>
      <c r="B173" s="39" t="str">
        <f>'Gene Table'!D173</f>
        <v>NM_000585</v>
      </c>
      <c r="C173" s="164" t="s">
        <v>305</v>
      </c>
      <c r="D173" s="165"/>
      <c r="E173" s="165"/>
      <c r="F173" s="165"/>
      <c r="G173" s="165"/>
      <c r="H173" s="165"/>
      <c r="I173" s="165"/>
      <c r="J173" s="165"/>
      <c r="K173" s="165"/>
      <c r="L173" s="165"/>
      <c r="M173" s="165"/>
      <c r="N173" s="167" t="e">
        <f>AVERAGE(Calculations!D174:M174)</f>
        <v>#DIV/0!</v>
      </c>
      <c r="O173" s="167" t="e">
        <f>STDEV(Calculations!D174:M174)</f>
        <v>#DIV/0!</v>
      </c>
    </row>
    <row r="174" spans="1:15" ht="12.75">
      <c r="A174" s="163"/>
      <c r="B174" s="39" t="str">
        <f>'Gene Table'!D174</f>
        <v>NM_001557</v>
      </c>
      <c r="C174" s="164" t="s">
        <v>309</v>
      </c>
      <c r="D174" s="165"/>
      <c r="E174" s="165"/>
      <c r="F174" s="165"/>
      <c r="G174" s="165"/>
      <c r="H174" s="165"/>
      <c r="I174" s="165"/>
      <c r="J174" s="165"/>
      <c r="K174" s="165"/>
      <c r="L174" s="165"/>
      <c r="M174" s="165"/>
      <c r="N174" s="167" t="e">
        <f>AVERAGE(Calculations!D175:M175)</f>
        <v>#DIV/0!</v>
      </c>
      <c r="O174" s="167" t="e">
        <f>STDEV(Calculations!D175:M175)</f>
        <v>#DIV/0!</v>
      </c>
    </row>
    <row r="175" spans="1:15" ht="12.75">
      <c r="A175" s="163"/>
      <c r="B175" s="39" t="str">
        <f>'Gene Table'!D175</f>
        <v>NM_002185</v>
      </c>
      <c r="C175" s="164" t="s">
        <v>313</v>
      </c>
      <c r="D175" s="165"/>
      <c r="E175" s="165"/>
      <c r="F175" s="165"/>
      <c r="G175" s="165"/>
      <c r="H175" s="165"/>
      <c r="I175" s="165"/>
      <c r="J175" s="165"/>
      <c r="K175" s="165"/>
      <c r="L175" s="165"/>
      <c r="M175" s="165"/>
      <c r="N175" s="167" t="e">
        <f>AVERAGE(Calculations!D176:M176)</f>
        <v>#DIV/0!</v>
      </c>
      <c r="O175" s="167" t="e">
        <f>STDEV(Calculations!D176:M176)</f>
        <v>#DIV/0!</v>
      </c>
    </row>
    <row r="176" spans="1:15" ht="12.75">
      <c r="A176" s="163"/>
      <c r="B176" s="39" t="str">
        <f>'Gene Table'!D176</f>
        <v>NM_005534</v>
      </c>
      <c r="C176" s="164" t="s">
        <v>317</v>
      </c>
      <c r="D176" s="165"/>
      <c r="E176" s="165"/>
      <c r="F176" s="165"/>
      <c r="G176" s="165"/>
      <c r="H176" s="165"/>
      <c r="I176" s="165"/>
      <c r="J176" s="165"/>
      <c r="K176" s="165"/>
      <c r="L176" s="165"/>
      <c r="M176" s="165"/>
      <c r="N176" s="167" t="e">
        <f>AVERAGE(Calculations!D177:M177)</f>
        <v>#DIV/0!</v>
      </c>
      <c r="O176" s="167" t="e">
        <f>STDEV(Calculations!D177:M177)</f>
        <v>#DIV/0!</v>
      </c>
    </row>
    <row r="177" spans="1:15" ht="12.75">
      <c r="A177" s="163"/>
      <c r="B177" s="39" t="str">
        <f>'Gene Table'!D177</f>
        <v>NM_001643</v>
      </c>
      <c r="C177" s="164" t="s">
        <v>321</v>
      </c>
      <c r="D177" s="165"/>
      <c r="E177" s="165"/>
      <c r="F177" s="165"/>
      <c r="G177" s="165"/>
      <c r="H177" s="165"/>
      <c r="I177" s="165"/>
      <c r="J177" s="165"/>
      <c r="K177" s="165"/>
      <c r="L177" s="165"/>
      <c r="M177" s="165"/>
      <c r="N177" s="167" t="e">
        <f>AVERAGE(Calculations!D178:M178)</f>
        <v>#DIV/0!</v>
      </c>
      <c r="O177" s="167" t="e">
        <f>STDEV(Calculations!D178:M178)</f>
        <v>#DIV/0!</v>
      </c>
    </row>
    <row r="178" spans="1:15" ht="12.75">
      <c r="A178" s="163"/>
      <c r="B178" s="39" t="str">
        <f>'Gene Table'!D178</f>
        <v>NM_001020825</v>
      </c>
      <c r="C178" s="164" t="s">
        <v>325</v>
      </c>
      <c r="D178" s="165"/>
      <c r="E178" s="165"/>
      <c r="F178" s="165"/>
      <c r="G178" s="165"/>
      <c r="H178" s="165"/>
      <c r="I178" s="165"/>
      <c r="J178" s="165"/>
      <c r="K178" s="165"/>
      <c r="L178" s="165"/>
      <c r="M178" s="165"/>
      <c r="N178" s="167" t="e">
        <f>AVERAGE(Calculations!D179:M179)</f>
        <v>#DIV/0!</v>
      </c>
      <c r="O178" s="167" t="e">
        <f>STDEV(Calculations!D179:M179)</f>
        <v>#DIV/0!</v>
      </c>
    </row>
    <row r="179" spans="1:15" ht="12.75">
      <c r="A179" s="163"/>
      <c r="B179" s="39" t="str">
        <f>'Gene Table'!D179</f>
        <v>NM_002085</v>
      </c>
      <c r="C179" s="164" t="s">
        <v>329</v>
      </c>
      <c r="D179" s="165"/>
      <c r="E179" s="165"/>
      <c r="F179" s="165"/>
      <c r="G179" s="165"/>
      <c r="H179" s="165"/>
      <c r="I179" s="165"/>
      <c r="J179" s="165"/>
      <c r="K179" s="165"/>
      <c r="L179" s="165"/>
      <c r="M179" s="165"/>
      <c r="N179" s="167" t="e">
        <f>AVERAGE(Calculations!D180:M180)</f>
        <v>#DIV/0!</v>
      </c>
      <c r="O179" s="167" t="e">
        <f>STDEV(Calculations!D180:M180)</f>
        <v>#DIV/0!</v>
      </c>
    </row>
    <row r="180" spans="1:15" ht="12.75">
      <c r="A180" s="163"/>
      <c r="B180" s="39" t="str">
        <f>'Gene Table'!D180</f>
        <v>NM_173681</v>
      </c>
      <c r="C180" s="164" t="s">
        <v>333</v>
      </c>
      <c r="D180" s="165"/>
      <c r="E180" s="165"/>
      <c r="F180" s="165"/>
      <c r="G180" s="165"/>
      <c r="H180" s="165"/>
      <c r="I180" s="165"/>
      <c r="J180" s="165"/>
      <c r="K180" s="165"/>
      <c r="L180" s="165"/>
      <c r="M180" s="165"/>
      <c r="N180" s="167" t="e">
        <f>AVERAGE(Calculations!D181:M181)</f>
        <v>#DIV/0!</v>
      </c>
      <c r="O180" s="167" t="e">
        <f>STDEV(Calculations!D181:M181)</f>
        <v>#DIV/0!</v>
      </c>
    </row>
    <row r="181" spans="1:15" ht="12.75">
      <c r="A181" s="163"/>
      <c r="B181" s="39" t="str">
        <f>'Gene Table'!D181</f>
        <v>NM_012072</v>
      </c>
      <c r="C181" s="164" t="s">
        <v>337</v>
      </c>
      <c r="D181" s="165"/>
      <c r="E181" s="165"/>
      <c r="F181" s="165"/>
      <c r="G181" s="165"/>
      <c r="H181" s="165"/>
      <c r="I181" s="165"/>
      <c r="J181" s="165"/>
      <c r="K181" s="165"/>
      <c r="L181" s="165"/>
      <c r="M181" s="165"/>
      <c r="N181" s="167" t="e">
        <f>AVERAGE(Calculations!D182:M182)</f>
        <v>#DIV/0!</v>
      </c>
      <c r="O181" s="167" t="e">
        <f>STDEV(Calculations!D182:M182)</f>
        <v>#DIV/0!</v>
      </c>
    </row>
    <row r="182" spans="1:15" ht="12.75">
      <c r="A182" s="163"/>
      <c r="B182" s="39" t="str">
        <f>'Gene Table'!D182</f>
        <v>NM_002002</v>
      </c>
      <c r="C182" s="164" t="s">
        <v>341</v>
      </c>
      <c r="D182" s="165"/>
      <c r="E182" s="165"/>
      <c r="F182" s="165"/>
      <c r="G182" s="165"/>
      <c r="H182" s="165"/>
      <c r="I182" s="165"/>
      <c r="J182" s="165"/>
      <c r="K182" s="165"/>
      <c r="L182" s="165"/>
      <c r="M182" s="165"/>
      <c r="N182" s="167" t="e">
        <f>AVERAGE(Calculations!D183:M183)</f>
        <v>#DIV/0!</v>
      </c>
      <c r="O182" s="167" t="e">
        <f>STDEV(Calculations!D183:M183)</f>
        <v>#DIV/0!</v>
      </c>
    </row>
    <row r="183" spans="1:15" ht="12.75">
      <c r="A183" s="163"/>
      <c r="B183" s="39" t="str">
        <f>'Gene Table'!D183</f>
        <v>HGDC</v>
      </c>
      <c r="C183" s="164" t="s">
        <v>345</v>
      </c>
      <c r="D183" s="165"/>
      <c r="E183" s="165"/>
      <c r="F183" s="165"/>
      <c r="G183" s="165"/>
      <c r="H183" s="165"/>
      <c r="I183" s="165"/>
      <c r="J183" s="165"/>
      <c r="K183" s="165"/>
      <c r="L183" s="165"/>
      <c r="M183" s="165"/>
      <c r="N183" s="167" t="e">
        <f>AVERAGE(Calculations!D184:M184)</f>
        <v>#DIV/0!</v>
      </c>
      <c r="O183" s="167" t="e">
        <f>STDEV(Calculations!D184:M184)</f>
        <v>#DIV/0!</v>
      </c>
    </row>
    <row r="184" spans="1:15" ht="12.75">
      <c r="A184" s="163"/>
      <c r="B184" s="39" t="str">
        <f>'Gene Table'!D184</f>
        <v>HGDC</v>
      </c>
      <c r="C184" s="164" t="s">
        <v>347</v>
      </c>
      <c r="D184" s="165"/>
      <c r="E184" s="165"/>
      <c r="F184" s="165"/>
      <c r="G184" s="165"/>
      <c r="H184" s="165"/>
      <c r="I184" s="165"/>
      <c r="J184" s="165"/>
      <c r="K184" s="165"/>
      <c r="L184" s="165"/>
      <c r="M184" s="165"/>
      <c r="N184" s="167" t="e">
        <f>AVERAGE(Calculations!D185:M185)</f>
        <v>#DIV/0!</v>
      </c>
      <c r="O184" s="167" t="e">
        <f>STDEV(Calculations!D185:M185)</f>
        <v>#DIV/0!</v>
      </c>
    </row>
    <row r="185" spans="1:15" ht="12.75">
      <c r="A185" s="163"/>
      <c r="B185" s="39" t="str">
        <f>'Gene Table'!D185</f>
        <v>NM_002046</v>
      </c>
      <c r="C185" s="164" t="s">
        <v>348</v>
      </c>
      <c r="D185" s="165"/>
      <c r="E185" s="165"/>
      <c r="F185" s="165"/>
      <c r="G185" s="165"/>
      <c r="H185" s="165"/>
      <c r="I185" s="165"/>
      <c r="J185" s="165"/>
      <c r="K185" s="165"/>
      <c r="L185" s="165"/>
      <c r="M185" s="165"/>
      <c r="N185" s="167" t="e">
        <f>AVERAGE(Calculations!D186:M186)</f>
        <v>#DIV/0!</v>
      </c>
      <c r="O185" s="167" t="e">
        <f>STDEV(Calculations!D186:M186)</f>
        <v>#DIV/0!</v>
      </c>
    </row>
    <row r="186" spans="1:15" ht="12.75">
      <c r="A186" s="163"/>
      <c r="B186" s="39" t="str">
        <f>'Gene Table'!D186</f>
        <v>NM_001101</v>
      </c>
      <c r="C186" s="164" t="s">
        <v>352</v>
      </c>
      <c r="D186" s="165"/>
      <c r="E186" s="165"/>
      <c r="F186" s="165"/>
      <c r="G186" s="165"/>
      <c r="H186" s="165"/>
      <c r="I186" s="165"/>
      <c r="J186" s="165"/>
      <c r="K186" s="165"/>
      <c r="L186" s="165"/>
      <c r="M186" s="165"/>
      <c r="N186" s="167" t="e">
        <f>AVERAGE(Calculations!D187:M187)</f>
        <v>#DIV/0!</v>
      </c>
      <c r="O186" s="167" t="e">
        <f>STDEV(Calculations!D187:M187)</f>
        <v>#DIV/0!</v>
      </c>
    </row>
    <row r="187" spans="1:15" ht="12.75">
      <c r="A187" s="163"/>
      <c r="B187" s="39" t="str">
        <f>'Gene Table'!D187</f>
        <v>NM_004048</v>
      </c>
      <c r="C187" s="164" t="s">
        <v>356</v>
      </c>
      <c r="D187" s="165"/>
      <c r="E187" s="165"/>
      <c r="F187" s="165"/>
      <c r="G187" s="165"/>
      <c r="H187" s="165"/>
      <c r="I187" s="165"/>
      <c r="J187" s="165"/>
      <c r="K187" s="165"/>
      <c r="L187" s="165"/>
      <c r="M187" s="165"/>
      <c r="N187" s="167" t="e">
        <f>AVERAGE(Calculations!D188:M188)</f>
        <v>#DIV/0!</v>
      </c>
      <c r="O187" s="167" t="e">
        <f>STDEV(Calculations!D188:M188)</f>
        <v>#DIV/0!</v>
      </c>
    </row>
    <row r="188" spans="1:15" ht="12.75">
      <c r="A188" s="163"/>
      <c r="B188" s="39" t="str">
        <f>'Gene Table'!D188</f>
        <v>NM_012423</v>
      </c>
      <c r="C188" s="164" t="s">
        <v>360</v>
      </c>
      <c r="D188" s="165"/>
      <c r="E188" s="165"/>
      <c r="F188" s="165"/>
      <c r="G188" s="165"/>
      <c r="H188" s="165"/>
      <c r="I188" s="165"/>
      <c r="J188" s="165"/>
      <c r="K188" s="165"/>
      <c r="L188" s="165"/>
      <c r="M188" s="165"/>
      <c r="N188" s="167" t="e">
        <f>AVERAGE(Calculations!D189:M189)</f>
        <v>#DIV/0!</v>
      </c>
      <c r="O188" s="167" t="e">
        <f>STDEV(Calculations!D189:M189)</f>
        <v>#DIV/0!</v>
      </c>
    </row>
    <row r="189" spans="1:15" ht="12.75">
      <c r="A189" s="163"/>
      <c r="B189" s="39" t="str">
        <f>'Gene Table'!D189</f>
        <v>NM_000194</v>
      </c>
      <c r="C189" s="164" t="s">
        <v>364</v>
      </c>
      <c r="D189" s="165"/>
      <c r="E189" s="165"/>
      <c r="F189" s="165"/>
      <c r="G189" s="165"/>
      <c r="H189" s="165"/>
      <c r="I189" s="165"/>
      <c r="J189" s="165"/>
      <c r="K189" s="165"/>
      <c r="L189" s="165"/>
      <c r="M189" s="165"/>
      <c r="N189" s="167" t="e">
        <f>AVERAGE(Calculations!D190:M190)</f>
        <v>#DIV/0!</v>
      </c>
      <c r="O189" s="167" t="e">
        <f>STDEV(Calculations!D190:M190)</f>
        <v>#DIV/0!</v>
      </c>
    </row>
    <row r="190" spans="1:15" ht="12.75">
      <c r="A190" s="163"/>
      <c r="B190" s="39" t="str">
        <f>'Gene Table'!D190</f>
        <v>NR_003286</v>
      </c>
      <c r="C190" s="164" t="s">
        <v>368</v>
      </c>
      <c r="D190" s="165"/>
      <c r="E190" s="165"/>
      <c r="F190" s="165"/>
      <c r="G190" s="165"/>
      <c r="H190" s="165"/>
      <c r="I190" s="165"/>
      <c r="J190" s="165"/>
      <c r="K190" s="165"/>
      <c r="L190" s="165"/>
      <c r="M190" s="165"/>
      <c r="N190" s="167" t="e">
        <f>AVERAGE(Calculations!D191:M191)</f>
        <v>#DIV/0!</v>
      </c>
      <c r="O190" s="167" t="e">
        <f>STDEV(Calculations!D191:M191)</f>
        <v>#DIV/0!</v>
      </c>
    </row>
    <row r="191" spans="1:15" ht="12.75">
      <c r="A191" s="163"/>
      <c r="B191" s="39" t="str">
        <f>'Gene Table'!D191</f>
        <v>RT</v>
      </c>
      <c r="C191" s="164" t="s">
        <v>372</v>
      </c>
      <c r="D191" s="165"/>
      <c r="E191" s="165"/>
      <c r="F191" s="165"/>
      <c r="G191" s="165"/>
      <c r="H191" s="165"/>
      <c r="I191" s="165"/>
      <c r="J191" s="165"/>
      <c r="K191" s="165"/>
      <c r="L191" s="165"/>
      <c r="M191" s="165"/>
      <c r="N191" s="167" t="e">
        <f>AVERAGE(Calculations!D192:M192)</f>
        <v>#DIV/0!</v>
      </c>
      <c r="O191" s="167" t="e">
        <f>STDEV(Calculations!D192:M192)</f>
        <v>#DIV/0!</v>
      </c>
    </row>
    <row r="192" spans="1:15" ht="12.75">
      <c r="A192" s="163"/>
      <c r="B192" s="39" t="str">
        <f>'Gene Table'!D192</f>
        <v>RT</v>
      </c>
      <c r="C192" s="164" t="s">
        <v>374</v>
      </c>
      <c r="D192" s="165"/>
      <c r="E192" s="165"/>
      <c r="F192" s="165"/>
      <c r="G192" s="165"/>
      <c r="H192" s="165"/>
      <c r="I192" s="165"/>
      <c r="J192" s="165"/>
      <c r="K192" s="165"/>
      <c r="L192" s="165"/>
      <c r="M192" s="165"/>
      <c r="N192" s="167" t="e">
        <f>AVERAGE(Calculations!D193:M193)</f>
        <v>#DIV/0!</v>
      </c>
      <c r="O192" s="167" t="e">
        <f>STDEV(Calculations!D193:M193)</f>
        <v>#DIV/0!</v>
      </c>
    </row>
    <row r="193" spans="1:15" ht="12.75">
      <c r="A193" s="163"/>
      <c r="B193" s="39" t="str">
        <f>'Gene Table'!D193</f>
        <v>PCR</v>
      </c>
      <c r="C193" s="164" t="s">
        <v>375</v>
      </c>
      <c r="D193" s="165"/>
      <c r="E193" s="165"/>
      <c r="F193" s="165"/>
      <c r="G193" s="165"/>
      <c r="H193" s="165"/>
      <c r="I193" s="165"/>
      <c r="J193" s="165"/>
      <c r="K193" s="165"/>
      <c r="L193" s="165"/>
      <c r="M193" s="165"/>
      <c r="N193" s="167" t="e">
        <f>AVERAGE(Calculations!D194:M194)</f>
        <v>#DIV/0!</v>
      </c>
      <c r="O193" s="167" t="e">
        <f>STDEV(Calculations!D194:M194)</f>
        <v>#DIV/0!</v>
      </c>
    </row>
    <row r="194" spans="1:15" ht="12.75">
      <c r="A194" s="163"/>
      <c r="B194" s="39" t="str">
        <f>'Gene Table'!D194</f>
        <v>PCR</v>
      </c>
      <c r="C194" s="164" t="s">
        <v>377</v>
      </c>
      <c r="D194" s="165"/>
      <c r="E194" s="165"/>
      <c r="F194" s="165"/>
      <c r="G194" s="165"/>
      <c r="H194" s="165"/>
      <c r="I194" s="165"/>
      <c r="J194" s="165"/>
      <c r="K194" s="165"/>
      <c r="L194" s="165"/>
      <c r="M194" s="165"/>
      <c r="N194" s="167" t="e">
        <f>AVERAGE(Calculations!D195:M195)</f>
        <v>#DIV/0!</v>
      </c>
      <c r="O194" s="167" t="e">
        <f>STDEV(Calculations!D195:M195)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7" t="e">
        <f>AVERAGE(Calculations!D196:M196)</f>
        <v>#DIV/0!</v>
      </c>
      <c r="O195" s="167" t="e">
        <f>STDEV(Calculations!D196:M196)</f>
        <v>#DIV/0!</v>
      </c>
    </row>
    <row r="196" spans="1:15" ht="12.75">
      <c r="A196" s="163"/>
      <c r="B196" s="39" t="str">
        <f>'Gene Table'!D196</f>
        <v>NM_000125</v>
      </c>
      <c r="C196" s="164" t="s">
        <v>13</v>
      </c>
      <c r="D196" s="165"/>
      <c r="E196" s="165"/>
      <c r="F196" s="165"/>
      <c r="G196" s="165"/>
      <c r="H196" s="165"/>
      <c r="I196" s="165"/>
      <c r="J196" s="165"/>
      <c r="K196" s="165"/>
      <c r="L196" s="165"/>
      <c r="M196" s="165"/>
      <c r="N196" s="167" t="e">
        <f>AVERAGE(Calculations!D197:M197)</f>
        <v>#DIV/0!</v>
      </c>
      <c r="O196" s="167" t="e">
        <f>STDEV(Calculations!D197:M197)</f>
        <v>#DIV/0!</v>
      </c>
    </row>
    <row r="197" spans="1:15" ht="12.75">
      <c r="A197" s="163"/>
      <c r="B197" s="39" t="str">
        <f>'Gene Table'!D197</f>
        <v>NM_000124</v>
      </c>
      <c r="C197" s="164" t="s">
        <v>17</v>
      </c>
      <c r="D197" s="165"/>
      <c r="E197" s="165"/>
      <c r="F197" s="165"/>
      <c r="G197" s="165"/>
      <c r="H197" s="165"/>
      <c r="I197" s="165"/>
      <c r="J197" s="165"/>
      <c r="K197" s="165"/>
      <c r="L197" s="165"/>
      <c r="M197" s="165"/>
      <c r="N197" s="167" t="e">
        <f>AVERAGE(Calculations!D198:M198)</f>
        <v>#DIV/0!</v>
      </c>
      <c r="O197" s="167" t="e">
        <f>STDEV(Calculations!D198:M198)</f>
        <v>#DIV/0!</v>
      </c>
    </row>
    <row r="198" spans="1:15" ht="12.75">
      <c r="A198" s="163"/>
      <c r="B198" s="39" t="str">
        <f>'Gene Table'!D198</f>
        <v>NM_202001</v>
      </c>
      <c r="C198" s="164" t="s">
        <v>21</v>
      </c>
      <c r="D198" s="165"/>
      <c r="E198" s="165"/>
      <c r="F198" s="165"/>
      <c r="G198" s="165"/>
      <c r="H198" s="165"/>
      <c r="I198" s="165"/>
      <c r="J198" s="165"/>
      <c r="K198" s="165"/>
      <c r="L198" s="165"/>
      <c r="M198" s="165"/>
      <c r="N198" s="167" t="e">
        <f>AVERAGE(Calculations!D199:M199)</f>
        <v>#DIV/0!</v>
      </c>
      <c r="O198" s="167" t="e">
        <f>STDEV(Calculations!D199:M199)</f>
        <v>#DIV/0!</v>
      </c>
    </row>
    <row r="199" spans="1:15" ht="12.75">
      <c r="A199" s="163"/>
      <c r="B199" s="39" t="str">
        <f>'Gene Table'!D199</f>
        <v>NM_001955</v>
      </c>
      <c r="C199" s="164" t="s">
        <v>25</v>
      </c>
      <c r="D199" s="165"/>
      <c r="E199" s="165"/>
      <c r="F199" s="165"/>
      <c r="G199" s="165"/>
      <c r="H199" s="165"/>
      <c r="I199" s="165"/>
      <c r="J199" s="165"/>
      <c r="K199" s="165"/>
      <c r="L199" s="165"/>
      <c r="M199" s="165"/>
      <c r="N199" s="167" t="e">
        <f>AVERAGE(Calculations!D200:M200)</f>
        <v>#DIV/0!</v>
      </c>
      <c r="O199" s="167" t="e">
        <f>STDEV(Calculations!D200:M200)</f>
        <v>#DIV/0!</v>
      </c>
    </row>
    <row r="200" spans="1:15" ht="12.75">
      <c r="A200" s="163"/>
      <c r="B200" s="39" t="str">
        <f>'Gene Table'!D200</f>
        <v>NM_000767</v>
      </c>
      <c r="C200" s="164" t="s">
        <v>29</v>
      </c>
      <c r="D200" s="165"/>
      <c r="E200" s="165"/>
      <c r="F200" s="165"/>
      <c r="G200" s="165"/>
      <c r="H200" s="165"/>
      <c r="I200" s="165"/>
      <c r="J200" s="165"/>
      <c r="K200" s="165"/>
      <c r="L200" s="165"/>
      <c r="M200" s="165"/>
      <c r="N200" s="167" t="e">
        <f>AVERAGE(Calculations!D201:M201)</f>
        <v>#DIV/0!</v>
      </c>
      <c r="O200" s="167" t="e">
        <f>STDEV(Calculations!D201:M201)</f>
        <v>#DIV/0!</v>
      </c>
    </row>
    <row r="201" spans="1:15" ht="12.75">
      <c r="A201" s="163"/>
      <c r="B201" s="39" t="str">
        <f>'Gene Table'!D201</f>
        <v>NM_000024</v>
      </c>
      <c r="C201" s="164" t="s">
        <v>33</v>
      </c>
      <c r="D201" s="165"/>
      <c r="E201" s="165"/>
      <c r="F201" s="165"/>
      <c r="G201" s="165"/>
      <c r="H201" s="165"/>
      <c r="I201" s="165"/>
      <c r="J201" s="165"/>
      <c r="K201" s="165"/>
      <c r="L201" s="165"/>
      <c r="M201" s="165"/>
      <c r="N201" s="167" t="e">
        <f>AVERAGE(Calculations!D202:M202)</f>
        <v>#DIV/0!</v>
      </c>
      <c r="O201" s="167" t="e">
        <f>STDEV(Calculations!D202:M202)</f>
        <v>#DIV/0!</v>
      </c>
    </row>
    <row r="202" spans="1:15" ht="12.75">
      <c r="A202" s="163"/>
      <c r="B202" s="39" t="str">
        <f>'Gene Table'!D202</f>
        <v>NM_001618</v>
      </c>
      <c r="C202" s="164" t="s">
        <v>37</v>
      </c>
      <c r="D202" s="165"/>
      <c r="E202" s="165"/>
      <c r="F202" s="165"/>
      <c r="G202" s="165"/>
      <c r="H202" s="165"/>
      <c r="I202" s="165"/>
      <c r="J202" s="165"/>
      <c r="K202" s="165"/>
      <c r="L202" s="165"/>
      <c r="M202" s="165"/>
      <c r="N202" s="167" t="e">
        <f>AVERAGE(Calculations!D203:M203)</f>
        <v>#DIV/0!</v>
      </c>
      <c r="O202" s="167" t="e">
        <f>STDEV(Calculations!D203:M203)</f>
        <v>#DIV/0!</v>
      </c>
    </row>
    <row r="203" spans="1:15" ht="12.75">
      <c r="A203" s="163"/>
      <c r="B203" s="39" t="str">
        <f>'Gene Table'!D203</f>
        <v>NM_000754</v>
      </c>
      <c r="C203" s="164" t="s">
        <v>41</v>
      </c>
      <c r="D203" s="165"/>
      <c r="E203" s="165"/>
      <c r="F203" s="165"/>
      <c r="G203" s="165"/>
      <c r="H203" s="165"/>
      <c r="I203" s="165"/>
      <c r="J203" s="165"/>
      <c r="K203" s="165"/>
      <c r="L203" s="165"/>
      <c r="M203" s="165"/>
      <c r="N203" s="167" t="e">
        <f>AVERAGE(Calculations!D204:M204)</f>
        <v>#DIV/0!</v>
      </c>
      <c r="O203" s="167" t="e">
        <f>STDEV(Calculations!D204:M204)</f>
        <v>#DIV/0!</v>
      </c>
    </row>
    <row r="204" spans="1:15" ht="12.75">
      <c r="A204" s="163"/>
      <c r="B204" s="39" t="str">
        <f>'Gene Table'!D204</f>
        <v>NM_006068</v>
      </c>
      <c r="C204" s="164" t="s">
        <v>45</v>
      </c>
      <c r="D204" s="165"/>
      <c r="E204" s="165"/>
      <c r="F204" s="165"/>
      <c r="G204" s="165"/>
      <c r="H204" s="165"/>
      <c r="I204" s="165"/>
      <c r="J204" s="165"/>
      <c r="K204" s="165"/>
      <c r="L204" s="165"/>
      <c r="M204" s="165"/>
      <c r="N204" s="167" t="e">
        <f>AVERAGE(Calculations!D205:M205)</f>
        <v>#DIV/0!</v>
      </c>
      <c r="O204" s="167" t="e">
        <f>STDEV(Calculations!D205:M205)</f>
        <v>#DIV/0!</v>
      </c>
    </row>
    <row r="205" spans="1:15" ht="12.75">
      <c r="A205" s="163"/>
      <c r="B205" s="39" t="str">
        <f>'Gene Table'!D205</f>
        <v>NM_000491</v>
      </c>
      <c r="C205" s="164" t="s">
        <v>49</v>
      </c>
      <c r="D205" s="165"/>
      <c r="E205" s="165"/>
      <c r="F205" s="165"/>
      <c r="G205" s="165"/>
      <c r="H205" s="165"/>
      <c r="I205" s="165"/>
      <c r="J205" s="165"/>
      <c r="K205" s="165"/>
      <c r="L205" s="165"/>
      <c r="M205" s="165"/>
      <c r="N205" s="167" t="e">
        <f>AVERAGE(Calculations!D206:M206)</f>
        <v>#DIV/0!</v>
      </c>
      <c r="O205" s="167" t="e">
        <f>STDEV(Calculations!D206:M206)</f>
        <v>#DIV/0!</v>
      </c>
    </row>
    <row r="206" spans="1:15" ht="12.75">
      <c r="A206" s="163"/>
      <c r="B206" s="39" t="str">
        <f>'Gene Table'!D206</f>
        <v>NM_003102</v>
      </c>
      <c r="C206" s="164" t="s">
        <v>53</v>
      </c>
      <c r="D206" s="165"/>
      <c r="E206" s="165"/>
      <c r="F206" s="165"/>
      <c r="G206" s="165"/>
      <c r="H206" s="165"/>
      <c r="I206" s="165"/>
      <c r="J206" s="165"/>
      <c r="K206" s="165"/>
      <c r="L206" s="165"/>
      <c r="M206" s="165"/>
      <c r="N206" s="167" t="e">
        <f>AVERAGE(Calculations!D207:M207)</f>
        <v>#DIV/0!</v>
      </c>
      <c r="O206" s="167" t="e">
        <f>STDEV(Calculations!D207:M207)</f>
        <v>#DIV/0!</v>
      </c>
    </row>
    <row r="207" spans="1:15" ht="12.75">
      <c r="A207" s="163"/>
      <c r="B207" s="39" t="str">
        <f>'Gene Table'!D207</f>
        <v>NM_000620</v>
      </c>
      <c r="C207" s="164" t="s">
        <v>57</v>
      </c>
      <c r="D207" s="165"/>
      <c r="E207" s="165"/>
      <c r="F207" s="165"/>
      <c r="G207" s="165"/>
      <c r="H207" s="165"/>
      <c r="I207" s="165"/>
      <c r="J207" s="165"/>
      <c r="K207" s="165"/>
      <c r="L207" s="165"/>
      <c r="M207" s="165"/>
      <c r="N207" s="167" t="e">
        <f>AVERAGE(Calculations!D208:M208)</f>
        <v>#DIV/0!</v>
      </c>
      <c r="O207" s="167" t="e">
        <f>STDEV(Calculations!D208:M208)</f>
        <v>#DIV/0!</v>
      </c>
    </row>
    <row r="208" spans="1:15" ht="12.75">
      <c r="A208" s="163"/>
      <c r="B208" s="39" t="str">
        <f>'Gene Table'!D208</f>
        <v>NM_020396</v>
      </c>
      <c r="C208" s="164" t="s">
        <v>61</v>
      </c>
      <c r="D208" s="165"/>
      <c r="E208" s="165"/>
      <c r="F208" s="165"/>
      <c r="G208" s="165"/>
      <c r="H208" s="165"/>
      <c r="I208" s="165"/>
      <c r="J208" s="165"/>
      <c r="K208" s="165"/>
      <c r="L208" s="165"/>
      <c r="M208" s="165"/>
      <c r="N208" s="167" t="e">
        <f>AVERAGE(Calculations!D209:M209)</f>
        <v>#DIV/0!</v>
      </c>
      <c r="O208" s="167" t="e">
        <f>STDEV(Calculations!D209:M209)</f>
        <v>#DIV/0!</v>
      </c>
    </row>
    <row r="209" spans="1:15" ht="12.75">
      <c r="A209" s="163"/>
      <c r="B209" s="39" t="str">
        <f>'Gene Table'!D209</f>
        <v>NM_032453</v>
      </c>
      <c r="C209" s="164" t="s">
        <v>65</v>
      </c>
      <c r="D209" s="165"/>
      <c r="E209" s="165"/>
      <c r="F209" s="165"/>
      <c r="G209" s="165"/>
      <c r="H209" s="165"/>
      <c r="I209" s="165"/>
      <c r="J209" s="165"/>
      <c r="K209" s="165"/>
      <c r="L209" s="165"/>
      <c r="M209" s="165"/>
      <c r="N209" s="167" t="e">
        <f>AVERAGE(Calculations!D210:M210)</f>
        <v>#DIV/0!</v>
      </c>
      <c r="O209" s="167" t="e">
        <f>STDEV(Calculations!D210:M210)</f>
        <v>#DIV/0!</v>
      </c>
    </row>
    <row r="210" spans="1:15" ht="12.75">
      <c r="A210" s="163"/>
      <c r="B210" s="39" t="str">
        <f>'Gene Table'!D210</f>
        <v>NM_001099287</v>
      </c>
      <c r="C210" s="164" t="s">
        <v>69</v>
      </c>
      <c r="D210" s="165"/>
      <c r="E210" s="165"/>
      <c r="F210" s="165"/>
      <c r="G210" s="165"/>
      <c r="H210" s="165"/>
      <c r="I210" s="165"/>
      <c r="J210" s="165"/>
      <c r="K210" s="165"/>
      <c r="L210" s="165"/>
      <c r="M210" s="165"/>
      <c r="N210" s="167" t="e">
        <f>AVERAGE(Calculations!D211:M211)</f>
        <v>#DIV/0!</v>
      </c>
      <c r="O210" s="167" t="e">
        <f>STDEV(Calculations!D211:M211)</f>
        <v>#DIV/0!</v>
      </c>
    </row>
    <row r="211" spans="1:15" ht="12.75">
      <c r="A211" s="163"/>
      <c r="B211" s="39" t="str">
        <f>'Gene Table'!D211</f>
        <v>BC071181</v>
      </c>
      <c r="C211" s="164" t="s">
        <v>73</v>
      </c>
      <c r="D211" s="165"/>
      <c r="E211" s="165"/>
      <c r="F211" s="165"/>
      <c r="G211" s="165"/>
      <c r="H211" s="165"/>
      <c r="I211" s="165"/>
      <c r="J211" s="165"/>
      <c r="K211" s="165"/>
      <c r="L211" s="165"/>
      <c r="M211" s="165"/>
      <c r="N211" s="167" t="e">
        <f>AVERAGE(Calculations!D212:M212)</f>
        <v>#DIV/0!</v>
      </c>
      <c r="O211" s="167" t="e">
        <f>STDEV(Calculations!D212:M212)</f>
        <v>#DIV/0!</v>
      </c>
    </row>
    <row r="212" spans="1:15" ht="12.75">
      <c r="A212" s="163"/>
      <c r="B212" s="39" t="str">
        <f>'Gene Table'!D212</f>
        <v>NM_004873</v>
      </c>
      <c r="C212" s="164" t="s">
        <v>77</v>
      </c>
      <c r="D212" s="165"/>
      <c r="E212" s="165"/>
      <c r="F212" s="165"/>
      <c r="G212" s="165"/>
      <c r="H212" s="165"/>
      <c r="I212" s="165"/>
      <c r="J212" s="165"/>
      <c r="K212" s="165"/>
      <c r="L212" s="165"/>
      <c r="M212" s="165"/>
      <c r="N212" s="167" t="e">
        <f>AVERAGE(Calculations!D213:M213)</f>
        <v>#DIV/0!</v>
      </c>
      <c r="O212" s="167" t="e">
        <f>STDEV(Calculations!D213:M213)</f>
        <v>#DIV/0!</v>
      </c>
    </row>
    <row r="213" spans="1:15" ht="12.75">
      <c r="A213" s="163"/>
      <c r="B213" s="39" t="str">
        <f>'Gene Table'!D213</f>
        <v>NM_001040</v>
      </c>
      <c r="C213" s="164" t="s">
        <v>81</v>
      </c>
      <c r="D213" s="165"/>
      <c r="E213" s="165"/>
      <c r="F213" s="165"/>
      <c r="G213" s="165"/>
      <c r="H213" s="165"/>
      <c r="I213" s="165"/>
      <c r="J213" s="165"/>
      <c r="K213" s="165"/>
      <c r="L213" s="165"/>
      <c r="M213" s="165"/>
      <c r="N213" s="167" t="e">
        <f>AVERAGE(Calculations!D214:M214)</f>
        <v>#DIV/0!</v>
      </c>
      <c r="O213" s="167" t="e">
        <f>STDEV(Calculations!D214:M214)</f>
        <v>#DIV/0!</v>
      </c>
    </row>
    <row r="214" spans="1:15" ht="12.75">
      <c r="A214" s="163"/>
      <c r="B214" s="39" t="str">
        <f>'Gene Table'!D214</f>
        <v>NM_012115</v>
      </c>
      <c r="C214" s="164" t="s">
        <v>85</v>
      </c>
      <c r="D214" s="165"/>
      <c r="E214" s="165"/>
      <c r="F214" s="165"/>
      <c r="G214" s="165"/>
      <c r="H214" s="165"/>
      <c r="I214" s="165"/>
      <c r="J214" s="165"/>
      <c r="K214" s="165"/>
      <c r="L214" s="165"/>
      <c r="M214" s="165"/>
      <c r="N214" s="167" t="e">
        <f>AVERAGE(Calculations!D215:M215)</f>
        <v>#DIV/0!</v>
      </c>
      <c r="O214" s="167" t="e">
        <f>STDEV(Calculations!D215:M215)</f>
        <v>#DIV/0!</v>
      </c>
    </row>
    <row r="215" spans="1:15" ht="12.75">
      <c r="A215" s="163"/>
      <c r="B215" s="39" t="str">
        <f>'Gene Table'!D215</f>
        <v>NM_005847</v>
      </c>
      <c r="C215" s="164" t="s">
        <v>89</v>
      </c>
      <c r="D215" s="165"/>
      <c r="E215" s="165"/>
      <c r="F215" s="165"/>
      <c r="G215" s="165"/>
      <c r="H215" s="165"/>
      <c r="I215" s="165"/>
      <c r="J215" s="165"/>
      <c r="K215" s="165"/>
      <c r="L215" s="165"/>
      <c r="M215" s="165"/>
      <c r="N215" s="167" t="e">
        <f>AVERAGE(Calculations!D216:M216)</f>
        <v>#DIV/0!</v>
      </c>
      <c r="O215" s="167" t="e">
        <f>STDEV(Calculations!D216:M216)</f>
        <v>#DIV/0!</v>
      </c>
    </row>
    <row r="216" spans="1:15" ht="12.75">
      <c r="A216" s="163"/>
      <c r="B216" s="39" t="str">
        <f>'Gene Table'!D216</f>
        <v>NM_001254</v>
      </c>
      <c r="C216" s="164" t="s">
        <v>93</v>
      </c>
      <c r="D216" s="165"/>
      <c r="E216" s="165"/>
      <c r="F216" s="165"/>
      <c r="G216" s="165"/>
      <c r="H216" s="165"/>
      <c r="I216" s="165"/>
      <c r="J216" s="165"/>
      <c r="K216" s="165"/>
      <c r="L216" s="165"/>
      <c r="M216" s="165"/>
      <c r="N216" s="167" t="e">
        <f>AVERAGE(Calculations!D217:M217)</f>
        <v>#DIV/0!</v>
      </c>
      <c r="O216" s="167" t="e">
        <f>STDEV(Calculations!D217:M217)</f>
        <v>#DIV/0!</v>
      </c>
    </row>
    <row r="217" spans="1:15" ht="12.75">
      <c r="A217" s="163"/>
      <c r="B217" s="39" t="str">
        <f>'Gene Table'!D217</f>
        <v>NM_001785</v>
      </c>
      <c r="C217" s="164" t="s">
        <v>97</v>
      </c>
      <c r="D217" s="165"/>
      <c r="E217" s="165"/>
      <c r="F217" s="165"/>
      <c r="G217" s="165"/>
      <c r="H217" s="165"/>
      <c r="I217" s="165"/>
      <c r="J217" s="165"/>
      <c r="K217" s="165"/>
      <c r="L217" s="165"/>
      <c r="M217" s="165"/>
      <c r="N217" s="167" t="e">
        <f>AVERAGE(Calculations!D218:M218)</f>
        <v>#DIV/0!</v>
      </c>
      <c r="O217" s="167" t="e">
        <f>STDEV(Calculations!D218:M218)</f>
        <v>#DIV/0!</v>
      </c>
    </row>
    <row r="218" spans="1:15" ht="12.75">
      <c r="A218" s="163"/>
      <c r="B218" s="39" t="str">
        <f>'Gene Table'!D218</f>
        <v>NM_014739</v>
      </c>
      <c r="C218" s="164" t="s">
        <v>101</v>
      </c>
      <c r="D218" s="165"/>
      <c r="E218" s="165"/>
      <c r="F218" s="165"/>
      <c r="G218" s="165"/>
      <c r="H218" s="165"/>
      <c r="I218" s="165"/>
      <c r="J218" s="165"/>
      <c r="K218" s="165"/>
      <c r="L218" s="165"/>
      <c r="M218" s="165"/>
      <c r="N218" s="167" t="e">
        <f>AVERAGE(Calculations!D219:M219)</f>
        <v>#DIV/0!</v>
      </c>
      <c r="O218" s="167" t="e">
        <f>STDEV(Calculations!D219:M219)</f>
        <v>#DIV/0!</v>
      </c>
    </row>
    <row r="219" spans="1:15" ht="12.75">
      <c r="A219" s="163"/>
      <c r="B219" s="39" t="str">
        <f>'Gene Table'!D219</f>
        <v>NM_012291</v>
      </c>
      <c r="C219" s="164" t="s">
        <v>105</v>
      </c>
      <c r="D219" s="165"/>
      <c r="E219" s="165"/>
      <c r="F219" s="165"/>
      <c r="G219" s="165"/>
      <c r="H219" s="165"/>
      <c r="I219" s="165"/>
      <c r="J219" s="165"/>
      <c r="K219" s="165"/>
      <c r="L219" s="165"/>
      <c r="M219" s="165"/>
      <c r="N219" s="167" t="e">
        <f>AVERAGE(Calculations!D220:M220)</f>
        <v>#DIV/0!</v>
      </c>
      <c r="O219" s="167" t="e">
        <f>STDEV(Calculations!D220:M220)</f>
        <v>#DIV/0!</v>
      </c>
    </row>
    <row r="220" spans="1:15" ht="12.75">
      <c r="A220" s="163"/>
      <c r="B220" s="39" t="str">
        <f>'Gene Table'!D220</f>
        <v>NM_006536</v>
      </c>
      <c r="C220" s="164" t="s">
        <v>109</v>
      </c>
      <c r="D220" s="165"/>
      <c r="E220" s="165"/>
      <c r="F220" s="165"/>
      <c r="G220" s="165"/>
      <c r="H220" s="165"/>
      <c r="I220" s="165"/>
      <c r="J220" s="165"/>
      <c r="K220" s="165"/>
      <c r="L220" s="165"/>
      <c r="M220" s="165"/>
      <c r="N220" s="167" t="e">
        <f>AVERAGE(Calculations!D221:M221)</f>
        <v>#DIV/0!</v>
      </c>
      <c r="O220" s="167" t="e">
        <f>STDEV(Calculations!D221:M221)</f>
        <v>#DIV/0!</v>
      </c>
    </row>
    <row r="221" spans="1:15" ht="12.75">
      <c r="A221" s="163"/>
      <c r="B221" s="39" t="str">
        <f>'Gene Table'!D221</f>
        <v>NM_004917</v>
      </c>
      <c r="C221" s="164" t="s">
        <v>113</v>
      </c>
      <c r="D221" s="165"/>
      <c r="E221" s="165"/>
      <c r="F221" s="165"/>
      <c r="G221" s="165"/>
      <c r="H221" s="165"/>
      <c r="I221" s="165"/>
      <c r="J221" s="165"/>
      <c r="K221" s="165"/>
      <c r="L221" s="165"/>
      <c r="M221" s="165"/>
      <c r="N221" s="167" t="e">
        <f>AVERAGE(Calculations!D222:M222)</f>
        <v>#DIV/0!</v>
      </c>
      <c r="O221" s="167" t="e">
        <f>STDEV(Calculations!D222:M222)</f>
        <v>#DIV/0!</v>
      </c>
    </row>
    <row r="222" spans="1:15" ht="12.75">
      <c r="A222" s="163"/>
      <c r="B222" s="39" t="str">
        <f>'Gene Table'!D222</f>
        <v>NM_004881</v>
      </c>
      <c r="C222" s="164" t="s">
        <v>117</v>
      </c>
      <c r="D222" s="165"/>
      <c r="E222" s="165"/>
      <c r="F222" s="165"/>
      <c r="G222" s="165"/>
      <c r="H222" s="165"/>
      <c r="I222" s="165"/>
      <c r="J222" s="165"/>
      <c r="K222" s="165"/>
      <c r="L222" s="165"/>
      <c r="M222" s="165"/>
      <c r="N222" s="167" t="e">
        <f>AVERAGE(Calculations!D223:M223)</f>
        <v>#DIV/0!</v>
      </c>
      <c r="O222" s="167" t="e">
        <f>STDEV(Calculations!D223:M223)</f>
        <v>#DIV/0!</v>
      </c>
    </row>
    <row r="223" spans="1:15" ht="12.75">
      <c r="A223" s="163"/>
      <c r="B223" s="39" t="str">
        <f>'Gene Table'!D223</f>
        <v>NM_004281</v>
      </c>
      <c r="C223" s="164" t="s">
        <v>121</v>
      </c>
      <c r="D223" s="165"/>
      <c r="E223" s="165"/>
      <c r="F223" s="165"/>
      <c r="G223" s="165"/>
      <c r="H223" s="165"/>
      <c r="I223" s="165"/>
      <c r="J223" s="165"/>
      <c r="K223" s="165"/>
      <c r="L223" s="165"/>
      <c r="M223" s="165"/>
      <c r="N223" s="167" t="e">
        <f>AVERAGE(Calculations!D224:M224)</f>
        <v>#DIV/0!</v>
      </c>
      <c r="O223" s="167" t="e">
        <f>STDEV(Calculations!D224:M224)</f>
        <v>#DIV/0!</v>
      </c>
    </row>
    <row r="224" spans="1:15" ht="12.75">
      <c r="A224" s="163"/>
      <c r="B224" s="39" t="str">
        <f>'Gene Table'!D224</f>
        <v>NM_004832</v>
      </c>
      <c r="C224" s="164" t="s">
        <v>125</v>
      </c>
      <c r="D224" s="165"/>
      <c r="E224" s="165"/>
      <c r="F224" s="165"/>
      <c r="G224" s="165"/>
      <c r="H224" s="165"/>
      <c r="I224" s="165"/>
      <c r="J224" s="165"/>
      <c r="K224" s="165"/>
      <c r="L224" s="165"/>
      <c r="M224" s="165"/>
      <c r="N224" s="167" t="e">
        <f>AVERAGE(Calculations!D225:M225)</f>
        <v>#DIV/0!</v>
      </c>
      <c r="O224" s="167" t="e">
        <f>STDEV(Calculations!D225:M225)</f>
        <v>#DIV/0!</v>
      </c>
    </row>
    <row r="225" spans="1:15" ht="12.75">
      <c r="A225" s="163"/>
      <c r="B225" s="39" t="str">
        <f>'Gene Table'!D225</f>
        <v>NM_005191</v>
      </c>
      <c r="C225" s="164" t="s">
        <v>129</v>
      </c>
      <c r="D225" s="165"/>
      <c r="E225" s="165"/>
      <c r="F225" s="165"/>
      <c r="G225" s="165"/>
      <c r="H225" s="165"/>
      <c r="I225" s="165"/>
      <c r="J225" s="165"/>
      <c r="K225" s="165"/>
      <c r="L225" s="165"/>
      <c r="M225" s="165"/>
      <c r="N225" s="167" t="e">
        <f>AVERAGE(Calculations!D226:M226)</f>
        <v>#DIV/0!</v>
      </c>
      <c r="O225" s="167" t="e">
        <f>STDEV(Calculations!D226:M226)</f>
        <v>#DIV/0!</v>
      </c>
    </row>
    <row r="226" spans="1:15" ht="12.75">
      <c r="A226" s="163"/>
      <c r="B226" s="39" t="str">
        <f>'Gene Table'!D226</f>
        <v>NM_004797</v>
      </c>
      <c r="C226" s="164" t="s">
        <v>133</v>
      </c>
      <c r="D226" s="165"/>
      <c r="E226" s="165"/>
      <c r="F226" s="165"/>
      <c r="G226" s="165"/>
      <c r="H226" s="165"/>
      <c r="I226" s="165"/>
      <c r="J226" s="165"/>
      <c r="K226" s="165"/>
      <c r="L226" s="165"/>
      <c r="M226" s="165"/>
      <c r="N226" s="167" t="e">
        <f>AVERAGE(Calculations!D227:M227)</f>
        <v>#DIV/0!</v>
      </c>
      <c r="O226" s="167" t="e">
        <f>STDEV(Calculations!D227:M227)</f>
        <v>#DIV/0!</v>
      </c>
    </row>
    <row r="227" spans="1:15" ht="12.75">
      <c r="A227" s="163"/>
      <c r="B227" s="39" t="str">
        <f>'Gene Table'!D227</f>
        <v>NM_004747</v>
      </c>
      <c r="C227" s="164" t="s">
        <v>137</v>
      </c>
      <c r="D227" s="165"/>
      <c r="E227" s="165"/>
      <c r="F227" s="165"/>
      <c r="G227" s="165"/>
      <c r="H227" s="165"/>
      <c r="I227" s="165"/>
      <c r="J227" s="165"/>
      <c r="K227" s="165"/>
      <c r="L227" s="165"/>
      <c r="M227" s="165"/>
      <c r="N227" s="167" t="e">
        <f>AVERAGE(Calculations!D228:M228)</f>
        <v>#DIV/0!</v>
      </c>
      <c r="O227" s="167" t="e">
        <f>STDEV(Calculations!D228:M228)</f>
        <v>#DIV/0!</v>
      </c>
    </row>
    <row r="228" spans="1:15" ht="12.75">
      <c r="A228" s="163"/>
      <c r="B228" s="39" t="str">
        <f>'Gene Table'!D228</f>
        <v>NM_014207</v>
      </c>
      <c r="C228" s="164" t="s">
        <v>141</v>
      </c>
      <c r="D228" s="165"/>
      <c r="E228" s="165"/>
      <c r="F228" s="165"/>
      <c r="G228" s="165"/>
      <c r="H228" s="165"/>
      <c r="I228" s="165"/>
      <c r="J228" s="165"/>
      <c r="K228" s="165"/>
      <c r="L228" s="165"/>
      <c r="M228" s="165"/>
      <c r="N228" s="167" t="e">
        <f>AVERAGE(Calculations!D229:M229)</f>
        <v>#DIV/0!</v>
      </c>
      <c r="O228" s="167" t="e">
        <f>STDEV(Calculations!D229:M229)</f>
        <v>#DIV/0!</v>
      </c>
    </row>
    <row r="229" spans="1:15" ht="12.75">
      <c r="A229" s="163"/>
      <c r="B229" s="39" t="str">
        <f>'Gene Table'!D229</f>
        <v>NM_005092</v>
      </c>
      <c r="C229" s="164" t="s">
        <v>145</v>
      </c>
      <c r="D229" s="165"/>
      <c r="E229" s="165"/>
      <c r="F229" s="165"/>
      <c r="G229" s="165"/>
      <c r="H229" s="165"/>
      <c r="I229" s="165"/>
      <c r="J229" s="165"/>
      <c r="K229" s="165"/>
      <c r="L229" s="165"/>
      <c r="M229" s="165"/>
      <c r="N229" s="167" t="e">
        <f>AVERAGE(Calculations!D230:M230)</f>
        <v>#DIV/0!</v>
      </c>
      <c r="O229" s="167" t="e">
        <f>STDEV(Calculations!D230:M230)</f>
        <v>#DIV/0!</v>
      </c>
    </row>
    <row r="230" spans="1:15" ht="12.75">
      <c r="A230" s="163"/>
      <c r="B230" s="39" t="str">
        <f>'Gene Table'!D230</f>
        <v>NM_003927</v>
      </c>
      <c r="C230" s="164" t="s">
        <v>149</v>
      </c>
      <c r="D230" s="165"/>
      <c r="E230" s="165"/>
      <c r="F230" s="165"/>
      <c r="G230" s="165"/>
      <c r="H230" s="165"/>
      <c r="I230" s="165"/>
      <c r="J230" s="165"/>
      <c r="K230" s="165"/>
      <c r="L230" s="165"/>
      <c r="M230" s="165"/>
      <c r="N230" s="167" t="e">
        <f>AVERAGE(Calculations!D231:M231)</f>
        <v>#DIV/0!</v>
      </c>
      <c r="O230" s="167" t="e">
        <f>STDEV(Calculations!D231:M231)</f>
        <v>#DIV/0!</v>
      </c>
    </row>
    <row r="231" spans="1:15" ht="12.75">
      <c r="A231" s="163"/>
      <c r="B231" s="39" t="str">
        <f>'Gene Table'!D231</f>
        <v>NM_003921</v>
      </c>
      <c r="C231" s="164" t="s">
        <v>153</v>
      </c>
      <c r="D231" s="165"/>
      <c r="E231" s="165"/>
      <c r="F231" s="165"/>
      <c r="G231" s="165"/>
      <c r="H231" s="165"/>
      <c r="I231" s="165"/>
      <c r="J231" s="165"/>
      <c r="K231" s="165"/>
      <c r="L231" s="165"/>
      <c r="M231" s="165"/>
      <c r="N231" s="167" t="e">
        <f>AVERAGE(Calculations!D232:M232)</f>
        <v>#DIV/0!</v>
      </c>
      <c r="O231" s="167" t="e">
        <f>STDEV(Calculations!D232:M232)</f>
        <v>#DIV/0!</v>
      </c>
    </row>
    <row r="232" spans="1:15" ht="12.75">
      <c r="A232" s="163"/>
      <c r="B232" s="39" t="str">
        <f>'Gene Table'!D232</f>
        <v>NM_032454</v>
      </c>
      <c r="C232" s="164" t="s">
        <v>157</v>
      </c>
      <c r="D232" s="165"/>
      <c r="E232" s="165"/>
      <c r="F232" s="165"/>
      <c r="G232" s="165"/>
      <c r="H232" s="165"/>
      <c r="I232" s="165"/>
      <c r="J232" s="165"/>
      <c r="K232" s="165"/>
      <c r="L232" s="165"/>
      <c r="M232" s="165"/>
      <c r="N232" s="167" t="e">
        <f>AVERAGE(Calculations!D233:M233)</f>
        <v>#DIV/0!</v>
      </c>
      <c r="O232" s="167" t="e">
        <f>STDEV(Calculations!D233:M233)</f>
        <v>#DIV/0!</v>
      </c>
    </row>
    <row r="233" spans="1:15" ht="12.75">
      <c r="A233" s="163"/>
      <c r="B233" s="39" t="str">
        <f>'Gene Table'!D233</f>
        <v>NM_003879</v>
      </c>
      <c r="C233" s="164" t="s">
        <v>161</v>
      </c>
      <c r="D233" s="165"/>
      <c r="E233" s="165"/>
      <c r="F233" s="165"/>
      <c r="G233" s="165"/>
      <c r="H233" s="165"/>
      <c r="I233" s="165"/>
      <c r="J233" s="165"/>
      <c r="K233" s="165"/>
      <c r="L233" s="165"/>
      <c r="M233" s="165"/>
      <c r="N233" s="167" t="e">
        <f>AVERAGE(Calculations!D234:M234)</f>
        <v>#DIV/0!</v>
      </c>
      <c r="O233" s="167" t="e">
        <f>STDEV(Calculations!D234:M234)</f>
        <v>#DIV/0!</v>
      </c>
    </row>
    <row r="234" spans="1:15" ht="12.75">
      <c r="A234" s="163"/>
      <c r="B234" s="39" t="str">
        <f>'Gene Table'!D234</f>
        <v>NM_003877</v>
      </c>
      <c r="C234" s="164" t="s">
        <v>165</v>
      </c>
      <c r="D234" s="165"/>
      <c r="E234" s="165"/>
      <c r="F234" s="165"/>
      <c r="G234" s="165"/>
      <c r="H234" s="165"/>
      <c r="I234" s="165"/>
      <c r="J234" s="165"/>
      <c r="K234" s="165"/>
      <c r="L234" s="165"/>
      <c r="M234" s="165"/>
      <c r="N234" s="167" t="e">
        <f>AVERAGE(Calculations!D235:M235)</f>
        <v>#DIV/0!</v>
      </c>
      <c r="O234" s="167" t="e">
        <f>STDEV(Calculations!D235:M235)</f>
        <v>#DIV/0!</v>
      </c>
    </row>
    <row r="235" spans="1:15" ht="12.75">
      <c r="A235" s="163"/>
      <c r="B235" s="39" t="str">
        <f>'Gene Table'!D235</f>
        <v>NM_003844</v>
      </c>
      <c r="C235" s="164" t="s">
        <v>169</v>
      </c>
      <c r="D235" s="165"/>
      <c r="E235" s="165"/>
      <c r="F235" s="165"/>
      <c r="G235" s="165"/>
      <c r="H235" s="165"/>
      <c r="I235" s="165"/>
      <c r="J235" s="165"/>
      <c r="K235" s="165"/>
      <c r="L235" s="165"/>
      <c r="M235" s="165"/>
      <c r="N235" s="167" t="e">
        <f>AVERAGE(Calculations!D236:M236)</f>
        <v>#DIV/0!</v>
      </c>
      <c r="O235" s="167" t="e">
        <f>STDEV(Calculations!D236:M236)</f>
        <v>#DIV/0!</v>
      </c>
    </row>
    <row r="236" spans="1:15" ht="12.75">
      <c r="A236" s="163"/>
      <c r="B236" s="39" t="str">
        <f>'Gene Table'!D236</f>
        <v>NM_003821</v>
      </c>
      <c r="C236" s="164" t="s">
        <v>173</v>
      </c>
      <c r="D236" s="165"/>
      <c r="E236" s="165"/>
      <c r="F236" s="165"/>
      <c r="G236" s="165"/>
      <c r="H236" s="165"/>
      <c r="I236" s="165"/>
      <c r="J236" s="165"/>
      <c r="K236" s="165"/>
      <c r="L236" s="165"/>
      <c r="M236" s="165"/>
      <c r="N236" s="167" t="e">
        <f>AVERAGE(Calculations!D237:M237)</f>
        <v>#DIV/0!</v>
      </c>
      <c r="O236" s="167" t="e">
        <f>STDEV(Calculations!D237:M237)</f>
        <v>#DIV/0!</v>
      </c>
    </row>
    <row r="237" spans="1:15" ht="12.75">
      <c r="A237" s="163"/>
      <c r="B237" s="39" t="str">
        <f>'Gene Table'!D237</f>
        <v>NM_003820</v>
      </c>
      <c r="C237" s="164" t="s">
        <v>177</v>
      </c>
      <c r="D237" s="165"/>
      <c r="E237" s="165"/>
      <c r="F237" s="165"/>
      <c r="G237" s="165"/>
      <c r="H237" s="165"/>
      <c r="I237" s="165"/>
      <c r="J237" s="165"/>
      <c r="K237" s="165"/>
      <c r="L237" s="165"/>
      <c r="M237" s="165"/>
      <c r="N237" s="167" t="e">
        <f>AVERAGE(Calculations!D238:M238)</f>
        <v>#DIV/0!</v>
      </c>
      <c r="O237" s="167" t="e">
        <f>STDEV(Calculations!D238:M238)</f>
        <v>#DIV/0!</v>
      </c>
    </row>
    <row r="238" spans="1:15" ht="12.75">
      <c r="A238" s="163"/>
      <c r="B238" s="39" t="str">
        <f>'Gene Table'!D238</f>
        <v>NM_033274</v>
      </c>
      <c r="C238" s="164" t="s">
        <v>181</v>
      </c>
      <c r="D238" s="165"/>
      <c r="E238" s="165"/>
      <c r="F238" s="165"/>
      <c r="G238" s="165"/>
      <c r="H238" s="165"/>
      <c r="I238" s="165"/>
      <c r="J238" s="165"/>
      <c r="K238" s="165"/>
      <c r="L238" s="165"/>
      <c r="M238" s="165"/>
      <c r="N238" s="167" t="e">
        <f>AVERAGE(Calculations!D239:M239)</f>
        <v>#DIV/0!</v>
      </c>
      <c r="O238" s="167" t="e">
        <f>STDEV(Calculations!D239:M239)</f>
        <v>#DIV/0!</v>
      </c>
    </row>
    <row r="239" spans="1:15" ht="12.75">
      <c r="A239" s="163"/>
      <c r="B239" s="39" t="str">
        <f>'Gene Table'!D239</f>
        <v>NM_003789</v>
      </c>
      <c r="C239" s="164" t="s">
        <v>185</v>
      </c>
      <c r="D239" s="165"/>
      <c r="E239" s="165"/>
      <c r="F239" s="165"/>
      <c r="G239" s="165"/>
      <c r="H239" s="165"/>
      <c r="I239" s="165"/>
      <c r="J239" s="165"/>
      <c r="K239" s="165"/>
      <c r="L239" s="165"/>
      <c r="M239" s="165"/>
      <c r="N239" s="167" t="e">
        <f>AVERAGE(Calculations!D240:M240)</f>
        <v>#DIV/0!</v>
      </c>
      <c r="O239" s="167" t="e">
        <f>STDEV(Calculations!D240:M240)</f>
        <v>#DIV/0!</v>
      </c>
    </row>
    <row r="240" spans="1:15" ht="12.75">
      <c r="A240" s="163"/>
      <c r="B240" s="39" t="str">
        <f>'Gene Table'!D240</f>
        <v>NM_001756</v>
      </c>
      <c r="C240" s="164" t="s">
        <v>189</v>
      </c>
      <c r="D240" s="165"/>
      <c r="E240" s="165"/>
      <c r="F240" s="165"/>
      <c r="G240" s="165"/>
      <c r="H240" s="165"/>
      <c r="I240" s="165"/>
      <c r="J240" s="165"/>
      <c r="K240" s="165"/>
      <c r="L240" s="165"/>
      <c r="M240" s="165"/>
      <c r="N240" s="167" t="e">
        <f>AVERAGE(Calculations!D241:M241)</f>
        <v>#DIV/0!</v>
      </c>
      <c r="O240" s="167" t="e">
        <f>STDEV(Calculations!D241:M241)</f>
        <v>#DIV/0!</v>
      </c>
    </row>
    <row r="241" spans="1:15" ht="12.75">
      <c r="A241" s="163"/>
      <c r="B241" s="39" t="str">
        <f>'Gene Table'!D241</f>
        <v>NM_003745</v>
      </c>
      <c r="C241" s="164" t="s">
        <v>193</v>
      </c>
      <c r="D241" s="165"/>
      <c r="E241" s="165"/>
      <c r="F241" s="165"/>
      <c r="G241" s="165"/>
      <c r="H241" s="165"/>
      <c r="I241" s="165"/>
      <c r="J241" s="165"/>
      <c r="K241" s="165"/>
      <c r="L241" s="165"/>
      <c r="M241" s="165"/>
      <c r="N241" s="167" t="e">
        <f>AVERAGE(Calculations!D242:M242)</f>
        <v>#DIV/0!</v>
      </c>
      <c r="O241" s="167" t="e">
        <f>STDEV(Calculations!D242:M242)</f>
        <v>#DIV/0!</v>
      </c>
    </row>
    <row r="242" spans="1:15" ht="12.75">
      <c r="A242" s="163"/>
      <c r="B242" s="39" t="str">
        <f>'Gene Table'!D242</f>
        <v>NM_001754</v>
      </c>
      <c r="C242" s="164" t="s">
        <v>197</v>
      </c>
      <c r="D242" s="165"/>
      <c r="E242" s="165"/>
      <c r="F242" s="165"/>
      <c r="G242" s="165"/>
      <c r="H242" s="165"/>
      <c r="I242" s="165"/>
      <c r="J242" s="165"/>
      <c r="K242" s="165"/>
      <c r="L242" s="165"/>
      <c r="M242" s="165"/>
      <c r="N242" s="167" t="e">
        <f>AVERAGE(Calculations!D243:M243)</f>
        <v>#DIV/0!</v>
      </c>
      <c r="O242" s="167" t="e">
        <f>STDEV(Calculations!D243:M243)</f>
        <v>#DIV/0!</v>
      </c>
    </row>
    <row r="243" spans="1:15" ht="12.75">
      <c r="A243" s="163"/>
      <c r="B243" s="39" t="str">
        <f>'Gene Table'!D243</f>
        <v>NM_033035</v>
      </c>
      <c r="C243" s="164" t="s">
        <v>201</v>
      </c>
      <c r="D243" s="165"/>
      <c r="E243" s="165"/>
      <c r="F243" s="165"/>
      <c r="G243" s="165"/>
      <c r="H243" s="165"/>
      <c r="I243" s="165"/>
      <c r="J243" s="165"/>
      <c r="K243" s="165"/>
      <c r="L243" s="165"/>
      <c r="M243" s="165"/>
      <c r="N243" s="167" t="e">
        <f>AVERAGE(Calculations!D244:M244)</f>
        <v>#DIV/0!</v>
      </c>
      <c r="O243" s="167" t="e">
        <f>STDEV(Calculations!D244:M244)</f>
        <v>#DIV/0!</v>
      </c>
    </row>
    <row r="244" spans="1:15" ht="12.75">
      <c r="A244" s="163"/>
      <c r="B244" s="39" t="str">
        <f>'Gene Table'!D244</f>
        <v>NM_003632</v>
      </c>
      <c r="C244" s="164" t="s">
        <v>205</v>
      </c>
      <c r="D244" s="165"/>
      <c r="E244" s="165"/>
      <c r="F244" s="165"/>
      <c r="G244" s="165"/>
      <c r="H244" s="165"/>
      <c r="I244" s="165"/>
      <c r="J244" s="165"/>
      <c r="K244" s="165"/>
      <c r="L244" s="165"/>
      <c r="M244" s="165"/>
      <c r="N244" s="167" t="e">
        <f>AVERAGE(Calculations!D245:M245)</f>
        <v>#DIV/0!</v>
      </c>
      <c r="O244" s="167" t="e">
        <f>STDEV(Calculations!D245:M245)</f>
        <v>#DIV/0!</v>
      </c>
    </row>
    <row r="245" spans="1:15" ht="12.75">
      <c r="A245" s="163"/>
      <c r="B245" s="39" t="str">
        <f>'Gene Table'!D245</f>
        <v>NM_003631</v>
      </c>
      <c r="C245" s="164" t="s">
        <v>209</v>
      </c>
      <c r="D245" s="165"/>
      <c r="E245" s="165"/>
      <c r="F245" s="165"/>
      <c r="G245" s="165"/>
      <c r="H245" s="165"/>
      <c r="I245" s="165"/>
      <c r="J245" s="165"/>
      <c r="K245" s="165"/>
      <c r="L245" s="165"/>
      <c r="M245" s="165"/>
      <c r="N245" s="167" t="e">
        <f>AVERAGE(Calculations!D246:M246)</f>
        <v>#DIV/0!</v>
      </c>
      <c r="O245" s="167" t="e">
        <f>STDEV(Calculations!D246:M246)</f>
        <v>#DIV/0!</v>
      </c>
    </row>
    <row r="246" spans="1:15" ht="12.75">
      <c r="A246" s="163"/>
      <c r="B246" s="39" t="str">
        <f>'Gene Table'!D246</f>
        <v>NM_003593</v>
      </c>
      <c r="C246" s="164" t="s">
        <v>213</v>
      </c>
      <c r="D246" s="165"/>
      <c r="E246" s="165"/>
      <c r="F246" s="165"/>
      <c r="G246" s="165"/>
      <c r="H246" s="165"/>
      <c r="I246" s="165"/>
      <c r="J246" s="165"/>
      <c r="K246" s="165"/>
      <c r="L246" s="165"/>
      <c r="M246" s="165"/>
      <c r="N246" s="167" t="e">
        <f>AVERAGE(Calculations!D247:M247)</f>
        <v>#DIV/0!</v>
      </c>
      <c r="O246" s="167" t="e">
        <f>STDEV(Calculations!D247:M247)</f>
        <v>#DIV/0!</v>
      </c>
    </row>
    <row r="247" spans="1:15" ht="12.75">
      <c r="A247" s="163"/>
      <c r="B247" s="39" t="str">
        <f>'Gene Table'!D247</f>
        <v>NM_003579</v>
      </c>
      <c r="C247" s="164" t="s">
        <v>217</v>
      </c>
      <c r="D247" s="165"/>
      <c r="E247" s="165"/>
      <c r="F247" s="165"/>
      <c r="G247" s="165"/>
      <c r="H247" s="165"/>
      <c r="I247" s="165"/>
      <c r="J247" s="165"/>
      <c r="K247" s="165"/>
      <c r="L247" s="165"/>
      <c r="M247" s="165"/>
      <c r="N247" s="167" t="e">
        <f>AVERAGE(Calculations!D248:M248)</f>
        <v>#DIV/0!</v>
      </c>
      <c r="O247" s="167" t="e">
        <f>STDEV(Calculations!D248:M248)</f>
        <v>#DIV/0!</v>
      </c>
    </row>
    <row r="248" spans="1:15" ht="12.75">
      <c r="A248" s="163"/>
      <c r="B248" s="39" t="str">
        <f>'Gene Table'!D248</f>
        <v>NM_032169</v>
      </c>
      <c r="C248" s="164" t="s">
        <v>221</v>
      </c>
      <c r="D248" s="165"/>
      <c r="E248" s="165"/>
      <c r="F248" s="165"/>
      <c r="G248" s="165"/>
      <c r="H248" s="165"/>
      <c r="I248" s="165"/>
      <c r="J248" s="165"/>
      <c r="K248" s="165"/>
      <c r="L248" s="165"/>
      <c r="M248" s="165"/>
      <c r="N248" s="167" t="e">
        <f>AVERAGE(Calculations!D249:M249)</f>
        <v>#DIV/0!</v>
      </c>
      <c r="O248" s="167" t="e">
        <f>STDEV(Calculations!D249:M249)</f>
        <v>#DIV/0!</v>
      </c>
    </row>
    <row r="249" spans="1:15" ht="12.75">
      <c r="A249" s="163"/>
      <c r="B249" s="39" t="str">
        <f>'Gene Table'!D249</f>
        <v>NM_032016</v>
      </c>
      <c r="C249" s="164" t="s">
        <v>225</v>
      </c>
      <c r="D249" s="165"/>
      <c r="E249" s="165"/>
      <c r="F249" s="165"/>
      <c r="G249" s="165"/>
      <c r="H249" s="165"/>
      <c r="I249" s="165"/>
      <c r="J249" s="165"/>
      <c r="K249" s="165"/>
      <c r="L249" s="165"/>
      <c r="M249" s="165"/>
      <c r="N249" s="167" t="e">
        <f>AVERAGE(Calculations!D250:M250)</f>
        <v>#DIV/0!</v>
      </c>
      <c r="O249" s="167" t="e">
        <f>STDEV(Calculations!D250:M250)</f>
        <v>#DIV/0!</v>
      </c>
    </row>
    <row r="250" spans="1:15" ht="12.75">
      <c r="A250" s="163"/>
      <c r="B250" s="39" t="str">
        <f>'Gene Table'!D250</f>
        <v>NM_001040668</v>
      </c>
      <c r="C250" s="164" t="s">
        <v>229</v>
      </c>
      <c r="D250" s="165"/>
      <c r="E250" s="165"/>
      <c r="F250" s="165"/>
      <c r="G250" s="165"/>
      <c r="H250" s="165"/>
      <c r="I250" s="165"/>
      <c r="J250" s="165"/>
      <c r="K250" s="165"/>
      <c r="L250" s="165"/>
      <c r="M250" s="165"/>
      <c r="N250" s="167" t="e">
        <f>AVERAGE(Calculations!D251:M251)</f>
        <v>#DIV/0!</v>
      </c>
      <c r="O250" s="167" t="e">
        <f>STDEV(Calculations!D251:M251)</f>
        <v>#DIV/0!</v>
      </c>
    </row>
    <row r="251" spans="1:15" ht="12.75">
      <c r="A251" s="163"/>
      <c r="B251" s="39" t="str">
        <f>'Gene Table'!D251</f>
        <v>NM_006534</v>
      </c>
      <c r="C251" s="164" t="s">
        <v>233</v>
      </c>
      <c r="D251" s="165"/>
      <c r="E251" s="165"/>
      <c r="F251" s="165"/>
      <c r="G251" s="165"/>
      <c r="H251" s="165"/>
      <c r="I251" s="165"/>
      <c r="J251" s="165"/>
      <c r="K251" s="165"/>
      <c r="L251" s="165"/>
      <c r="M251" s="165"/>
      <c r="N251" s="167" t="e">
        <f>AVERAGE(Calculations!D252:M252)</f>
        <v>#DIV/0!</v>
      </c>
      <c r="O251" s="167" t="e">
        <f>STDEV(Calculations!D252:M252)</f>
        <v>#DIV/0!</v>
      </c>
    </row>
    <row r="252" spans="1:15" ht="12.75">
      <c r="A252" s="163"/>
      <c r="B252" s="39" t="str">
        <f>'Gene Table'!D252</f>
        <v>NM_030931</v>
      </c>
      <c r="C252" s="164" t="s">
        <v>237</v>
      </c>
      <c r="D252" s="165"/>
      <c r="E252" s="165"/>
      <c r="F252" s="165"/>
      <c r="G252" s="165"/>
      <c r="H252" s="165"/>
      <c r="I252" s="165"/>
      <c r="J252" s="165"/>
      <c r="K252" s="165"/>
      <c r="L252" s="165"/>
      <c r="M252" s="165"/>
      <c r="N252" s="167" t="e">
        <f>AVERAGE(Calculations!D253:M253)</f>
        <v>#DIV/0!</v>
      </c>
      <c r="O252" s="167" t="e">
        <f>STDEV(Calculations!D253:M253)</f>
        <v>#DIV/0!</v>
      </c>
    </row>
    <row r="253" spans="1:15" ht="12.75">
      <c r="A253" s="163"/>
      <c r="B253" s="39" t="str">
        <f>'Gene Table'!D253</f>
        <v>NM_030787</v>
      </c>
      <c r="C253" s="164" t="s">
        <v>241</v>
      </c>
      <c r="D253" s="165"/>
      <c r="E253" s="165"/>
      <c r="F253" s="165"/>
      <c r="G253" s="165"/>
      <c r="H253" s="165"/>
      <c r="I253" s="165"/>
      <c r="J253" s="165"/>
      <c r="K253" s="165"/>
      <c r="L253" s="165"/>
      <c r="M253" s="165"/>
      <c r="N253" s="167" t="e">
        <f>AVERAGE(Calculations!D254:M254)</f>
        <v>#DIV/0!</v>
      </c>
      <c r="O253" s="167" t="e">
        <f>STDEV(Calculations!D254:M254)</f>
        <v>#DIV/0!</v>
      </c>
    </row>
    <row r="254" spans="1:15" ht="12.75">
      <c r="A254" s="163"/>
      <c r="B254" s="39" t="str">
        <f>'Gene Table'!D254</f>
        <v>NM_030766</v>
      </c>
      <c r="C254" s="164" t="s">
        <v>245</v>
      </c>
      <c r="D254" s="165"/>
      <c r="E254" s="165"/>
      <c r="F254" s="165"/>
      <c r="G254" s="165"/>
      <c r="H254" s="165"/>
      <c r="I254" s="165"/>
      <c r="J254" s="165"/>
      <c r="K254" s="165"/>
      <c r="L254" s="165"/>
      <c r="M254" s="165"/>
      <c r="N254" s="167" t="e">
        <f>AVERAGE(Calculations!D255:M255)</f>
        <v>#DIV/0!</v>
      </c>
      <c r="O254" s="167" t="e">
        <f>STDEV(Calculations!D255:M255)</f>
        <v>#DIV/0!</v>
      </c>
    </row>
    <row r="255" spans="1:15" ht="12.75">
      <c r="A255" s="163"/>
      <c r="B255" s="39" t="str">
        <f>'Gene Table'!D255</f>
        <v>NM_004639</v>
      </c>
      <c r="C255" s="164" t="s">
        <v>249</v>
      </c>
      <c r="D255" s="165"/>
      <c r="E255" s="165"/>
      <c r="F255" s="165"/>
      <c r="G255" s="165"/>
      <c r="H255" s="165"/>
      <c r="I255" s="165"/>
      <c r="J255" s="165"/>
      <c r="K255" s="165"/>
      <c r="L255" s="165"/>
      <c r="M255" s="165"/>
      <c r="N255" s="167" t="e">
        <f>AVERAGE(Calculations!D256:M256)</f>
        <v>#DIV/0!</v>
      </c>
      <c r="O255" s="167" t="e">
        <f>STDEV(Calculations!D256:M256)</f>
        <v>#DIV/0!</v>
      </c>
    </row>
    <row r="256" spans="1:15" ht="12.75">
      <c r="A256" s="163"/>
      <c r="B256" s="39" t="str">
        <f>'Gene Table'!D256</f>
        <v>NM_024051</v>
      </c>
      <c r="C256" s="164" t="s">
        <v>253</v>
      </c>
      <c r="D256" s="165"/>
      <c r="E256" s="165"/>
      <c r="F256" s="165"/>
      <c r="G256" s="165"/>
      <c r="H256" s="165"/>
      <c r="I256" s="165"/>
      <c r="J256" s="165"/>
      <c r="K256" s="165"/>
      <c r="L256" s="165"/>
      <c r="M256" s="165"/>
      <c r="N256" s="167" t="e">
        <f>AVERAGE(Calculations!D257:M257)</f>
        <v>#DIV/0!</v>
      </c>
      <c r="O256" s="167" t="e">
        <f>STDEV(Calculations!D257:M257)</f>
        <v>#DIV/0!</v>
      </c>
    </row>
    <row r="257" spans="1:15" ht="12.75">
      <c r="A257" s="163"/>
      <c r="B257" s="39" t="str">
        <f>'Gene Table'!D257</f>
        <v>NM_001008540</v>
      </c>
      <c r="C257" s="164" t="s">
        <v>257</v>
      </c>
      <c r="D257" s="165"/>
      <c r="E257" s="165"/>
      <c r="F257" s="165"/>
      <c r="G257" s="165"/>
      <c r="H257" s="165"/>
      <c r="I257" s="165"/>
      <c r="J257" s="165"/>
      <c r="K257" s="165"/>
      <c r="L257" s="165"/>
      <c r="M257" s="165"/>
      <c r="N257" s="167" t="e">
        <f>AVERAGE(Calculations!D258:M258)</f>
        <v>#DIV/0!</v>
      </c>
      <c r="O257" s="167" t="e">
        <f>STDEV(Calculations!D258:M258)</f>
        <v>#DIV/0!</v>
      </c>
    </row>
    <row r="258" spans="1:15" ht="12.75">
      <c r="A258" s="163"/>
      <c r="B258" s="39" t="str">
        <f>'Gene Table'!D258</f>
        <v>NM_001954</v>
      </c>
      <c r="C258" s="164" t="s">
        <v>261</v>
      </c>
      <c r="D258" s="165"/>
      <c r="E258" s="165"/>
      <c r="F258" s="165"/>
      <c r="G258" s="165"/>
      <c r="H258" s="165"/>
      <c r="I258" s="165"/>
      <c r="J258" s="165"/>
      <c r="K258" s="165"/>
      <c r="L258" s="165"/>
      <c r="M258" s="165"/>
      <c r="N258" s="167" t="e">
        <f>AVERAGE(Calculations!D259:M259)</f>
        <v>#DIV/0!</v>
      </c>
      <c r="O258" s="167" t="e">
        <f>STDEV(Calculations!D259:M259)</f>
        <v>#DIV/0!</v>
      </c>
    </row>
    <row r="259" spans="1:15" ht="12.75">
      <c r="A259" s="163"/>
      <c r="B259" s="39" t="str">
        <f>'Gene Table'!D259</f>
        <v>NM_003463</v>
      </c>
      <c r="C259" s="164" t="s">
        <v>265</v>
      </c>
      <c r="D259" s="165"/>
      <c r="E259" s="165"/>
      <c r="F259" s="165"/>
      <c r="G259" s="165"/>
      <c r="H259" s="165"/>
      <c r="I259" s="165"/>
      <c r="J259" s="165"/>
      <c r="K259" s="165"/>
      <c r="L259" s="165"/>
      <c r="M259" s="165"/>
      <c r="N259" s="167" t="e">
        <f>AVERAGE(Calculations!D260:M260)</f>
        <v>#DIV/0!</v>
      </c>
      <c r="O259" s="167" t="e">
        <f>STDEV(Calculations!D260:M260)</f>
        <v>#DIV/0!</v>
      </c>
    </row>
    <row r="260" spans="1:15" ht="12.75">
      <c r="A260" s="163"/>
      <c r="B260" s="39" t="str">
        <f>'Gene Table'!D260</f>
        <v>NM_004628</v>
      </c>
      <c r="C260" s="164" t="s">
        <v>269</v>
      </c>
      <c r="D260" s="165"/>
      <c r="E260" s="165"/>
      <c r="F260" s="165"/>
      <c r="G260" s="165"/>
      <c r="H260" s="165"/>
      <c r="I260" s="165"/>
      <c r="J260" s="165"/>
      <c r="K260" s="165"/>
      <c r="L260" s="165"/>
      <c r="M260" s="165"/>
      <c r="N260" s="167" t="e">
        <f>AVERAGE(Calculations!D261:M261)</f>
        <v>#DIV/0!</v>
      </c>
      <c r="O260" s="167" t="e">
        <f>STDEV(Calculations!D261:M261)</f>
        <v>#DIV/0!</v>
      </c>
    </row>
    <row r="261" spans="1:15" ht="12.75">
      <c r="A261" s="163"/>
      <c r="B261" s="39" t="str">
        <f>'Gene Table'!D261</f>
        <v>NM_007121</v>
      </c>
      <c r="C261" s="164" t="s">
        <v>273</v>
      </c>
      <c r="D261" s="165"/>
      <c r="E261" s="165"/>
      <c r="F261" s="165"/>
      <c r="G261" s="165"/>
      <c r="H261" s="165"/>
      <c r="I261" s="165"/>
      <c r="J261" s="165"/>
      <c r="K261" s="165"/>
      <c r="L261" s="165"/>
      <c r="M261" s="165"/>
      <c r="N261" s="167" t="e">
        <f>AVERAGE(Calculations!D262:M262)</f>
        <v>#DIV/0!</v>
      </c>
      <c r="O261" s="167" t="e">
        <f>STDEV(Calculations!D262:M262)</f>
        <v>#DIV/0!</v>
      </c>
    </row>
    <row r="262" spans="1:15" ht="12.75">
      <c r="A262" s="163"/>
      <c r="B262" s="39" t="str">
        <f>'Gene Table'!D262</f>
        <v>NM_003357</v>
      </c>
      <c r="C262" s="164" t="s">
        <v>277</v>
      </c>
      <c r="D262" s="165"/>
      <c r="E262" s="165"/>
      <c r="F262" s="165"/>
      <c r="G262" s="165"/>
      <c r="H262" s="165"/>
      <c r="I262" s="165"/>
      <c r="J262" s="165"/>
      <c r="K262" s="165"/>
      <c r="L262" s="165"/>
      <c r="M262" s="165"/>
      <c r="N262" s="167" t="e">
        <f>AVERAGE(Calculations!D263:M263)</f>
        <v>#DIV/0!</v>
      </c>
      <c r="O262" s="167" t="e">
        <f>STDEV(Calculations!D263:M263)</f>
        <v>#DIV/0!</v>
      </c>
    </row>
    <row r="263" spans="1:15" ht="12.75">
      <c r="A263" s="163"/>
      <c r="B263" s="39" t="str">
        <f>'Gene Table'!D263</f>
        <v>NM_000606</v>
      </c>
      <c r="C263" s="164" t="s">
        <v>281</v>
      </c>
      <c r="D263" s="165"/>
      <c r="E263" s="165"/>
      <c r="F263" s="165"/>
      <c r="G263" s="165"/>
      <c r="H263" s="165"/>
      <c r="I263" s="165"/>
      <c r="J263" s="165"/>
      <c r="K263" s="165"/>
      <c r="L263" s="165"/>
      <c r="M263" s="165"/>
      <c r="N263" s="167" t="e">
        <f>AVERAGE(Calculations!D264:M264)</f>
        <v>#DIV/0!</v>
      </c>
      <c r="O263" s="167" t="e">
        <f>STDEV(Calculations!D264:M264)</f>
        <v>#DIV/0!</v>
      </c>
    </row>
    <row r="264" spans="1:15" ht="12.75">
      <c r="A264" s="163"/>
      <c r="B264" s="39" t="str">
        <f>'Gene Table'!D264</f>
        <v>NM_003331</v>
      </c>
      <c r="C264" s="164" t="s">
        <v>285</v>
      </c>
      <c r="D264" s="165"/>
      <c r="E264" s="165"/>
      <c r="F264" s="165"/>
      <c r="G264" s="165"/>
      <c r="H264" s="165"/>
      <c r="I264" s="165"/>
      <c r="J264" s="165"/>
      <c r="K264" s="165"/>
      <c r="L264" s="165"/>
      <c r="M264" s="165"/>
      <c r="N264" s="167" t="e">
        <f>AVERAGE(Calculations!D265:M265)</f>
        <v>#DIV/0!</v>
      </c>
      <c r="O264" s="167" t="e">
        <f>STDEV(Calculations!D265:M265)</f>
        <v>#DIV/0!</v>
      </c>
    </row>
    <row r="265" spans="1:15" ht="12.75">
      <c r="A265" s="163"/>
      <c r="B265" s="39" t="str">
        <f>'Gene Table'!D265</f>
        <v>NM_004620</v>
      </c>
      <c r="C265" s="164" t="s">
        <v>289</v>
      </c>
      <c r="D265" s="165"/>
      <c r="E265" s="165"/>
      <c r="F265" s="165"/>
      <c r="G265" s="165"/>
      <c r="H265" s="165"/>
      <c r="I265" s="165"/>
      <c r="J265" s="165"/>
      <c r="K265" s="165"/>
      <c r="L265" s="165"/>
      <c r="M265" s="165"/>
      <c r="N265" s="167" t="e">
        <f>AVERAGE(Calculations!D266:M266)</f>
        <v>#DIV/0!</v>
      </c>
      <c r="O265" s="167" t="e">
        <f>STDEV(Calculations!D266:M266)</f>
        <v>#DIV/0!</v>
      </c>
    </row>
    <row r="266" spans="1:15" ht="12.75">
      <c r="A266" s="163"/>
      <c r="B266" s="39" t="str">
        <f>'Gene Table'!D266</f>
        <v>NM_001033910</v>
      </c>
      <c r="C266" s="164" t="s">
        <v>293</v>
      </c>
      <c r="D266" s="165"/>
      <c r="E266" s="165"/>
      <c r="F266" s="165"/>
      <c r="G266" s="165"/>
      <c r="H266" s="165"/>
      <c r="I266" s="165"/>
      <c r="J266" s="165"/>
      <c r="K266" s="165"/>
      <c r="L266" s="165"/>
      <c r="M266" s="165"/>
      <c r="N266" s="167" t="e">
        <f>AVERAGE(Calculations!D267:M267)</f>
        <v>#DIV/0!</v>
      </c>
      <c r="O266" s="167" t="e">
        <f>STDEV(Calculations!D267:M267)</f>
        <v>#DIV/0!</v>
      </c>
    </row>
    <row r="267" spans="1:15" ht="12.75">
      <c r="A267" s="163"/>
      <c r="B267" s="39" t="str">
        <f>'Gene Table'!D267</f>
        <v>NM_021138</v>
      </c>
      <c r="C267" s="164" t="s">
        <v>297</v>
      </c>
      <c r="D267" s="165"/>
      <c r="E267" s="165"/>
      <c r="F267" s="165"/>
      <c r="G267" s="165"/>
      <c r="H267" s="165"/>
      <c r="I267" s="165"/>
      <c r="J267" s="165"/>
      <c r="K267" s="165"/>
      <c r="L267" s="165"/>
      <c r="M267" s="165"/>
      <c r="N267" s="167" t="e">
        <f>AVERAGE(Calculations!D268:M268)</f>
        <v>#DIV/0!</v>
      </c>
      <c r="O267" s="167" t="e">
        <f>STDEV(Calculations!D268:M268)</f>
        <v>#DIV/0!</v>
      </c>
    </row>
    <row r="268" spans="1:15" ht="12.75">
      <c r="A268" s="163"/>
      <c r="B268" s="39" t="str">
        <f>'Gene Table'!D268</f>
        <v>NM_001067</v>
      </c>
      <c r="C268" s="164" t="s">
        <v>301</v>
      </c>
      <c r="D268" s="165"/>
      <c r="E268" s="165"/>
      <c r="F268" s="165"/>
      <c r="G268" s="165"/>
      <c r="H268" s="165"/>
      <c r="I268" s="165"/>
      <c r="J268" s="165"/>
      <c r="K268" s="165"/>
      <c r="L268" s="165"/>
      <c r="M268" s="165"/>
      <c r="N268" s="167" t="e">
        <f>AVERAGE(Calculations!D269:M269)</f>
        <v>#DIV/0!</v>
      </c>
      <c r="O268" s="167" t="e">
        <f>STDEV(Calculations!D269:M269)</f>
        <v>#DIV/0!</v>
      </c>
    </row>
    <row r="269" spans="1:15" ht="12.75">
      <c r="A269" s="163"/>
      <c r="B269" s="39" t="str">
        <f>'Gene Table'!D269</f>
        <v>NM_003268</v>
      </c>
      <c r="C269" s="164" t="s">
        <v>305</v>
      </c>
      <c r="D269" s="165"/>
      <c r="E269" s="165"/>
      <c r="F269" s="165"/>
      <c r="G269" s="165"/>
      <c r="H269" s="165"/>
      <c r="I269" s="165"/>
      <c r="J269" s="165"/>
      <c r="K269" s="165"/>
      <c r="L269" s="165"/>
      <c r="M269" s="165"/>
      <c r="N269" s="167" t="e">
        <f>AVERAGE(Calculations!D270:M270)</f>
        <v>#DIV/0!</v>
      </c>
      <c r="O269" s="167" t="e">
        <f>STDEV(Calculations!D270:M270)</f>
        <v>#DIV/0!</v>
      </c>
    </row>
    <row r="270" spans="1:15" ht="12.75">
      <c r="A270" s="163"/>
      <c r="B270" s="39" t="str">
        <f>'Gene Table'!D270</f>
        <v>NM_003265</v>
      </c>
      <c r="C270" s="164" t="s">
        <v>309</v>
      </c>
      <c r="D270" s="165"/>
      <c r="E270" s="165"/>
      <c r="F270" s="165"/>
      <c r="G270" s="165"/>
      <c r="H270" s="165"/>
      <c r="I270" s="165"/>
      <c r="J270" s="165"/>
      <c r="K270" s="165"/>
      <c r="L270" s="165"/>
      <c r="M270" s="165"/>
      <c r="N270" s="167" t="e">
        <f>AVERAGE(Calculations!D271:M271)</f>
        <v>#DIV/0!</v>
      </c>
      <c r="O270" s="167" t="e">
        <f>STDEV(Calculations!D271:M271)</f>
        <v>#DIV/0!</v>
      </c>
    </row>
    <row r="271" spans="1:15" ht="12.75">
      <c r="A271" s="163"/>
      <c r="B271" s="39" t="str">
        <f>'Gene Table'!D271</f>
        <v>NM_001212</v>
      </c>
      <c r="C271" s="164" t="s">
        <v>313</v>
      </c>
      <c r="D271" s="165"/>
      <c r="E271" s="165"/>
      <c r="F271" s="165"/>
      <c r="G271" s="165"/>
      <c r="H271" s="165"/>
      <c r="I271" s="165"/>
      <c r="J271" s="165"/>
      <c r="K271" s="165"/>
      <c r="L271" s="165"/>
      <c r="M271" s="165"/>
      <c r="N271" s="167" t="e">
        <f>AVERAGE(Calculations!D272:M272)</f>
        <v>#DIV/0!</v>
      </c>
      <c r="O271" s="167" t="e">
        <f>STDEV(Calculations!D272:M272)</f>
        <v>#DIV/0!</v>
      </c>
    </row>
    <row r="272" spans="1:15" ht="12.75">
      <c r="A272" s="163"/>
      <c r="B272" s="39" t="str">
        <f>'Gene Table'!D272</f>
        <v>NM_003183</v>
      </c>
      <c r="C272" s="164" t="s">
        <v>317</v>
      </c>
      <c r="D272" s="165"/>
      <c r="E272" s="165"/>
      <c r="F272" s="165"/>
      <c r="G272" s="165"/>
      <c r="H272" s="165"/>
      <c r="I272" s="165"/>
      <c r="J272" s="165"/>
      <c r="K272" s="165"/>
      <c r="L272" s="165"/>
      <c r="M272" s="165"/>
      <c r="N272" s="167" t="e">
        <f>AVERAGE(Calculations!D273:M273)</f>
        <v>#DIV/0!</v>
      </c>
      <c r="O272" s="167" t="e">
        <f>STDEV(Calculations!D273:M273)</f>
        <v>#DIV/0!</v>
      </c>
    </row>
    <row r="273" spans="1:15" ht="12.75">
      <c r="A273" s="163"/>
      <c r="B273" s="39" t="str">
        <f>'Gene Table'!D273</f>
        <v>NM_005419</v>
      </c>
      <c r="C273" s="164" t="s">
        <v>321</v>
      </c>
      <c r="D273" s="165"/>
      <c r="E273" s="165"/>
      <c r="F273" s="165"/>
      <c r="G273" s="165"/>
      <c r="H273" s="165"/>
      <c r="I273" s="165"/>
      <c r="J273" s="165"/>
      <c r="K273" s="165"/>
      <c r="L273" s="165"/>
      <c r="M273" s="165"/>
      <c r="N273" s="167" t="e">
        <f>AVERAGE(Calculations!D274:M274)</f>
        <v>#DIV/0!</v>
      </c>
      <c r="O273" s="167" t="e">
        <f>STDEV(Calculations!D274:M274)</f>
        <v>#DIV/0!</v>
      </c>
    </row>
    <row r="274" spans="1:15" ht="12.75">
      <c r="A274" s="163"/>
      <c r="B274" s="39" t="str">
        <f>'Gene Table'!D274</f>
        <v>NM_000349</v>
      </c>
      <c r="C274" s="164" t="s">
        <v>325</v>
      </c>
      <c r="D274" s="165"/>
      <c r="E274" s="165"/>
      <c r="F274" s="165"/>
      <c r="G274" s="165"/>
      <c r="H274" s="165"/>
      <c r="I274" s="165"/>
      <c r="J274" s="165"/>
      <c r="K274" s="165"/>
      <c r="L274" s="165"/>
      <c r="M274" s="165"/>
      <c r="N274" s="167" t="e">
        <f>AVERAGE(Calculations!D275:M275)</f>
        <v>#DIV/0!</v>
      </c>
      <c r="O274" s="167" t="e">
        <f>STDEV(Calculations!D275:M275)</f>
        <v>#DIV/0!</v>
      </c>
    </row>
    <row r="275" spans="1:15" ht="12.75">
      <c r="A275" s="163"/>
      <c r="B275" s="39" t="str">
        <f>'Gene Table'!D275</f>
        <v>NM_001725</v>
      </c>
      <c r="C275" s="164" t="s">
        <v>329</v>
      </c>
      <c r="D275" s="165"/>
      <c r="E275" s="165"/>
      <c r="F275" s="165"/>
      <c r="G275" s="165"/>
      <c r="H275" s="165"/>
      <c r="I275" s="165"/>
      <c r="J275" s="165"/>
      <c r="K275" s="165"/>
      <c r="L275" s="165"/>
      <c r="M275" s="165"/>
      <c r="N275" s="167" t="e">
        <f>AVERAGE(Calculations!D276:M276)</f>
        <v>#DIV/0!</v>
      </c>
      <c r="O275" s="167" t="e">
        <f>STDEV(Calculations!D276:M276)</f>
        <v>#DIV/0!</v>
      </c>
    </row>
    <row r="276" spans="1:15" ht="12.75">
      <c r="A276" s="163"/>
      <c r="B276" s="39" t="str">
        <f>'Gene Table'!D276</f>
        <v>NM_001047</v>
      </c>
      <c r="C276" s="164" t="s">
        <v>333</v>
      </c>
      <c r="D276" s="165"/>
      <c r="E276" s="165"/>
      <c r="F276" s="165"/>
      <c r="G276" s="165"/>
      <c r="H276" s="165"/>
      <c r="I276" s="165"/>
      <c r="J276" s="165"/>
      <c r="K276" s="165"/>
      <c r="L276" s="165"/>
      <c r="M276" s="165"/>
      <c r="N276" s="167" t="e">
        <f>AVERAGE(Calculations!D277:M277)</f>
        <v>#DIV/0!</v>
      </c>
      <c r="O276" s="167" t="e">
        <f>STDEV(Calculations!D277:M277)</f>
        <v>#DIV/0!</v>
      </c>
    </row>
    <row r="277" spans="1:15" ht="12.75">
      <c r="A277" s="163"/>
      <c r="B277" s="39" t="str">
        <f>'Gene Table'!D277</f>
        <v>NM_004052</v>
      </c>
      <c r="C277" s="164" t="s">
        <v>337</v>
      </c>
      <c r="D277" s="165"/>
      <c r="E277" s="165"/>
      <c r="F277" s="165"/>
      <c r="G277" s="165"/>
      <c r="H277" s="165"/>
      <c r="I277" s="165"/>
      <c r="J277" s="165"/>
      <c r="K277" s="165"/>
      <c r="L277" s="165"/>
      <c r="M277" s="165"/>
      <c r="N277" s="167" t="e">
        <f>AVERAGE(Calculations!D278:M278)</f>
        <v>#DIV/0!</v>
      </c>
      <c r="O277" s="167" t="e">
        <f>STDEV(Calculations!D278:M278)</f>
        <v>#DIV/0!</v>
      </c>
    </row>
    <row r="278" spans="1:15" ht="12.75">
      <c r="A278" s="163"/>
      <c r="B278" s="39" t="str">
        <f>'Gene Table'!D278</f>
        <v>NM_030807</v>
      </c>
      <c r="C278" s="164" t="s">
        <v>341</v>
      </c>
      <c r="D278" s="165"/>
      <c r="E278" s="165"/>
      <c r="F278" s="165"/>
      <c r="G278" s="165"/>
      <c r="H278" s="165"/>
      <c r="I278" s="165"/>
      <c r="J278" s="165"/>
      <c r="K278" s="165"/>
      <c r="L278" s="165"/>
      <c r="M278" s="165"/>
      <c r="N278" s="167" t="e">
        <f>AVERAGE(Calculations!D279:M279)</f>
        <v>#DIV/0!</v>
      </c>
      <c r="O278" s="167" t="e">
        <f>STDEV(Calculations!D279:M279)</f>
        <v>#DIV/0!</v>
      </c>
    </row>
    <row r="279" spans="1:15" ht="12.75">
      <c r="A279" s="163"/>
      <c r="B279" s="39" t="str">
        <f>'Gene Table'!D279</f>
        <v>HGDC</v>
      </c>
      <c r="C279" s="164" t="s">
        <v>345</v>
      </c>
      <c r="D279" s="165"/>
      <c r="E279" s="165"/>
      <c r="F279" s="165"/>
      <c r="G279" s="165"/>
      <c r="H279" s="165"/>
      <c r="I279" s="165"/>
      <c r="J279" s="165"/>
      <c r="K279" s="165"/>
      <c r="L279" s="165"/>
      <c r="M279" s="165"/>
      <c r="N279" s="167" t="e">
        <f>AVERAGE(Calculations!D280:M280)</f>
        <v>#DIV/0!</v>
      </c>
      <c r="O279" s="167" t="e">
        <f>STDEV(Calculations!D280:M280)</f>
        <v>#DIV/0!</v>
      </c>
    </row>
    <row r="280" spans="1:15" ht="12.75">
      <c r="A280" s="163"/>
      <c r="B280" s="39" t="str">
        <f>'Gene Table'!D280</f>
        <v>HGDC</v>
      </c>
      <c r="C280" s="164" t="s">
        <v>347</v>
      </c>
      <c r="D280" s="165"/>
      <c r="E280" s="165"/>
      <c r="F280" s="165"/>
      <c r="G280" s="165"/>
      <c r="H280" s="165"/>
      <c r="I280" s="165"/>
      <c r="J280" s="165"/>
      <c r="K280" s="165"/>
      <c r="L280" s="165"/>
      <c r="M280" s="165"/>
      <c r="N280" s="167" t="e">
        <f>AVERAGE(Calculations!D281:M281)</f>
        <v>#DIV/0!</v>
      </c>
      <c r="O280" s="167" t="e">
        <f>STDEV(Calculations!D281:M281)</f>
        <v>#DIV/0!</v>
      </c>
    </row>
    <row r="281" spans="1:15" ht="12.75">
      <c r="A281" s="163"/>
      <c r="B281" s="39" t="str">
        <f>'Gene Table'!D281</f>
        <v>NM_002046</v>
      </c>
      <c r="C281" s="164" t="s">
        <v>348</v>
      </c>
      <c r="D281" s="165"/>
      <c r="E281" s="165"/>
      <c r="F281" s="165"/>
      <c r="G281" s="165"/>
      <c r="H281" s="165"/>
      <c r="I281" s="165"/>
      <c r="J281" s="165"/>
      <c r="K281" s="165"/>
      <c r="L281" s="165"/>
      <c r="M281" s="165"/>
      <c r="N281" s="167" t="e">
        <f>AVERAGE(Calculations!D282:M282)</f>
        <v>#DIV/0!</v>
      </c>
      <c r="O281" s="167" t="e">
        <f>STDEV(Calculations!D282:M282)</f>
        <v>#DIV/0!</v>
      </c>
    </row>
    <row r="282" spans="1:15" ht="12.75">
      <c r="A282" s="163"/>
      <c r="B282" s="39" t="str">
        <f>'Gene Table'!D282</f>
        <v>NM_001101</v>
      </c>
      <c r="C282" s="164" t="s">
        <v>352</v>
      </c>
      <c r="D282" s="165"/>
      <c r="E282" s="165"/>
      <c r="F282" s="165"/>
      <c r="G282" s="165"/>
      <c r="H282" s="165"/>
      <c r="I282" s="165"/>
      <c r="J282" s="165"/>
      <c r="K282" s="165"/>
      <c r="L282" s="165"/>
      <c r="M282" s="165"/>
      <c r="N282" s="167" t="e">
        <f>AVERAGE(Calculations!D283:M283)</f>
        <v>#DIV/0!</v>
      </c>
      <c r="O282" s="167" t="e">
        <f>STDEV(Calculations!D283:M283)</f>
        <v>#DIV/0!</v>
      </c>
    </row>
    <row r="283" spans="1:15" ht="12.75">
      <c r="A283" s="163"/>
      <c r="B283" s="39" t="str">
        <f>'Gene Table'!D283</f>
        <v>NM_004048</v>
      </c>
      <c r="C283" s="164" t="s">
        <v>356</v>
      </c>
      <c r="D283" s="165"/>
      <c r="E283" s="165"/>
      <c r="F283" s="165"/>
      <c r="G283" s="165"/>
      <c r="H283" s="165"/>
      <c r="I283" s="165"/>
      <c r="J283" s="165"/>
      <c r="K283" s="165"/>
      <c r="L283" s="165"/>
      <c r="M283" s="165"/>
      <c r="N283" s="167" t="e">
        <f>AVERAGE(Calculations!D284:M284)</f>
        <v>#DIV/0!</v>
      </c>
      <c r="O283" s="167" t="e">
        <f>STDEV(Calculations!D284:M284)</f>
        <v>#DIV/0!</v>
      </c>
    </row>
    <row r="284" spans="1:15" ht="12.75">
      <c r="A284" s="163"/>
      <c r="B284" s="39" t="str">
        <f>'Gene Table'!D284</f>
        <v>NM_012423</v>
      </c>
      <c r="C284" s="164" t="s">
        <v>360</v>
      </c>
      <c r="D284" s="165"/>
      <c r="E284" s="165"/>
      <c r="F284" s="165"/>
      <c r="G284" s="165"/>
      <c r="H284" s="165"/>
      <c r="I284" s="165"/>
      <c r="J284" s="165"/>
      <c r="K284" s="165"/>
      <c r="L284" s="165"/>
      <c r="M284" s="165"/>
      <c r="N284" s="167" t="e">
        <f>AVERAGE(Calculations!D285:M285)</f>
        <v>#DIV/0!</v>
      </c>
      <c r="O284" s="167" t="e">
        <f>STDEV(Calculations!D285:M285)</f>
        <v>#DIV/0!</v>
      </c>
    </row>
    <row r="285" spans="1:15" ht="12.75">
      <c r="A285" s="163"/>
      <c r="B285" s="39" t="str">
        <f>'Gene Table'!D285</f>
        <v>NM_000194</v>
      </c>
      <c r="C285" s="164" t="s">
        <v>364</v>
      </c>
      <c r="D285" s="165"/>
      <c r="E285" s="165"/>
      <c r="F285" s="165"/>
      <c r="G285" s="165"/>
      <c r="H285" s="165"/>
      <c r="I285" s="165"/>
      <c r="J285" s="165"/>
      <c r="K285" s="165"/>
      <c r="L285" s="165"/>
      <c r="M285" s="165"/>
      <c r="N285" s="167" t="e">
        <f>AVERAGE(Calculations!D286:M286)</f>
        <v>#DIV/0!</v>
      </c>
      <c r="O285" s="167" t="e">
        <f>STDEV(Calculations!D286:M286)</f>
        <v>#DIV/0!</v>
      </c>
    </row>
    <row r="286" spans="1:15" ht="12.75">
      <c r="A286" s="163"/>
      <c r="B286" s="39" t="str">
        <f>'Gene Table'!D286</f>
        <v>NR_003286</v>
      </c>
      <c r="C286" s="164" t="s">
        <v>368</v>
      </c>
      <c r="D286" s="165"/>
      <c r="E286" s="165"/>
      <c r="F286" s="165"/>
      <c r="G286" s="165"/>
      <c r="H286" s="165"/>
      <c r="I286" s="165"/>
      <c r="J286" s="165"/>
      <c r="K286" s="165"/>
      <c r="L286" s="165"/>
      <c r="M286" s="165"/>
      <c r="N286" s="167" t="e">
        <f>AVERAGE(Calculations!D287:M287)</f>
        <v>#DIV/0!</v>
      </c>
      <c r="O286" s="167" t="e">
        <f>STDEV(Calculations!D287:M287)</f>
        <v>#DIV/0!</v>
      </c>
    </row>
    <row r="287" spans="1:15" ht="12.75">
      <c r="A287" s="163"/>
      <c r="B287" s="39" t="str">
        <f>'Gene Table'!D287</f>
        <v>RT</v>
      </c>
      <c r="C287" s="164" t="s">
        <v>372</v>
      </c>
      <c r="D287" s="165"/>
      <c r="E287" s="165"/>
      <c r="F287" s="165"/>
      <c r="G287" s="165"/>
      <c r="H287" s="165"/>
      <c r="I287" s="165"/>
      <c r="J287" s="165"/>
      <c r="K287" s="165"/>
      <c r="L287" s="165"/>
      <c r="M287" s="165"/>
      <c r="N287" s="167" t="e">
        <f>AVERAGE(Calculations!D288:M288)</f>
        <v>#DIV/0!</v>
      </c>
      <c r="O287" s="167" t="e">
        <f>STDEV(Calculations!D288:M288)</f>
        <v>#DIV/0!</v>
      </c>
    </row>
    <row r="288" spans="1:15" ht="12.75">
      <c r="A288" s="163"/>
      <c r="B288" s="39" t="str">
        <f>'Gene Table'!D288</f>
        <v>RT</v>
      </c>
      <c r="C288" s="164" t="s">
        <v>374</v>
      </c>
      <c r="D288" s="165"/>
      <c r="E288" s="165"/>
      <c r="F288" s="165"/>
      <c r="G288" s="165"/>
      <c r="H288" s="165"/>
      <c r="I288" s="165"/>
      <c r="J288" s="165"/>
      <c r="K288" s="165"/>
      <c r="L288" s="165"/>
      <c r="M288" s="165"/>
      <c r="N288" s="167" t="e">
        <f>AVERAGE(Calculations!D289:M289)</f>
        <v>#DIV/0!</v>
      </c>
      <c r="O288" s="167" t="e">
        <f>STDEV(Calculations!D289:M289)</f>
        <v>#DIV/0!</v>
      </c>
    </row>
    <row r="289" spans="1:15" ht="12.75">
      <c r="A289" s="163"/>
      <c r="B289" s="39" t="str">
        <f>'Gene Table'!D289</f>
        <v>PCR</v>
      </c>
      <c r="C289" s="164" t="s">
        <v>375</v>
      </c>
      <c r="D289" s="165"/>
      <c r="E289" s="165"/>
      <c r="F289" s="165"/>
      <c r="G289" s="165"/>
      <c r="H289" s="165"/>
      <c r="I289" s="165"/>
      <c r="J289" s="165"/>
      <c r="K289" s="165"/>
      <c r="L289" s="165"/>
      <c r="M289" s="165"/>
      <c r="N289" s="167" t="e">
        <f>AVERAGE(Calculations!D290:M290)</f>
        <v>#DIV/0!</v>
      </c>
      <c r="O289" s="167" t="e">
        <f>STDEV(Calculations!D290:M290)</f>
        <v>#DIV/0!</v>
      </c>
    </row>
    <row r="290" spans="1:15" ht="12.75">
      <c r="A290" s="163"/>
      <c r="B290" s="39" t="str">
        <f>'Gene Table'!D290</f>
        <v>PCR</v>
      </c>
      <c r="C290" s="164" t="s">
        <v>377</v>
      </c>
      <c r="D290" s="165"/>
      <c r="E290" s="165"/>
      <c r="F290" s="165"/>
      <c r="G290" s="165"/>
      <c r="H290" s="165"/>
      <c r="I290" s="165"/>
      <c r="J290" s="165"/>
      <c r="K290" s="165"/>
      <c r="L290" s="165"/>
      <c r="M290" s="165"/>
      <c r="N290" s="167" t="e">
        <f>AVERAGE(Calculations!D291:M291)</f>
        <v>#DIV/0!</v>
      </c>
      <c r="O290" s="167" t="e">
        <f>STDEV(Calculations!D291:M291)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7" t="e">
        <f>AVERAGE(Calculations!D292:M292)</f>
        <v>#DIV/0!</v>
      </c>
      <c r="O291" s="167" t="e">
        <f>STDEV(Calculations!D292:M292)</f>
        <v>#DIV/0!</v>
      </c>
    </row>
    <row r="292" spans="1:15" ht="12.75">
      <c r="A292" s="163"/>
      <c r="B292" s="39" t="str">
        <f>'Gene Table'!D292</f>
        <v>NM_022735</v>
      </c>
      <c r="C292" s="164" t="s">
        <v>13</v>
      </c>
      <c r="D292" s="165"/>
      <c r="E292" s="165"/>
      <c r="F292" s="165"/>
      <c r="G292" s="165"/>
      <c r="H292" s="165"/>
      <c r="I292" s="165"/>
      <c r="J292" s="165"/>
      <c r="K292" s="165"/>
      <c r="L292" s="165"/>
      <c r="M292" s="165"/>
      <c r="N292" s="167" t="e">
        <f>AVERAGE(Calculations!D293:M293)</f>
        <v>#DIV/0!</v>
      </c>
      <c r="O292" s="167" t="e">
        <f>STDEV(Calculations!D293:M293)</f>
        <v>#DIV/0!</v>
      </c>
    </row>
    <row r="293" spans="1:15" ht="12.75">
      <c r="A293" s="163"/>
      <c r="B293" s="39" t="str">
        <f>'Gene Table'!D293</f>
        <v>NM_003006</v>
      </c>
      <c r="C293" s="164" t="s">
        <v>17</v>
      </c>
      <c r="D293" s="165"/>
      <c r="E293" s="165"/>
      <c r="F293" s="165"/>
      <c r="G293" s="165"/>
      <c r="H293" s="165"/>
      <c r="I293" s="165"/>
      <c r="J293" s="165"/>
      <c r="K293" s="165"/>
      <c r="L293" s="165"/>
      <c r="M293" s="165"/>
      <c r="N293" s="167" t="e">
        <f>AVERAGE(Calculations!D294:M294)</f>
        <v>#DIV/0!</v>
      </c>
      <c r="O293" s="167" t="e">
        <f>STDEV(Calculations!D294:M294)</f>
        <v>#DIV/0!</v>
      </c>
    </row>
    <row r="294" spans="1:15" ht="12.75">
      <c r="A294" s="163"/>
      <c r="B294" s="39" t="str">
        <f>'Gene Table'!D294</f>
        <v>NM_003005</v>
      </c>
      <c r="C294" s="164" t="s">
        <v>21</v>
      </c>
      <c r="D294" s="165"/>
      <c r="E294" s="165"/>
      <c r="F294" s="165"/>
      <c r="G294" s="165"/>
      <c r="H294" s="165"/>
      <c r="I294" s="165"/>
      <c r="J294" s="165"/>
      <c r="K294" s="165"/>
      <c r="L294" s="165"/>
      <c r="M294" s="165"/>
      <c r="N294" s="167" t="e">
        <f>AVERAGE(Calculations!D295:M295)</f>
        <v>#DIV/0!</v>
      </c>
      <c r="O294" s="167" t="e">
        <f>STDEV(Calculations!D295:M295)</f>
        <v>#DIV/0!</v>
      </c>
    </row>
    <row r="295" spans="1:15" ht="12.75">
      <c r="A295" s="163"/>
      <c r="B295" s="39" t="str">
        <f>'Gene Table'!D295</f>
        <v>NM_003004</v>
      </c>
      <c r="C295" s="164" t="s">
        <v>25</v>
      </c>
      <c r="D295" s="165"/>
      <c r="E295" s="165"/>
      <c r="F295" s="165"/>
      <c r="G295" s="165"/>
      <c r="H295" s="165"/>
      <c r="I295" s="165"/>
      <c r="J295" s="165"/>
      <c r="K295" s="165"/>
      <c r="L295" s="165"/>
      <c r="M295" s="165"/>
      <c r="N295" s="167" t="e">
        <f>AVERAGE(Calculations!D296:M296)</f>
        <v>#DIV/0!</v>
      </c>
      <c r="O295" s="167" t="e">
        <f>STDEV(Calculations!D296:M296)</f>
        <v>#DIV/0!</v>
      </c>
    </row>
    <row r="296" spans="1:15" ht="12.75">
      <c r="A296" s="163"/>
      <c r="B296" s="39" t="str">
        <f>'Gene Table'!D296</f>
        <v>NM_002991</v>
      </c>
      <c r="C296" s="164" t="s">
        <v>29</v>
      </c>
      <c r="D296" s="165"/>
      <c r="E296" s="165"/>
      <c r="F296" s="165"/>
      <c r="G296" s="165"/>
      <c r="H296" s="165"/>
      <c r="I296" s="165"/>
      <c r="J296" s="165"/>
      <c r="K296" s="165"/>
      <c r="L296" s="165"/>
      <c r="M296" s="165"/>
      <c r="N296" s="167" t="e">
        <f>AVERAGE(Calculations!D297:M297)</f>
        <v>#DIV/0!</v>
      </c>
      <c r="O296" s="167" t="e">
        <f>STDEV(Calculations!D297:M297)</f>
        <v>#DIV/0!</v>
      </c>
    </row>
    <row r="297" spans="1:15" ht="12.75">
      <c r="A297" s="163"/>
      <c r="B297" s="39" t="str">
        <f>'Gene Table'!D297</f>
        <v>NM_004591</v>
      </c>
      <c r="C297" s="164" t="s">
        <v>33</v>
      </c>
      <c r="D297" s="165"/>
      <c r="E297" s="165"/>
      <c r="F297" s="165"/>
      <c r="G297" s="165"/>
      <c r="H297" s="165"/>
      <c r="I297" s="165"/>
      <c r="J297" s="165"/>
      <c r="K297" s="165"/>
      <c r="L297" s="165"/>
      <c r="M297" s="165"/>
      <c r="N297" s="167" t="e">
        <f>AVERAGE(Calculations!D298:M298)</f>
        <v>#DIV/0!</v>
      </c>
      <c r="O297" s="167" t="e">
        <f>STDEV(Calculations!D298:M298)</f>
        <v>#DIV/0!</v>
      </c>
    </row>
    <row r="298" spans="1:15" ht="12.75">
      <c r="A298" s="163"/>
      <c r="B298" s="39" t="str">
        <f>'Gene Table'!D298</f>
        <v>NM_002988</v>
      </c>
      <c r="C298" s="164" t="s">
        <v>37</v>
      </c>
      <c r="D298" s="165"/>
      <c r="E298" s="165"/>
      <c r="F298" s="165"/>
      <c r="G298" s="165"/>
      <c r="H298" s="165"/>
      <c r="I298" s="165"/>
      <c r="J298" s="165"/>
      <c r="K298" s="165"/>
      <c r="L298" s="165"/>
      <c r="M298" s="165"/>
      <c r="N298" s="167" t="e">
        <f>AVERAGE(Calculations!D299:M299)</f>
        <v>#DIV/0!</v>
      </c>
      <c r="O298" s="167" t="e">
        <f>STDEV(Calculations!D299:M299)</f>
        <v>#DIV/0!</v>
      </c>
    </row>
    <row r="299" spans="1:15" ht="12.75">
      <c r="A299" s="163"/>
      <c r="B299" s="39" t="str">
        <f>'Gene Table'!D299</f>
        <v>NM_005408</v>
      </c>
      <c r="C299" s="164" t="s">
        <v>41</v>
      </c>
      <c r="D299" s="165"/>
      <c r="E299" s="165"/>
      <c r="F299" s="165"/>
      <c r="G299" s="165"/>
      <c r="H299" s="165"/>
      <c r="I299" s="165"/>
      <c r="J299" s="165"/>
      <c r="K299" s="165"/>
      <c r="L299" s="165"/>
      <c r="M299" s="165"/>
      <c r="N299" s="167" t="e">
        <f>AVERAGE(Calculations!D300:M300)</f>
        <v>#DIV/0!</v>
      </c>
      <c r="O299" s="167" t="e">
        <f>STDEV(Calculations!D300:M300)</f>
        <v>#DIV/0!</v>
      </c>
    </row>
    <row r="300" spans="1:15" ht="12.75">
      <c r="A300" s="163"/>
      <c r="B300" s="39" t="str">
        <f>'Gene Table'!D300</f>
        <v>NM_002986</v>
      </c>
      <c r="C300" s="164" t="s">
        <v>45</v>
      </c>
      <c r="D300" s="165"/>
      <c r="E300" s="165"/>
      <c r="F300" s="165"/>
      <c r="G300" s="165"/>
      <c r="H300" s="165"/>
      <c r="I300" s="165"/>
      <c r="J300" s="165"/>
      <c r="K300" s="165"/>
      <c r="L300" s="165"/>
      <c r="M300" s="165"/>
      <c r="N300" s="167" t="e">
        <f>AVERAGE(Calculations!D301:M301)</f>
        <v>#DIV/0!</v>
      </c>
      <c r="O300" s="167" t="e">
        <f>STDEV(Calculations!D301:M301)</f>
        <v>#DIV/0!</v>
      </c>
    </row>
    <row r="301" spans="1:15" ht="12.75">
      <c r="A301" s="163"/>
      <c r="B301" s="39" t="str">
        <f>'Gene Table'!D301</f>
        <v>NM_002981</v>
      </c>
      <c r="C301" s="164" t="s">
        <v>49</v>
      </c>
      <c r="D301" s="165"/>
      <c r="E301" s="165"/>
      <c r="F301" s="165"/>
      <c r="G301" s="165"/>
      <c r="H301" s="165"/>
      <c r="I301" s="165"/>
      <c r="J301" s="165"/>
      <c r="K301" s="165"/>
      <c r="L301" s="165"/>
      <c r="M301" s="165"/>
      <c r="N301" s="167" t="e">
        <f>AVERAGE(Calculations!D302:M302)</f>
        <v>#DIV/0!</v>
      </c>
      <c r="O301" s="167" t="e">
        <f>STDEV(Calculations!D302:M302)</f>
        <v>#DIV/0!</v>
      </c>
    </row>
    <row r="302" spans="1:15" ht="12.75">
      <c r="A302" s="163"/>
      <c r="B302" s="39" t="str">
        <f>'Gene Table'!D302</f>
        <v>NM_006919</v>
      </c>
      <c r="C302" s="164" t="s">
        <v>53</v>
      </c>
      <c r="D302" s="165"/>
      <c r="E302" s="165"/>
      <c r="F302" s="165"/>
      <c r="G302" s="165"/>
      <c r="H302" s="165"/>
      <c r="I302" s="165"/>
      <c r="J302" s="165"/>
      <c r="K302" s="165"/>
      <c r="L302" s="165"/>
      <c r="M302" s="165"/>
      <c r="N302" s="167" t="e">
        <f>AVERAGE(Calculations!D303:M303)</f>
        <v>#DIV/0!</v>
      </c>
      <c r="O302" s="167" t="e">
        <f>STDEV(Calculations!D303:M303)</f>
        <v>#DIV/0!</v>
      </c>
    </row>
    <row r="303" spans="1:15" ht="12.75">
      <c r="A303" s="163"/>
      <c r="B303" s="39" t="str">
        <f>'Gene Table'!D303</f>
        <v>NM_001024808</v>
      </c>
      <c r="C303" s="164" t="s">
        <v>57</v>
      </c>
      <c r="D303" s="165"/>
      <c r="E303" s="165"/>
      <c r="F303" s="165"/>
      <c r="G303" s="165"/>
      <c r="H303" s="165"/>
      <c r="I303" s="165"/>
      <c r="J303" s="165"/>
      <c r="K303" s="165"/>
      <c r="L303" s="165"/>
      <c r="M303" s="165"/>
      <c r="N303" s="167" t="e">
        <f>AVERAGE(Calculations!D304:M304)</f>
        <v>#DIV/0!</v>
      </c>
      <c r="O303" s="167" t="e">
        <f>STDEV(Calculations!D304:M304)</f>
        <v>#DIV/0!</v>
      </c>
    </row>
    <row r="304" spans="1:15" ht="12.75">
      <c r="A304" s="163"/>
      <c r="B304" s="39" t="str">
        <f>'Gene Table'!D304</f>
        <v>NM_002908</v>
      </c>
      <c r="C304" s="164" t="s">
        <v>61</v>
      </c>
      <c r="D304" s="165"/>
      <c r="E304" s="165"/>
      <c r="F304" s="165"/>
      <c r="G304" s="165"/>
      <c r="H304" s="165"/>
      <c r="I304" s="165"/>
      <c r="J304" s="165"/>
      <c r="K304" s="165"/>
      <c r="L304" s="165"/>
      <c r="M304" s="165"/>
      <c r="N304" s="167" t="e">
        <f>AVERAGE(Calculations!D305:M305)</f>
        <v>#DIV/0!</v>
      </c>
      <c r="O304" s="167" t="e">
        <f>STDEV(Calculations!D305:M305)</f>
        <v>#DIV/0!</v>
      </c>
    </row>
    <row r="305" spans="1:15" ht="12.75">
      <c r="A305" s="163"/>
      <c r="B305" s="39" t="str">
        <f>'Gene Table'!D305</f>
        <v>NM_000321</v>
      </c>
      <c r="C305" s="164" t="s">
        <v>65</v>
      </c>
      <c r="D305" s="165"/>
      <c r="E305" s="165"/>
      <c r="F305" s="165"/>
      <c r="G305" s="165"/>
      <c r="H305" s="165"/>
      <c r="I305" s="165"/>
      <c r="J305" s="165"/>
      <c r="K305" s="165"/>
      <c r="L305" s="165"/>
      <c r="M305" s="165"/>
      <c r="N305" s="167" t="e">
        <f>AVERAGE(Calculations!D306:M306)</f>
        <v>#DIV/0!</v>
      </c>
      <c r="O305" s="167" t="e">
        <f>STDEV(Calculations!D306:M306)</f>
        <v>#DIV/0!</v>
      </c>
    </row>
    <row r="306" spans="1:15" ht="12.75">
      <c r="A306" s="163"/>
      <c r="B306" s="39" t="str">
        <f>'Gene Table'!D306</f>
        <v>NM_002890</v>
      </c>
      <c r="C306" s="164" t="s">
        <v>69</v>
      </c>
      <c r="D306" s="165"/>
      <c r="E306" s="165"/>
      <c r="F306" s="165"/>
      <c r="G306" s="165"/>
      <c r="H306" s="165"/>
      <c r="I306" s="165"/>
      <c r="J306" s="165"/>
      <c r="K306" s="165"/>
      <c r="L306" s="165"/>
      <c r="M306" s="165"/>
      <c r="N306" s="167" t="e">
        <f>AVERAGE(Calculations!D307:M307)</f>
        <v>#DIV/0!</v>
      </c>
      <c r="O306" s="167" t="e">
        <f>STDEV(Calculations!D307:M307)</f>
        <v>#DIV/0!</v>
      </c>
    </row>
    <row r="307" spans="1:15" ht="12.75">
      <c r="A307" s="163"/>
      <c r="B307" s="39" t="str">
        <f>'Gene Table'!D307</f>
        <v>NM_002874</v>
      </c>
      <c r="C307" s="164" t="s">
        <v>73</v>
      </c>
      <c r="D307" s="165"/>
      <c r="E307" s="165"/>
      <c r="F307" s="165"/>
      <c r="G307" s="165"/>
      <c r="H307" s="165"/>
      <c r="I307" s="165"/>
      <c r="J307" s="165"/>
      <c r="K307" s="165"/>
      <c r="L307" s="165"/>
      <c r="M307" s="165"/>
      <c r="N307" s="167" t="e">
        <f>AVERAGE(Calculations!D308:M308)</f>
        <v>#DIV/0!</v>
      </c>
      <c r="O307" s="167" t="e">
        <f>STDEV(Calculations!D308:M308)</f>
        <v>#DIV/0!</v>
      </c>
    </row>
    <row r="308" spans="1:15" ht="12.75">
      <c r="A308" s="163"/>
      <c r="B308" s="39" t="str">
        <f>'Gene Table'!D308</f>
        <v>NM_002827</v>
      </c>
      <c r="C308" s="164" t="s">
        <v>77</v>
      </c>
      <c r="D308" s="165"/>
      <c r="E308" s="165"/>
      <c r="F308" s="165"/>
      <c r="G308" s="165"/>
      <c r="H308" s="165"/>
      <c r="I308" s="165"/>
      <c r="J308" s="165"/>
      <c r="K308" s="165"/>
      <c r="L308" s="165"/>
      <c r="M308" s="165"/>
      <c r="N308" s="167" t="e">
        <f>AVERAGE(Calculations!D309:M309)</f>
        <v>#DIV/0!</v>
      </c>
      <c r="O308" s="167" t="e">
        <f>STDEV(Calculations!D309:M309)</f>
        <v>#DIV/0!</v>
      </c>
    </row>
    <row r="309" spans="1:15" ht="12.75">
      <c r="A309" s="163"/>
      <c r="B309" s="39" t="str">
        <f>'Gene Table'!D309</f>
        <v>NM_020706</v>
      </c>
      <c r="C309" s="164" t="s">
        <v>81</v>
      </c>
      <c r="D309" s="165"/>
      <c r="E309" s="165"/>
      <c r="F309" s="165"/>
      <c r="G309" s="165"/>
      <c r="H309" s="165"/>
      <c r="I309" s="165"/>
      <c r="J309" s="165"/>
      <c r="K309" s="165"/>
      <c r="L309" s="165"/>
      <c r="M309" s="165"/>
      <c r="N309" s="167" t="e">
        <f>AVERAGE(Calculations!D310:M310)</f>
        <v>#DIV/0!</v>
      </c>
      <c r="O309" s="167" t="e">
        <f>STDEV(Calculations!D310:M310)</f>
        <v>#DIV/0!</v>
      </c>
    </row>
    <row r="310" spans="1:15" ht="12.75">
      <c r="A310" s="163"/>
      <c r="B310" s="39" t="str">
        <f>'Gene Table'!D310</f>
        <v>NM_000962</v>
      </c>
      <c r="C310" s="164" t="s">
        <v>85</v>
      </c>
      <c r="D310" s="165"/>
      <c r="E310" s="165"/>
      <c r="F310" s="165"/>
      <c r="G310" s="165"/>
      <c r="H310" s="165"/>
      <c r="I310" s="165"/>
      <c r="J310" s="165"/>
      <c r="K310" s="165"/>
      <c r="L310" s="165"/>
      <c r="M310" s="165"/>
      <c r="N310" s="167" t="e">
        <f>AVERAGE(Calculations!D311:M311)</f>
        <v>#DIV/0!</v>
      </c>
      <c r="O310" s="167" t="e">
        <f>STDEV(Calculations!D311:M311)</f>
        <v>#DIV/0!</v>
      </c>
    </row>
    <row r="311" spans="1:15" ht="12.75">
      <c r="A311" s="163"/>
      <c r="B311" s="39" t="str">
        <f>'Gene Table'!D311</f>
        <v>NM_020661</v>
      </c>
      <c r="C311" s="164" t="s">
        <v>89</v>
      </c>
      <c r="D311" s="165"/>
      <c r="E311" s="165"/>
      <c r="F311" s="165"/>
      <c r="G311" s="165"/>
      <c r="H311" s="165"/>
      <c r="I311" s="165"/>
      <c r="J311" s="165"/>
      <c r="K311" s="165"/>
      <c r="L311" s="165"/>
      <c r="M311" s="165"/>
      <c r="N311" s="167" t="e">
        <f>AVERAGE(Calculations!D312:M312)</f>
        <v>#DIV/0!</v>
      </c>
      <c r="O311" s="167" t="e">
        <f>STDEV(Calculations!D312:M312)</f>
        <v>#DIV/0!</v>
      </c>
    </row>
    <row r="312" spans="1:15" ht="12.75">
      <c r="A312" s="163"/>
      <c r="B312" s="39" t="str">
        <f>'Gene Table'!D312</f>
        <v>NM_000953</v>
      </c>
      <c r="C312" s="164" t="s">
        <v>93</v>
      </c>
      <c r="D312" s="165"/>
      <c r="E312" s="165"/>
      <c r="F312" s="165"/>
      <c r="G312" s="165"/>
      <c r="H312" s="165"/>
      <c r="I312" s="165"/>
      <c r="J312" s="165"/>
      <c r="K312" s="165"/>
      <c r="L312" s="165"/>
      <c r="M312" s="165"/>
      <c r="N312" s="167" t="e">
        <f>AVERAGE(Calculations!D313:M313)</f>
        <v>#DIV/0!</v>
      </c>
      <c r="O312" s="167" t="e">
        <f>STDEV(Calculations!D313:M313)</f>
        <v>#DIV/0!</v>
      </c>
    </row>
    <row r="313" spans="1:15" ht="12.75">
      <c r="A313" s="163"/>
      <c r="B313" s="39" t="str">
        <f>'Gene Table'!D313</f>
        <v>NM_001080452</v>
      </c>
      <c r="C313" s="164" t="s">
        <v>97</v>
      </c>
      <c r="D313" s="165"/>
      <c r="E313" s="165"/>
      <c r="F313" s="165"/>
      <c r="G313" s="165"/>
      <c r="H313" s="165"/>
      <c r="I313" s="165"/>
      <c r="J313" s="165"/>
      <c r="K313" s="165"/>
      <c r="L313" s="165"/>
      <c r="M313" s="165"/>
      <c r="N313" s="167" t="e">
        <f>AVERAGE(Calculations!D314:M314)</f>
        <v>#DIV/0!</v>
      </c>
      <c r="O313" s="167" t="e">
        <f>STDEV(Calculations!D314:M314)</f>
        <v>#DIV/0!</v>
      </c>
    </row>
    <row r="314" spans="1:15" ht="12.75">
      <c r="A314" s="163"/>
      <c r="B314" s="39" t="str">
        <f>'Gene Table'!D314</f>
        <v>NM_020162</v>
      </c>
      <c r="C314" s="164" t="s">
        <v>101</v>
      </c>
      <c r="D314" s="165"/>
      <c r="E314" s="165"/>
      <c r="F314" s="165"/>
      <c r="G314" s="165"/>
      <c r="H314" s="165"/>
      <c r="I314" s="165"/>
      <c r="J314" s="165"/>
      <c r="K314" s="165"/>
      <c r="L314" s="165"/>
      <c r="M314" s="165"/>
      <c r="N314" s="167" t="e">
        <f>AVERAGE(Calculations!D315:M315)</f>
        <v>#DIV/0!</v>
      </c>
      <c r="O314" s="167" t="e">
        <f>STDEV(Calculations!D315:M315)</f>
        <v>#DIV/0!</v>
      </c>
    </row>
    <row r="315" spans="1:15" ht="12.75">
      <c r="A315" s="163"/>
      <c r="B315" s="39" t="str">
        <f>'Gene Table'!D315</f>
        <v>NM_001012965</v>
      </c>
      <c r="C315" s="164" t="s">
        <v>105</v>
      </c>
      <c r="D315" s="165"/>
      <c r="E315" s="165"/>
      <c r="F315" s="165"/>
      <c r="G315" s="165"/>
      <c r="H315" s="165"/>
      <c r="I315" s="165"/>
      <c r="J315" s="165"/>
      <c r="K315" s="165"/>
      <c r="L315" s="165"/>
      <c r="M315" s="165"/>
      <c r="N315" s="167" t="e">
        <f>AVERAGE(Calculations!D316:M316)</f>
        <v>#DIV/0!</v>
      </c>
      <c r="O315" s="167" t="e">
        <f>STDEV(Calculations!D316:M316)</f>
        <v>#DIV/0!</v>
      </c>
    </row>
    <row r="316" spans="1:15" ht="12.75">
      <c r="A316" s="163"/>
      <c r="B316" s="39" t="str">
        <f>'Gene Table'!D316</f>
        <v>NM_005046</v>
      </c>
      <c r="C316" s="164" t="s">
        <v>109</v>
      </c>
      <c r="D316" s="165"/>
      <c r="E316" s="165"/>
      <c r="F316" s="165"/>
      <c r="G316" s="165"/>
      <c r="H316" s="165"/>
      <c r="I316" s="165"/>
      <c r="J316" s="165"/>
      <c r="K316" s="165"/>
      <c r="L316" s="165"/>
      <c r="M316" s="165"/>
      <c r="N316" s="167" t="e">
        <f>AVERAGE(Calculations!D317:M317)</f>
        <v>#DIV/0!</v>
      </c>
      <c r="O316" s="167" t="e">
        <f>STDEV(Calculations!D317:M317)</f>
        <v>#DIV/0!</v>
      </c>
    </row>
    <row r="317" spans="1:15" ht="12.75">
      <c r="A317" s="163"/>
      <c r="B317" s="39" t="str">
        <f>'Gene Table'!D317</f>
        <v>NM_019619</v>
      </c>
      <c r="C317" s="164" t="s">
        <v>113</v>
      </c>
      <c r="D317" s="165"/>
      <c r="E317" s="165"/>
      <c r="F317" s="165"/>
      <c r="G317" s="165"/>
      <c r="H317" s="165"/>
      <c r="I317" s="165"/>
      <c r="J317" s="165"/>
      <c r="K317" s="165"/>
      <c r="L317" s="165"/>
      <c r="M317" s="165"/>
      <c r="N317" s="167" t="e">
        <f>AVERAGE(Calculations!D318:M318)</f>
        <v>#DIV/0!</v>
      </c>
      <c r="O317" s="167" t="e">
        <f>STDEV(Calculations!D318:M318)</f>
        <v>#DIV/0!</v>
      </c>
    </row>
    <row r="318" spans="1:15" ht="12.75">
      <c r="A318" s="163"/>
      <c r="B318" s="39" t="str">
        <f>'Gene Table'!D318</f>
        <v>NM_018416</v>
      </c>
      <c r="C318" s="164" t="s">
        <v>117</v>
      </c>
      <c r="D318" s="165"/>
      <c r="E318" s="165"/>
      <c r="F318" s="165"/>
      <c r="G318" s="165"/>
      <c r="H318" s="165"/>
      <c r="I318" s="165"/>
      <c r="J318" s="165"/>
      <c r="K318" s="165"/>
      <c r="L318" s="165"/>
      <c r="M318" s="165"/>
      <c r="N318" s="167" t="e">
        <f>AVERAGE(Calculations!D319:M319)</f>
        <v>#DIV/0!</v>
      </c>
      <c r="O318" s="167" t="e">
        <f>STDEV(Calculations!D319:M319)</f>
        <v>#DIV/0!</v>
      </c>
    </row>
    <row r="319" spans="1:15" ht="12.75">
      <c r="A319" s="163"/>
      <c r="B319" s="39" t="str">
        <f>'Gene Table'!D319</f>
        <v>NM_017509</v>
      </c>
      <c r="C319" s="164" t="s">
        <v>121</v>
      </c>
      <c r="D319" s="165"/>
      <c r="E319" s="165"/>
      <c r="F319" s="165"/>
      <c r="G319" s="165"/>
      <c r="H319" s="165"/>
      <c r="I319" s="165"/>
      <c r="J319" s="165"/>
      <c r="K319" s="165"/>
      <c r="L319" s="165"/>
      <c r="M319" s="165"/>
      <c r="N319" s="167" t="e">
        <f>AVERAGE(Calculations!D320:M320)</f>
        <v>#DIV/0!</v>
      </c>
      <c r="O319" s="167" t="e">
        <f>STDEV(Calculations!D320:M320)</f>
        <v>#DIV/0!</v>
      </c>
    </row>
    <row r="320" spans="1:15" ht="12.75">
      <c r="A320" s="163"/>
      <c r="B320" s="39" t="str">
        <f>'Gene Table'!D320</f>
        <v>NM_017944</v>
      </c>
      <c r="C320" s="164" t="s">
        <v>125</v>
      </c>
      <c r="D320" s="165"/>
      <c r="E320" s="165"/>
      <c r="F320" s="165"/>
      <c r="G320" s="165"/>
      <c r="H320" s="165"/>
      <c r="I320" s="165"/>
      <c r="J320" s="165"/>
      <c r="K320" s="165"/>
      <c r="L320" s="165"/>
      <c r="M320" s="165"/>
      <c r="N320" s="167" t="e">
        <f>AVERAGE(Calculations!D321:M321)</f>
        <v>#DIV/0!</v>
      </c>
      <c r="O320" s="167" t="e">
        <f>STDEV(Calculations!D321:M321)</f>
        <v>#DIV/0!</v>
      </c>
    </row>
    <row r="321" spans="1:15" ht="12.75">
      <c r="A321" s="163"/>
      <c r="B321" s="39" t="str">
        <f>'Gene Table'!D321</f>
        <v>NM_001611</v>
      </c>
      <c r="C321" s="164" t="s">
        <v>129</v>
      </c>
      <c r="D321" s="165"/>
      <c r="E321" s="165"/>
      <c r="F321" s="165"/>
      <c r="G321" s="165"/>
      <c r="H321" s="165"/>
      <c r="I321" s="165"/>
      <c r="J321" s="165"/>
      <c r="K321" s="165"/>
      <c r="L321" s="165"/>
      <c r="M321" s="165"/>
      <c r="N321" s="167" t="e">
        <f>AVERAGE(Calculations!D322:M322)</f>
        <v>#DIV/0!</v>
      </c>
      <c r="O321" s="167" t="e">
        <f>STDEV(Calculations!D322:M322)</f>
        <v>#DIV/0!</v>
      </c>
    </row>
    <row r="322" spans="1:15" ht="12.75">
      <c r="A322" s="163"/>
      <c r="B322" s="39" t="str">
        <f>'Gene Table'!D322</f>
        <v>NM_017628</v>
      </c>
      <c r="C322" s="164" t="s">
        <v>133</v>
      </c>
      <c r="D322" s="165"/>
      <c r="E322" s="165"/>
      <c r="F322" s="165"/>
      <c r="G322" s="165"/>
      <c r="H322" s="165"/>
      <c r="I322" s="165"/>
      <c r="J322" s="165"/>
      <c r="K322" s="165"/>
      <c r="L322" s="165"/>
      <c r="M322" s="165"/>
      <c r="N322" s="167" t="e">
        <f>AVERAGE(Calculations!D323:M323)</f>
        <v>#DIV/0!</v>
      </c>
      <c r="O322" s="167" t="e">
        <f>STDEV(Calculations!D323:M323)</f>
        <v>#DIV/0!</v>
      </c>
    </row>
    <row r="323" spans="1:15" ht="12.75">
      <c r="A323" s="163"/>
      <c r="B323" s="39" t="str">
        <f>'Gene Table'!D323</f>
        <v>NM_005037</v>
      </c>
      <c r="C323" s="164" t="s">
        <v>137</v>
      </c>
      <c r="D323" s="165"/>
      <c r="E323" s="165"/>
      <c r="F323" s="165"/>
      <c r="G323" s="165"/>
      <c r="H323" s="165"/>
      <c r="I323" s="165"/>
      <c r="J323" s="165"/>
      <c r="K323" s="165"/>
      <c r="L323" s="165"/>
      <c r="M323" s="165"/>
      <c r="N323" s="167" t="e">
        <f>AVERAGE(Calculations!D324:M324)</f>
        <v>#DIV/0!</v>
      </c>
      <c r="O323" s="167" t="e">
        <f>STDEV(Calculations!D324:M324)</f>
        <v>#DIV/0!</v>
      </c>
    </row>
    <row r="324" spans="1:15" ht="12.75">
      <c r="A324" s="163"/>
      <c r="B324" s="39" t="str">
        <f>'Gene Table'!D324</f>
        <v>NM_019009</v>
      </c>
      <c r="C324" s="164" t="s">
        <v>141</v>
      </c>
      <c r="D324" s="165"/>
      <c r="E324" s="165"/>
      <c r="F324" s="165"/>
      <c r="G324" s="165"/>
      <c r="H324" s="165"/>
      <c r="I324" s="165"/>
      <c r="J324" s="165"/>
      <c r="K324" s="165"/>
      <c r="L324" s="165"/>
      <c r="M324" s="165"/>
      <c r="N324" s="167" t="e">
        <f>AVERAGE(Calculations!D325:M325)</f>
        <v>#DIV/0!</v>
      </c>
      <c r="O324" s="167" t="e">
        <f>STDEV(Calculations!D325:M325)</f>
        <v>#DIV/0!</v>
      </c>
    </row>
    <row r="325" spans="1:15" ht="12.75">
      <c r="A325" s="163"/>
      <c r="B325" s="39" t="str">
        <f>'Gene Table'!D325</f>
        <v>NM_000939</v>
      </c>
      <c r="C325" s="164" t="s">
        <v>145</v>
      </c>
      <c r="D325" s="165"/>
      <c r="E325" s="165"/>
      <c r="F325" s="165"/>
      <c r="G325" s="165"/>
      <c r="H325" s="165"/>
      <c r="I325" s="165"/>
      <c r="J325" s="165"/>
      <c r="K325" s="165"/>
      <c r="L325" s="165"/>
      <c r="M325" s="165"/>
      <c r="N325" s="167" t="e">
        <f>AVERAGE(Calculations!D326:M326)</f>
        <v>#DIV/0!</v>
      </c>
      <c r="O325" s="167" t="e">
        <f>STDEV(Calculations!D326:M326)</f>
        <v>#DIV/0!</v>
      </c>
    </row>
    <row r="326" spans="1:15" ht="12.75">
      <c r="A326" s="163"/>
      <c r="B326" s="39" t="str">
        <f>'Gene Table'!D326</f>
        <v>NM_002690</v>
      </c>
      <c r="C326" s="164" t="s">
        <v>149</v>
      </c>
      <c r="D326" s="165"/>
      <c r="E326" s="165"/>
      <c r="F326" s="165"/>
      <c r="G326" s="165"/>
      <c r="H326" s="165"/>
      <c r="I326" s="165"/>
      <c r="J326" s="165"/>
      <c r="K326" s="165"/>
      <c r="L326" s="165"/>
      <c r="M326" s="165"/>
      <c r="N326" s="167" t="e">
        <f>AVERAGE(Calculations!D327:M327)</f>
        <v>#DIV/0!</v>
      </c>
      <c r="O326" s="167" t="e">
        <f>STDEV(Calculations!D327:M327)</f>
        <v>#DIV/0!</v>
      </c>
    </row>
    <row r="327" spans="1:15" ht="12.75">
      <c r="A327" s="163"/>
      <c r="B327" s="39" t="str">
        <f>'Gene Table'!D327</f>
        <v>NM_002648</v>
      </c>
      <c r="C327" s="164" t="s">
        <v>153</v>
      </c>
      <c r="D327" s="165"/>
      <c r="E327" s="165"/>
      <c r="F327" s="165"/>
      <c r="G327" s="165"/>
      <c r="H327" s="165"/>
      <c r="I327" s="165"/>
      <c r="J327" s="165"/>
      <c r="K327" s="165"/>
      <c r="L327" s="165"/>
      <c r="M327" s="165"/>
      <c r="N327" s="167" t="e">
        <f>AVERAGE(Calculations!D328:M328)</f>
        <v>#DIV/0!</v>
      </c>
      <c r="O327" s="167" t="e">
        <f>STDEV(Calculations!D328:M328)</f>
        <v>#DIV/0!</v>
      </c>
    </row>
    <row r="328" spans="1:15" ht="12.75">
      <c r="A328" s="163"/>
      <c r="B328" s="39" t="str">
        <f>'Gene Table'!D328</f>
        <v>NM_006218</v>
      </c>
      <c r="C328" s="164" t="s">
        <v>157</v>
      </c>
      <c r="D328" s="165"/>
      <c r="E328" s="165"/>
      <c r="F328" s="165"/>
      <c r="G328" s="165"/>
      <c r="H328" s="165"/>
      <c r="I328" s="165"/>
      <c r="J328" s="165"/>
      <c r="K328" s="165"/>
      <c r="L328" s="165"/>
      <c r="M328" s="165"/>
      <c r="N328" s="167" t="e">
        <f>AVERAGE(Calculations!D329:M329)</f>
        <v>#DIV/0!</v>
      </c>
      <c r="O328" s="167" t="e">
        <f>STDEV(Calculations!D329:M329)</f>
        <v>#DIV/0!</v>
      </c>
    </row>
    <row r="329" spans="1:15" ht="12.75">
      <c r="A329" s="163"/>
      <c r="B329" s="39" t="str">
        <f>'Gene Table'!D329</f>
        <v>NM_005025</v>
      </c>
      <c r="C329" s="164" t="s">
        <v>161</v>
      </c>
      <c r="D329" s="165"/>
      <c r="E329" s="165"/>
      <c r="F329" s="165"/>
      <c r="G329" s="165"/>
      <c r="H329" s="165"/>
      <c r="I329" s="165"/>
      <c r="J329" s="165"/>
      <c r="K329" s="165"/>
      <c r="L329" s="165"/>
      <c r="M329" s="165"/>
      <c r="N329" s="167" t="e">
        <f>AVERAGE(Calculations!D330:M330)</f>
        <v>#DIV/0!</v>
      </c>
      <c r="O329" s="167" t="e">
        <f>STDEV(Calculations!D330:M330)</f>
        <v>#DIV/0!</v>
      </c>
    </row>
    <row r="330" spans="1:15" ht="12.75">
      <c r="A330" s="163"/>
      <c r="B330" s="39" t="str">
        <f>'Gene Table'!D330</f>
        <v>NM_000926</v>
      </c>
      <c r="C330" s="164" t="s">
        <v>165</v>
      </c>
      <c r="D330" s="165"/>
      <c r="E330" s="165"/>
      <c r="F330" s="165"/>
      <c r="G330" s="165"/>
      <c r="H330" s="165"/>
      <c r="I330" s="165"/>
      <c r="J330" s="165"/>
      <c r="K330" s="165"/>
      <c r="L330" s="165"/>
      <c r="M330" s="165"/>
      <c r="N330" s="167" t="e">
        <f>AVERAGE(Calculations!D331:M331)</f>
        <v>#DIV/0!</v>
      </c>
      <c r="O330" s="167" t="e">
        <f>STDEV(Calculations!D331:M331)</f>
        <v>#DIV/0!</v>
      </c>
    </row>
    <row r="331" spans="1:15" ht="12.75">
      <c r="A331" s="163"/>
      <c r="B331" s="39" t="str">
        <f>'Gene Table'!D331</f>
        <v>NM_006212</v>
      </c>
      <c r="C331" s="164" t="s">
        <v>169</v>
      </c>
      <c r="D331" s="165"/>
      <c r="E331" s="165"/>
      <c r="F331" s="165"/>
      <c r="G331" s="165"/>
      <c r="H331" s="165"/>
      <c r="I331" s="165"/>
      <c r="J331" s="165"/>
      <c r="K331" s="165"/>
      <c r="L331" s="165"/>
      <c r="M331" s="165"/>
      <c r="N331" s="167" t="e">
        <f>AVERAGE(Calculations!D332:M332)</f>
        <v>#DIV/0!</v>
      </c>
      <c r="O331" s="167" t="e">
        <f>STDEV(Calculations!D332:M332)</f>
        <v>#DIV/0!</v>
      </c>
    </row>
    <row r="332" spans="1:15" ht="12.75">
      <c r="A332" s="163"/>
      <c r="B332" s="39" t="str">
        <f>'Gene Table'!D332</f>
        <v>NM_016123</v>
      </c>
      <c r="C332" s="164" t="s">
        <v>173</v>
      </c>
      <c r="D332" s="165"/>
      <c r="E332" s="165"/>
      <c r="F332" s="165"/>
      <c r="G332" s="165"/>
      <c r="H332" s="165"/>
      <c r="I332" s="165"/>
      <c r="J332" s="165"/>
      <c r="K332" s="165"/>
      <c r="L332" s="165"/>
      <c r="M332" s="165"/>
      <c r="N332" s="167" t="e">
        <f>AVERAGE(Calculations!D333:M333)</f>
        <v>#DIV/0!</v>
      </c>
      <c r="O332" s="167" t="e">
        <f>STDEV(Calculations!D333:M333)</f>
        <v>#DIV/0!</v>
      </c>
    </row>
    <row r="333" spans="1:15" ht="12.75">
      <c r="A333" s="163"/>
      <c r="B333" s="39" t="str">
        <f>'Gene Table'!D333</f>
        <v>NM_001040443</v>
      </c>
      <c r="C333" s="164" t="s">
        <v>177</v>
      </c>
      <c r="D333" s="165"/>
      <c r="E333" s="165"/>
      <c r="F333" s="165"/>
      <c r="G333" s="165"/>
      <c r="H333" s="165"/>
      <c r="I333" s="165"/>
      <c r="J333" s="165"/>
      <c r="K333" s="165"/>
      <c r="L333" s="165"/>
      <c r="M333" s="165"/>
      <c r="N333" s="167" t="e">
        <f>AVERAGE(Calculations!D334:M334)</f>
        <v>#DIV/0!</v>
      </c>
      <c r="O333" s="167" t="e">
        <f>STDEV(Calculations!D334:M334)</f>
        <v>#DIV/0!</v>
      </c>
    </row>
    <row r="334" spans="1:15" ht="12.75">
      <c r="A334" s="163"/>
      <c r="B334" s="39" t="str">
        <f>'Gene Table'!D334</f>
        <v>NM_016734</v>
      </c>
      <c r="C334" s="164" t="s">
        <v>181</v>
      </c>
      <c r="D334" s="165"/>
      <c r="E334" s="165"/>
      <c r="F334" s="165"/>
      <c r="G334" s="165"/>
      <c r="H334" s="165"/>
      <c r="I334" s="165"/>
      <c r="J334" s="165"/>
      <c r="K334" s="165"/>
      <c r="L334" s="165"/>
      <c r="M334" s="165"/>
      <c r="N334" s="167" t="e">
        <f>AVERAGE(Calculations!D335:M335)</f>
        <v>#DIV/0!</v>
      </c>
      <c r="O334" s="167" t="e">
        <f>STDEV(Calculations!D335:M335)</f>
        <v>#DIV/0!</v>
      </c>
    </row>
    <row r="335" spans="1:15" ht="12.75">
      <c r="A335" s="163"/>
      <c r="B335" s="39" t="str">
        <f>'Gene Table'!D335</f>
        <v>NM_006193</v>
      </c>
      <c r="C335" s="164" t="s">
        <v>185</v>
      </c>
      <c r="D335" s="165"/>
      <c r="E335" s="165"/>
      <c r="F335" s="165"/>
      <c r="G335" s="165"/>
      <c r="H335" s="165"/>
      <c r="I335" s="165"/>
      <c r="J335" s="165"/>
      <c r="K335" s="165"/>
      <c r="L335" s="165"/>
      <c r="M335" s="165"/>
      <c r="N335" s="167" t="e">
        <f>AVERAGE(Calculations!D336:M336)</f>
        <v>#DIV/0!</v>
      </c>
      <c r="O335" s="167" t="e">
        <f>STDEV(Calculations!D336:M336)</f>
        <v>#DIV/0!</v>
      </c>
    </row>
    <row r="336" spans="1:15" ht="12.75">
      <c r="A336" s="163"/>
      <c r="B336" s="39" t="str">
        <f>'Gene Table'!D336</f>
        <v>NM_022047</v>
      </c>
      <c r="C336" s="164" t="s">
        <v>189</v>
      </c>
      <c r="D336" s="165"/>
      <c r="E336" s="165"/>
      <c r="F336" s="165"/>
      <c r="G336" s="165"/>
      <c r="H336" s="165"/>
      <c r="I336" s="165"/>
      <c r="J336" s="165"/>
      <c r="K336" s="165"/>
      <c r="L336" s="165"/>
      <c r="M336" s="165"/>
      <c r="N336" s="167" t="e">
        <f>AVERAGE(Calculations!D337:M337)</f>
        <v>#DIV/0!</v>
      </c>
      <c r="O336" s="167" t="e">
        <f>STDEV(Calculations!D337:M337)</f>
        <v>#DIV/0!</v>
      </c>
    </row>
    <row r="337" spans="1:15" ht="12.75">
      <c r="A337" s="163"/>
      <c r="B337" s="39" t="str">
        <f>'Gene Table'!D337</f>
        <v>NM_002575</v>
      </c>
      <c r="C337" s="164" t="s">
        <v>193</v>
      </c>
      <c r="D337" s="165"/>
      <c r="E337" s="165"/>
      <c r="F337" s="165"/>
      <c r="G337" s="165"/>
      <c r="H337" s="165"/>
      <c r="I337" s="165"/>
      <c r="J337" s="165"/>
      <c r="K337" s="165"/>
      <c r="L337" s="165"/>
      <c r="M337" s="165"/>
      <c r="N337" s="167" t="e">
        <f>AVERAGE(Calculations!D338:M338)</f>
        <v>#DIV/0!</v>
      </c>
      <c r="O337" s="167" t="e">
        <f>STDEV(Calculations!D338:M338)</f>
        <v>#DIV/0!</v>
      </c>
    </row>
    <row r="338" spans="1:15" ht="12.75">
      <c r="A338" s="163"/>
      <c r="B338" s="39" t="str">
        <f>'Gene Table'!D338</f>
        <v>NM_000275</v>
      </c>
      <c r="C338" s="164" t="s">
        <v>197</v>
      </c>
      <c r="D338" s="165"/>
      <c r="E338" s="165"/>
      <c r="F338" s="165"/>
      <c r="G338" s="165"/>
      <c r="H338" s="165"/>
      <c r="I338" s="165"/>
      <c r="J338" s="165"/>
      <c r="K338" s="165"/>
      <c r="L338" s="165"/>
      <c r="M338" s="165"/>
      <c r="N338" s="167" t="e">
        <f>AVERAGE(Calculations!D339:M339)</f>
        <v>#DIV/0!</v>
      </c>
      <c r="O338" s="167" t="e">
        <f>STDEV(Calculations!D339:M339)</f>
        <v>#DIV/0!</v>
      </c>
    </row>
    <row r="339" spans="1:15" ht="12.75">
      <c r="A339" s="163"/>
      <c r="B339" s="39" t="str">
        <f>'Gene Table'!D339</f>
        <v>NM_002524</v>
      </c>
      <c r="C339" s="164" t="s">
        <v>201</v>
      </c>
      <c r="D339" s="165"/>
      <c r="E339" s="165"/>
      <c r="F339" s="165"/>
      <c r="G339" s="165"/>
      <c r="H339" s="165"/>
      <c r="I339" s="165"/>
      <c r="J339" s="165"/>
      <c r="K339" s="165"/>
      <c r="L339" s="165"/>
      <c r="M339" s="165"/>
      <c r="N339" s="167" t="e">
        <f>AVERAGE(Calculations!D340:M340)</f>
        <v>#DIV/0!</v>
      </c>
      <c r="O339" s="167" t="e">
        <f>STDEV(Calculations!D340:M340)</f>
        <v>#DIV/0!</v>
      </c>
    </row>
    <row r="340" spans="1:15" ht="12.75">
      <c r="A340" s="163"/>
      <c r="B340" s="39" t="str">
        <f>'Gene Table'!D340</f>
        <v>NM_002518</v>
      </c>
      <c r="C340" s="164" t="s">
        <v>205</v>
      </c>
      <c r="D340" s="165"/>
      <c r="E340" s="165"/>
      <c r="F340" s="165"/>
      <c r="G340" s="165"/>
      <c r="H340" s="165"/>
      <c r="I340" s="165"/>
      <c r="J340" s="165"/>
      <c r="K340" s="165"/>
      <c r="L340" s="165"/>
      <c r="M340" s="165"/>
      <c r="N340" s="167" t="e">
        <f>AVERAGE(Calculations!D341:M341)</f>
        <v>#DIV/0!</v>
      </c>
      <c r="O340" s="167" t="e">
        <f>STDEV(Calculations!D341:M341)</f>
        <v>#DIV/0!</v>
      </c>
    </row>
    <row r="341" spans="1:15" ht="12.75">
      <c r="A341" s="163"/>
      <c r="B341" s="39" t="str">
        <f>'Gene Table'!D341</f>
        <v>NM_006169</v>
      </c>
      <c r="C341" s="164" t="s">
        <v>209</v>
      </c>
      <c r="D341" s="165"/>
      <c r="E341" s="165"/>
      <c r="F341" s="165"/>
      <c r="G341" s="165"/>
      <c r="H341" s="165"/>
      <c r="I341" s="165"/>
      <c r="J341" s="165"/>
      <c r="K341" s="165"/>
      <c r="L341" s="165"/>
      <c r="M341" s="165"/>
      <c r="N341" s="167" t="e">
        <f>AVERAGE(Calculations!D342:M342)</f>
        <v>#DIV/0!</v>
      </c>
      <c r="O341" s="167" t="e">
        <f>STDEV(Calculations!D342:M342)</f>
        <v>#DIV/0!</v>
      </c>
    </row>
    <row r="342" spans="1:15" ht="12.75">
      <c r="A342" s="163"/>
      <c r="B342" s="39" t="str">
        <f>'Gene Table'!D342</f>
        <v>NM_004550</v>
      </c>
      <c r="C342" s="164" t="s">
        <v>213</v>
      </c>
      <c r="D342" s="165"/>
      <c r="E342" s="165"/>
      <c r="F342" s="165"/>
      <c r="G342" s="165"/>
      <c r="H342" s="165"/>
      <c r="I342" s="165"/>
      <c r="J342" s="165"/>
      <c r="K342" s="165"/>
      <c r="L342" s="165"/>
      <c r="M342" s="165"/>
      <c r="N342" s="167" t="e">
        <f>AVERAGE(Calculations!D343:M343)</f>
        <v>#DIV/0!</v>
      </c>
      <c r="O342" s="167" t="e">
        <f>STDEV(Calculations!D343:M343)</f>
        <v>#DIV/0!</v>
      </c>
    </row>
    <row r="343" spans="1:15" ht="12.75">
      <c r="A343" s="163"/>
      <c r="B343" s="39" t="str">
        <f>'Gene Table'!D343</f>
        <v>NM_005967</v>
      </c>
      <c r="C343" s="164" t="s">
        <v>217</v>
      </c>
      <c r="D343" s="165"/>
      <c r="E343" s="165"/>
      <c r="F343" s="165"/>
      <c r="G343" s="165"/>
      <c r="H343" s="165"/>
      <c r="I343" s="165"/>
      <c r="J343" s="165"/>
      <c r="K343" s="165"/>
      <c r="L343" s="165"/>
      <c r="M343" s="165"/>
      <c r="N343" s="167" t="e">
        <f>AVERAGE(Calculations!D344:M344)</f>
        <v>#DIV/0!</v>
      </c>
      <c r="O343" s="167" t="e">
        <f>STDEV(Calculations!D344:M344)</f>
        <v>#DIV/0!</v>
      </c>
    </row>
    <row r="344" spans="1:15" ht="12.75">
      <c r="A344" s="163"/>
      <c r="B344" s="39" t="str">
        <f>'Gene Table'!D344</f>
        <v>NM_000488</v>
      </c>
      <c r="C344" s="164" t="s">
        <v>221</v>
      </c>
      <c r="D344" s="165"/>
      <c r="E344" s="165"/>
      <c r="F344" s="165"/>
      <c r="G344" s="165"/>
      <c r="H344" s="165"/>
      <c r="I344" s="165"/>
      <c r="J344" s="165"/>
      <c r="K344" s="165"/>
      <c r="L344" s="165"/>
      <c r="M344" s="165"/>
      <c r="N344" s="167" t="e">
        <f>AVERAGE(Calculations!D345:M345)</f>
        <v>#DIV/0!</v>
      </c>
      <c r="O344" s="167" t="e">
        <f>STDEV(Calculations!D345:M345)</f>
        <v>#DIV/0!</v>
      </c>
    </row>
    <row r="345" spans="1:15" ht="12.75">
      <c r="A345" s="163"/>
      <c r="B345" s="39" t="str">
        <f>'Gene Table'!D345</f>
        <v>NM_002451</v>
      </c>
      <c r="C345" s="164" t="s">
        <v>225</v>
      </c>
      <c r="D345" s="165"/>
      <c r="E345" s="165"/>
      <c r="F345" s="165"/>
      <c r="G345" s="165"/>
      <c r="H345" s="165"/>
      <c r="I345" s="165"/>
      <c r="J345" s="165"/>
      <c r="K345" s="165"/>
      <c r="L345" s="165"/>
      <c r="M345" s="165"/>
      <c r="N345" s="167" t="e">
        <f>AVERAGE(Calculations!D346:M346)</f>
        <v>#DIV/0!</v>
      </c>
      <c r="O345" s="167" t="e">
        <f>STDEV(Calculations!D346:M346)</f>
        <v>#DIV/0!</v>
      </c>
    </row>
    <row r="346" spans="1:15" ht="12.75">
      <c r="A346" s="163"/>
      <c r="B346" s="39" t="str">
        <f>'Gene Table'!D346</f>
        <v>NM_019899</v>
      </c>
      <c r="C346" s="164" t="s">
        <v>229</v>
      </c>
      <c r="D346" s="165"/>
      <c r="E346" s="165"/>
      <c r="F346" s="165"/>
      <c r="G346" s="165"/>
      <c r="H346" s="165"/>
      <c r="I346" s="165"/>
      <c r="J346" s="165"/>
      <c r="K346" s="165"/>
      <c r="L346" s="165"/>
      <c r="M346" s="165"/>
      <c r="N346" s="167" t="e">
        <f>AVERAGE(Calculations!D347:M347)</f>
        <v>#DIV/0!</v>
      </c>
      <c r="O346" s="167" t="e">
        <f>STDEV(Calculations!D347:M347)</f>
        <v>#DIV/0!</v>
      </c>
    </row>
    <row r="347" spans="1:15" ht="12.75">
      <c r="A347" s="163"/>
      <c r="B347" s="39" t="str">
        <f>'Gene Table'!D347</f>
        <v>NM_002425</v>
      </c>
      <c r="C347" s="164" t="s">
        <v>233</v>
      </c>
      <c r="D347" s="165"/>
      <c r="E347" s="165"/>
      <c r="F347" s="165"/>
      <c r="G347" s="165"/>
      <c r="H347" s="165"/>
      <c r="I347" s="165"/>
      <c r="J347" s="165"/>
      <c r="K347" s="165"/>
      <c r="L347" s="165"/>
      <c r="M347" s="165"/>
      <c r="N347" s="167" t="e">
        <f>AVERAGE(Calculations!D348:M348)</f>
        <v>#DIV/0!</v>
      </c>
      <c r="O347" s="167" t="e">
        <f>STDEV(Calculations!D348:M348)</f>
        <v>#DIV/0!</v>
      </c>
    </row>
    <row r="348" spans="1:15" ht="12.75">
      <c r="A348" s="163"/>
      <c r="B348" s="39" t="str">
        <f>'Gene Table'!D348</f>
        <v>NM_004994</v>
      </c>
      <c r="C348" s="164" t="s">
        <v>237</v>
      </c>
      <c r="D348" s="165"/>
      <c r="E348" s="165"/>
      <c r="F348" s="165"/>
      <c r="G348" s="165"/>
      <c r="H348" s="165"/>
      <c r="I348" s="165"/>
      <c r="J348" s="165"/>
      <c r="K348" s="165"/>
      <c r="L348" s="165"/>
      <c r="M348" s="165"/>
      <c r="N348" s="167" t="e">
        <f>AVERAGE(Calculations!D349:M349)</f>
        <v>#DIV/0!</v>
      </c>
      <c r="O348" s="167" t="e">
        <f>STDEV(Calculations!D349:M349)</f>
        <v>#DIV/0!</v>
      </c>
    </row>
    <row r="349" spans="1:15" ht="12.75">
      <c r="A349" s="163"/>
      <c r="B349" s="39" t="str">
        <f>'Gene Table'!D349</f>
        <v>NM_002422</v>
      </c>
      <c r="C349" s="164" t="s">
        <v>241</v>
      </c>
      <c r="D349" s="165"/>
      <c r="E349" s="165"/>
      <c r="F349" s="165"/>
      <c r="G349" s="165"/>
      <c r="H349" s="165"/>
      <c r="I349" s="165"/>
      <c r="J349" s="165"/>
      <c r="K349" s="165"/>
      <c r="L349" s="165"/>
      <c r="M349" s="165"/>
      <c r="N349" s="167" t="e">
        <f>AVERAGE(Calculations!D350:M350)</f>
        <v>#DIV/0!</v>
      </c>
      <c r="O349" s="167" t="e">
        <f>STDEV(Calculations!D350:M350)</f>
        <v>#DIV/0!</v>
      </c>
    </row>
    <row r="350" spans="1:15" ht="12.75">
      <c r="A350" s="163"/>
      <c r="B350" s="39" t="str">
        <f>'Gene Table'!D350</f>
        <v>NM_002421</v>
      </c>
      <c r="C350" s="164" t="s">
        <v>245</v>
      </c>
      <c r="D350" s="165"/>
      <c r="E350" s="165"/>
      <c r="F350" s="165"/>
      <c r="G350" s="165"/>
      <c r="H350" s="165"/>
      <c r="I350" s="165"/>
      <c r="J350" s="165"/>
      <c r="K350" s="165"/>
      <c r="L350" s="165"/>
      <c r="M350" s="165"/>
      <c r="N350" s="167" t="e">
        <f>AVERAGE(Calculations!D351:M351)</f>
        <v>#DIV/0!</v>
      </c>
      <c r="O350" s="167" t="e">
        <f>STDEV(Calculations!D351:M351)</f>
        <v>#DIV/0!</v>
      </c>
    </row>
    <row r="351" spans="1:15" ht="12.75">
      <c r="A351" s="163"/>
      <c r="B351" s="39" t="str">
        <f>'Gene Table'!D351</f>
        <v>NM_000249</v>
      </c>
      <c r="C351" s="164" t="s">
        <v>249</v>
      </c>
      <c r="D351" s="165"/>
      <c r="E351" s="165"/>
      <c r="F351" s="165"/>
      <c r="G351" s="165"/>
      <c r="H351" s="165"/>
      <c r="I351" s="165"/>
      <c r="J351" s="165"/>
      <c r="K351" s="165"/>
      <c r="L351" s="165"/>
      <c r="M351" s="165"/>
      <c r="N351" s="167" t="e">
        <f>AVERAGE(Calculations!D352:M352)</f>
        <v>#DIV/0!</v>
      </c>
      <c r="O351" s="167" t="e">
        <f>STDEV(Calculations!D352:M352)</f>
        <v>#DIV/0!</v>
      </c>
    </row>
    <row r="352" spans="1:15" ht="12.75">
      <c r="A352" s="163"/>
      <c r="B352" s="39" t="str">
        <f>'Gene Table'!D352</f>
        <v>NM_000248</v>
      </c>
      <c r="C352" s="164" t="s">
        <v>253</v>
      </c>
      <c r="D352" s="165"/>
      <c r="E352" s="165"/>
      <c r="F352" s="165"/>
      <c r="G352" s="165"/>
      <c r="H352" s="165"/>
      <c r="I352" s="165"/>
      <c r="J352" s="165"/>
      <c r="K352" s="165"/>
      <c r="L352" s="165"/>
      <c r="M352" s="165"/>
      <c r="N352" s="167" t="e">
        <f>AVERAGE(Calculations!D353:M353)</f>
        <v>#DIV/0!</v>
      </c>
      <c r="O352" s="167" t="e">
        <f>STDEV(Calculations!D353:M353)</f>
        <v>#DIV/0!</v>
      </c>
    </row>
    <row r="353" spans="1:15" ht="12.75">
      <c r="A353" s="163"/>
      <c r="B353" s="39" t="str">
        <f>'Gene Table'!D353</f>
        <v>NM_005912</v>
      </c>
      <c r="C353" s="164" t="s">
        <v>257</v>
      </c>
      <c r="D353" s="165"/>
      <c r="E353" s="165"/>
      <c r="F353" s="165"/>
      <c r="G353" s="165"/>
      <c r="H353" s="165"/>
      <c r="I353" s="165"/>
      <c r="J353" s="165"/>
      <c r="K353" s="165"/>
      <c r="L353" s="165"/>
      <c r="M353" s="165"/>
      <c r="N353" s="167" t="e">
        <f>AVERAGE(Calculations!D354:M354)</f>
        <v>#DIV/0!</v>
      </c>
      <c r="O353" s="167" t="e">
        <f>STDEV(Calculations!D354:M354)</f>
        <v>#DIV/0!</v>
      </c>
    </row>
    <row r="354" spans="1:15" ht="12.75">
      <c r="A354" s="163"/>
      <c r="B354" s="39" t="str">
        <f>'Gene Table'!D354</f>
        <v>NM_001025081</v>
      </c>
      <c r="C354" s="164" t="s">
        <v>261</v>
      </c>
      <c r="D354" s="165"/>
      <c r="E354" s="165"/>
      <c r="F354" s="165"/>
      <c r="G354" s="165"/>
      <c r="H354" s="165"/>
      <c r="I354" s="165"/>
      <c r="J354" s="165"/>
      <c r="K354" s="165"/>
      <c r="L354" s="165"/>
      <c r="M354" s="165"/>
      <c r="N354" s="167" t="e">
        <f>AVERAGE(Calculations!D355:M355)</f>
        <v>#DIV/0!</v>
      </c>
      <c r="O354" s="167" t="e">
        <f>STDEV(Calculations!D355:M355)</f>
        <v>#DIV/0!</v>
      </c>
    </row>
    <row r="355" spans="1:15" ht="12.75">
      <c r="A355" s="163"/>
      <c r="B355" s="39" t="str">
        <f>'Gene Table'!D355</f>
        <v>NM_022438</v>
      </c>
      <c r="C355" s="164" t="s">
        <v>265</v>
      </c>
      <c r="D355" s="165"/>
      <c r="E355" s="165"/>
      <c r="F355" s="165"/>
      <c r="G355" s="165"/>
      <c r="H355" s="165"/>
      <c r="I355" s="165"/>
      <c r="J355" s="165"/>
      <c r="K355" s="165"/>
      <c r="L355" s="165"/>
      <c r="M355" s="165"/>
      <c r="N355" s="167" t="e">
        <f>AVERAGE(Calculations!D356:M356)</f>
        <v>#DIV/0!</v>
      </c>
      <c r="O355" s="167" t="e">
        <f>STDEV(Calculations!D356:M356)</f>
        <v>#DIV/0!</v>
      </c>
    </row>
    <row r="356" spans="1:15" ht="12.75">
      <c r="A356" s="163"/>
      <c r="B356" s="39" t="str">
        <f>'Gene Table'!D356</f>
        <v>NM_005582</v>
      </c>
      <c r="C356" s="164" t="s">
        <v>269</v>
      </c>
      <c r="D356" s="165"/>
      <c r="E356" s="165"/>
      <c r="F356" s="165"/>
      <c r="G356" s="165"/>
      <c r="H356" s="165"/>
      <c r="I356" s="165"/>
      <c r="J356" s="165"/>
      <c r="K356" s="165"/>
      <c r="L356" s="165"/>
      <c r="M356" s="165"/>
      <c r="N356" s="167" t="e">
        <f>AVERAGE(Calculations!D357:M357)</f>
        <v>#DIV/0!</v>
      </c>
      <c r="O356" s="167" t="e">
        <f>STDEV(Calculations!D357:M357)</f>
        <v>#DIV/0!</v>
      </c>
    </row>
    <row r="357" spans="1:15" ht="12.75">
      <c r="A357" s="163"/>
      <c r="B357" s="39" t="str">
        <f>'Gene Table'!D357</f>
        <v>NM_002335</v>
      </c>
      <c r="C357" s="164" t="s">
        <v>273</v>
      </c>
      <c r="D357" s="165"/>
      <c r="E357" s="165"/>
      <c r="F357" s="165"/>
      <c r="G357" s="165"/>
      <c r="H357" s="165"/>
      <c r="I357" s="165"/>
      <c r="J357" s="165"/>
      <c r="K357" s="165"/>
      <c r="L357" s="165"/>
      <c r="M357" s="165"/>
      <c r="N357" s="167" t="e">
        <f>AVERAGE(Calculations!D358:M358)</f>
        <v>#DIV/0!</v>
      </c>
      <c r="O357" s="167" t="e">
        <f>STDEV(Calculations!D358:M358)</f>
        <v>#DIV/0!</v>
      </c>
    </row>
    <row r="358" spans="1:15" ht="12.75">
      <c r="A358" s="163"/>
      <c r="B358" s="39" t="str">
        <f>'Gene Table'!D358</f>
        <v>NM_000237</v>
      </c>
      <c r="C358" s="164" t="s">
        <v>277</v>
      </c>
      <c r="D358" s="165"/>
      <c r="E358" s="165"/>
      <c r="F358" s="165"/>
      <c r="G358" s="165"/>
      <c r="H358" s="165"/>
      <c r="I358" s="165"/>
      <c r="J358" s="165"/>
      <c r="K358" s="165"/>
      <c r="L358" s="165"/>
      <c r="M358" s="165"/>
      <c r="N358" s="167" t="e">
        <f>AVERAGE(Calculations!D359:M359)</f>
        <v>#DIV/0!</v>
      </c>
      <c r="O358" s="167" t="e">
        <f>STDEV(Calculations!D359:M359)</f>
        <v>#DIV/0!</v>
      </c>
    </row>
    <row r="359" spans="1:15" ht="12.75">
      <c r="A359" s="163"/>
      <c r="B359" s="39" t="str">
        <f>'Gene Table'!D359</f>
        <v>NM_005570</v>
      </c>
      <c r="C359" s="164" t="s">
        <v>281</v>
      </c>
      <c r="D359" s="165"/>
      <c r="E359" s="165"/>
      <c r="F359" s="165"/>
      <c r="G359" s="165"/>
      <c r="H359" s="165"/>
      <c r="I359" s="165"/>
      <c r="J359" s="165"/>
      <c r="K359" s="165"/>
      <c r="L359" s="165"/>
      <c r="M359" s="165"/>
      <c r="N359" s="167" t="e">
        <f>AVERAGE(Calculations!D360:M360)</f>
        <v>#DIV/0!</v>
      </c>
      <c r="O359" s="167" t="e">
        <f>STDEV(Calculations!D360:M360)</f>
        <v>#DIV/0!</v>
      </c>
    </row>
    <row r="360" spans="1:15" ht="12.75">
      <c r="A360" s="163"/>
      <c r="B360" s="39" t="str">
        <f>'Gene Table'!D360</f>
        <v>NM_000236</v>
      </c>
      <c r="C360" s="164" t="s">
        <v>285</v>
      </c>
      <c r="D360" s="165"/>
      <c r="E360" s="165"/>
      <c r="F360" s="165"/>
      <c r="G360" s="165"/>
      <c r="H360" s="165"/>
      <c r="I360" s="165"/>
      <c r="J360" s="165"/>
      <c r="K360" s="165"/>
      <c r="L360" s="165"/>
      <c r="M360" s="165"/>
      <c r="N360" s="167" t="e">
        <f>AVERAGE(Calculations!D361:M361)</f>
        <v>#DIV/0!</v>
      </c>
      <c r="O360" s="167" t="e">
        <f>STDEV(Calculations!D361:M361)</f>
        <v>#DIV/0!</v>
      </c>
    </row>
    <row r="361" spans="1:15" ht="12.75">
      <c r="A361" s="163"/>
      <c r="B361" s="39" t="str">
        <f>'Gene Table'!D361</f>
        <v>NM_013975</v>
      </c>
      <c r="C361" s="164" t="s">
        <v>289</v>
      </c>
      <c r="D361" s="165"/>
      <c r="E361" s="165"/>
      <c r="F361" s="165"/>
      <c r="G361" s="165"/>
      <c r="H361" s="165"/>
      <c r="I361" s="165"/>
      <c r="J361" s="165"/>
      <c r="K361" s="165"/>
      <c r="L361" s="165"/>
      <c r="M361" s="165"/>
      <c r="N361" s="167" t="e">
        <f>AVERAGE(Calculations!D362:M362)</f>
        <v>#DIV/0!</v>
      </c>
      <c r="O361" s="167" t="e">
        <f>STDEV(Calculations!D362:M362)</f>
        <v>#DIV/0!</v>
      </c>
    </row>
    <row r="362" spans="1:15" ht="12.75">
      <c r="A362" s="163"/>
      <c r="B362" s="39" t="str">
        <f>'Gene Table'!D362</f>
        <v>NM_000234</v>
      </c>
      <c r="C362" s="164" t="s">
        <v>293</v>
      </c>
      <c r="D362" s="165"/>
      <c r="E362" s="165"/>
      <c r="F362" s="165"/>
      <c r="G362" s="165"/>
      <c r="H362" s="165"/>
      <c r="I362" s="165"/>
      <c r="J362" s="165"/>
      <c r="K362" s="165"/>
      <c r="L362" s="165"/>
      <c r="M362" s="165"/>
      <c r="N362" s="167" t="e">
        <f>AVERAGE(Calculations!D363:M363)</f>
        <v>#DIV/0!</v>
      </c>
      <c r="O362" s="167" t="e">
        <f>STDEV(Calculations!D363:M363)</f>
        <v>#DIV/0!</v>
      </c>
    </row>
    <row r="363" spans="1:15" ht="12.75">
      <c r="A363" s="163"/>
      <c r="B363" s="39" t="str">
        <f>'Gene Table'!D363</f>
        <v>NM_004139</v>
      </c>
      <c r="C363" s="164" t="s">
        <v>297</v>
      </c>
      <c r="D363" s="165"/>
      <c r="E363" s="165"/>
      <c r="F363" s="165"/>
      <c r="G363" s="165"/>
      <c r="H363" s="165"/>
      <c r="I363" s="165"/>
      <c r="J363" s="165"/>
      <c r="K363" s="165"/>
      <c r="L363" s="165"/>
      <c r="M363" s="165"/>
      <c r="N363" s="167" t="e">
        <f>AVERAGE(Calculations!D364:M364)</f>
        <v>#DIV/0!</v>
      </c>
      <c r="O363" s="167" t="e">
        <f>STDEV(Calculations!D364:M364)</f>
        <v>#DIV/0!</v>
      </c>
    </row>
    <row r="364" spans="1:15" ht="12.75">
      <c r="A364" s="163"/>
      <c r="B364" s="39" t="str">
        <f>'Gene Table'!D364</f>
        <v>NM_000426</v>
      </c>
      <c r="C364" s="164" t="s">
        <v>301</v>
      </c>
      <c r="D364" s="165"/>
      <c r="E364" s="165"/>
      <c r="F364" s="165"/>
      <c r="G364" s="165"/>
      <c r="H364" s="165"/>
      <c r="I364" s="165"/>
      <c r="J364" s="165"/>
      <c r="K364" s="165"/>
      <c r="L364" s="165"/>
      <c r="M364" s="165"/>
      <c r="N364" s="167" t="e">
        <f>AVERAGE(Calculations!D365:M365)</f>
        <v>#DIV/0!</v>
      </c>
      <c r="O364" s="167" t="e">
        <f>STDEV(Calculations!D365:M365)</f>
        <v>#DIV/0!</v>
      </c>
    </row>
    <row r="365" spans="1:15" ht="12.75">
      <c r="A365" s="163"/>
      <c r="B365" s="39" t="str">
        <f>'Gene Table'!D365</f>
        <v>NM_000892</v>
      </c>
      <c r="C365" s="164" t="s">
        <v>305</v>
      </c>
      <c r="D365" s="165"/>
      <c r="E365" s="165"/>
      <c r="F365" s="165"/>
      <c r="G365" s="165"/>
      <c r="H365" s="165"/>
      <c r="I365" s="165"/>
      <c r="J365" s="165"/>
      <c r="K365" s="165"/>
      <c r="L365" s="165"/>
      <c r="M365" s="165"/>
      <c r="N365" s="167" t="e">
        <f>AVERAGE(Calculations!D366:M366)</f>
        <v>#DIV/0!</v>
      </c>
      <c r="O365" s="167" t="e">
        <f>STDEV(Calculations!D366:M366)</f>
        <v>#DIV/0!</v>
      </c>
    </row>
    <row r="366" spans="1:15" ht="12.75">
      <c r="A366" s="163"/>
      <c r="B366" s="39" t="str">
        <f>'Gene Table'!D366</f>
        <v>NM_002257</v>
      </c>
      <c r="C366" s="164" t="s">
        <v>309</v>
      </c>
      <c r="D366" s="165"/>
      <c r="E366" s="165"/>
      <c r="F366" s="165"/>
      <c r="G366" s="165"/>
      <c r="H366" s="165"/>
      <c r="I366" s="165"/>
      <c r="J366" s="165"/>
      <c r="K366" s="165"/>
      <c r="L366" s="165"/>
      <c r="M366" s="165"/>
      <c r="N366" s="167" t="e">
        <f>AVERAGE(Calculations!D367:M367)</f>
        <v>#DIV/0!</v>
      </c>
      <c r="O366" s="167" t="e">
        <f>STDEV(Calculations!D367:M367)</f>
        <v>#DIV/0!</v>
      </c>
    </row>
    <row r="367" spans="1:15" ht="12.75">
      <c r="A367" s="163"/>
      <c r="B367" s="39" t="str">
        <f>'Gene Table'!D367</f>
        <v>NM_002227</v>
      </c>
      <c r="C367" s="164" t="s">
        <v>313</v>
      </c>
      <c r="D367" s="165"/>
      <c r="E367" s="165"/>
      <c r="F367" s="165"/>
      <c r="G367" s="165"/>
      <c r="H367" s="165"/>
      <c r="I367" s="165"/>
      <c r="J367" s="165"/>
      <c r="K367" s="165"/>
      <c r="L367" s="165"/>
      <c r="M367" s="165"/>
      <c r="N367" s="167" t="e">
        <f>AVERAGE(Calculations!D368:M368)</f>
        <v>#DIV/0!</v>
      </c>
      <c r="O367" s="167" t="e">
        <f>STDEV(Calculations!D368:M368)</f>
        <v>#DIV/0!</v>
      </c>
    </row>
    <row r="368" spans="1:15" ht="12.75">
      <c r="A368" s="163"/>
      <c r="B368" s="39" t="str">
        <f>'Gene Table'!D368</f>
        <v>NM_033453</v>
      </c>
      <c r="C368" s="164" t="s">
        <v>317</v>
      </c>
      <c r="D368" s="165"/>
      <c r="E368" s="165"/>
      <c r="F368" s="165"/>
      <c r="G368" s="165"/>
      <c r="H368" s="165"/>
      <c r="I368" s="165"/>
      <c r="J368" s="165"/>
      <c r="K368" s="165"/>
      <c r="L368" s="165"/>
      <c r="M368" s="165"/>
      <c r="N368" s="167" t="e">
        <f>AVERAGE(Calculations!D369:M369)</f>
        <v>#DIV/0!</v>
      </c>
      <c r="O368" s="167" t="e">
        <f>STDEV(Calculations!D369:M369)</f>
        <v>#DIV/0!</v>
      </c>
    </row>
    <row r="369" spans="1:15" ht="12.75">
      <c r="A369" s="163"/>
      <c r="B369" s="39" t="str">
        <f>'Gene Table'!D369</f>
        <v>NM_000044</v>
      </c>
      <c r="C369" s="164" t="s">
        <v>321</v>
      </c>
      <c r="D369" s="165"/>
      <c r="E369" s="165"/>
      <c r="F369" s="165"/>
      <c r="G369" s="165"/>
      <c r="H369" s="165"/>
      <c r="I369" s="165"/>
      <c r="J369" s="165"/>
      <c r="K369" s="165"/>
      <c r="L369" s="165"/>
      <c r="M369" s="165"/>
      <c r="N369" s="167" t="e">
        <f>AVERAGE(Calculations!D370:M370)</f>
        <v>#DIV/0!</v>
      </c>
      <c r="O369" s="167" t="e">
        <f>STDEV(Calculations!D370:M370)</f>
        <v>#DIV/0!</v>
      </c>
    </row>
    <row r="370" spans="1:15" ht="12.75">
      <c r="A370" s="163"/>
      <c r="B370" s="39" t="str">
        <f>'Gene Table'!D370</f>
        <v>NM_001570</v>
      </c>
      <c r="C370" s="164" t="s">
        <v>325</v>
      </c>
      <c r="D370" s="165"/>
      <c r="E370" s="165"/>
      <c r="F370" s="165"/>
      <c r="G370" s="165"/>
      <c r="H370" s="165"/>
      <c r="I370" s="165"/>
      <c r="J370" s="165"/>
      <c r="K370" s="165"/>
      <c r="L370" s="165"/>
      <c r="M370" s="165"/>
      <c r="N370" s="167" t="e">
        <f>AVERAGE(Calculations!D371:M371)</f>
        <v>#DIV/0!</v>
      </c>
      <c r="O370" s="167" t="e">
        <f>STDEV(Calculations!D371:M371)</f>
        <v>#DIV/0!</v>
      </c>
    </row>
    <row r="371" spans="1:15" ht="12.75">
      <c r="A371" s="163"/>
      <c r="B371" s="39" t="str">
        <f>'Gene Table'!D371</f>
        <v>NM_005538</v>
      </c>
      <c r="C371" s="164" t="s">
        <v>329</v>
      </c>
      <c r="D371" s="165"/>
      <c r="E371" s="165"/>
      <c r="F371" s="165"/>
      <c r="G371" s="165"/>
      <c r="H371" s="165"/>
      <c r="I371" s="165"/>
      <c r="J371" s="165"/>
      <c r="K371" s="165"/>
      <c r="L371" s="165"/>
      <c r="M371" s="165"/>
      <c r="N371" s="167" t="e">
        <f>AVERAGE(Calculations!D372:M372)</f>
        <v>#DIV/0!</v>
      </c>
      <c r="O371" s="167" t="e">
        <f>STDEV(Calculations!D372:M372)</f>
        <v>#DIV/0!</v>
      </c>
    </row>
    <row r="372" spans="1:15" ht="12.75">
      <c r="A372" s="163"/>
      <c r="B372" s="39" t="str">
        <f>'Gene Table'!D372</f>
        <v>NM_001562</v>
      </c>
      <c r="C372" s="164" t="s">
        <v>333</v>
      </c>
      <c r="D372" s="165"/>
      <c r="E372" s="165"/>
      <c r="F372" s="165"/>
      <c r="G372" s="165"/>
      <c r="H372" s="165"/>
      <c r="I372" s="165"/>
      <c r="J372" s="165"/>
      <c r="K372" s="165"/>
      <c r="L372" s="165"/>
      <c r="M372" s="165"/>
      <c r="N372" s="167" t="e">
        <f>AVERAGE(Calculations!D373:M373)</f>
        <v>#DIV/0!</v>
      </c>
      <c r="O372" s="167" t="e">
        <f>STDEV(Calculations!D373:M373)</f>
        <v>#DIV/0!</v>
      </c>
    </row>
    <row r="373" spans="1:15" ht="12.75">
      <c r="A373" s="163"/>
      <c r="B373" s="39" t="str">
        <f>'Gene Table'!D373</f>
        <v>NM_002189</v>
      </c>
      <c r="C373" s="164" t="s">
        <v>337</v>
      </c>
      <c r="D373" s="165"/>
      <c r="E373" s="165"/>
      <c r="F373" s="165"/>
      <c r="G373" s="165"/>
      <c r="H373" s="165"/>
      <c r="I373" s="165"/>
      <c r="J373" s="165"/>
      <c r="K373" s="165"/>
      <c r="L373" s="165"/>
      <c r="M373" s="165"/>
      <c r="N373" s="167" t="e">
        <f>AVERAGE(Calculations!D374:M374)</f>
        <v>#DIV/0!</v>
      </c>
      <c r="O373" s="167" t="e">
        <f>STDEV(Calculations!D374:M374)</f>
        <v>#DIV/0!</v>
      </c>
    </row>
    <row r="374" spans="1:15" ht="12.75">
      <c r="A374" s="163"/>
      <c r="B374" s="39" t="str">
        <f>'Gene Table'!D374</f>
        <v>NM_001559</v>
      </c>
      <c r="C374" s="164" t="s">
        <v>341</v>
      </c>
      <c r="D374" s="165"/>
      <c r="E374" s="165"/>
      <c r="F374" s="165"/>
      <c r="G374" s="165"/>
      <c r="H374" s="165"/>
      <c r="I374" s="165"/>
      <c r="J374" s="165"/>
      <c r="K374" s="165"/>
      <c r="L374" s="165"/>
      <c r="M374" s="165"/>
      <c r="N374" s="167" t="e">
        <f>AVERAGE(Calculations!D375:M375)</f>
        <v>#DIV/0!</v>
      </c>
      <c r="O374" s="167" t="e">
        <f>STDEV(Calculations!D375:M375)</f>
        <v>#DIV/0!</v>
      </c>
    </row>
    <row r="375" spans="1:15" ht="12.75">
      <c r="A375" s="163"/>
      <c r="B375" s="39" t="str">
        <f>'Gene Table'!D375</f>
        <v>HGDC</v>
      </c>
      <c r="C375" s="164" t="s">
        <v>345</v>
      </c>
      <c r="D375" s="165"/>
      <c r="E375" s="165"/>
      <c r="F375" s="165"/>
      <c r="G375" s="165"/>
      <c r="H375" s="165"/>
      <c r="I375" s="165"/>
      <c r="J375" s="165"/>
      <c r="K375" s="165"/>
      <c r="L375" s="165"/>
      <c r="M375" s="165"/>
      <c r="N375" s="167" t="e">
        <f>AVERAGE(Calculations!D376:M376)</f>
        <v>#DIV/0!</v>
      </c>
      <c r="O375" s="167" t="e">
        <f>STDEV(Calculations!D376:M376)</f>
        <v>#DIV/0!</v>
      </c>
    </row>
    <row r="376" spans="1:15" ht="12.75">
      <c r="A376" s="163"/>
      <c r="B376" s="39" t="str">
        <f>'Gene Table'!D376</f>
        <v>HGDC</v>
      </c>
      <c r="C376" s="164" t="s">
        <v>347</v>
      </c>
      <c r="D376" s="165"/>
      <c r="E376" s="165"/>
      <c r="F376" s="165"/>
      <c r="G376" s="165"/>
      <c r="H376" s="165"/>
      <c r="I376" s="165"/>
      <c r="J376" s="165"/>
      <c r="K376" s="165"/>
      <c r="L376" s="165"/>
      <c r="M376" s="165"/>
      <c r="N376" s="167" t="e">
        <f>AVERAGE(Calculations!D377:M377)</f>
        <v>#DIV/0!</v>
      </c>
      <c r="O376" s="167" t="e">
        <f>STDEV(Calculations!D377:M377)</f>
        <v>#DIV/0!</v>
      </c>
    </row>
    <row r="377" spans="1:15" ht="12.75">
      <c r="A377" s="163"/>
      <c r="B377" s="39" t="str">
        <f>'Gene Table'!D377</f>
        <v>NM_002046</v>
      </c>
      <c r="C377" s="164" t="s">
        <v>348</v>
      </c>
      <c r="D377" s="165"/>
      <c r="E377" s="165"/>
      <c r="F377" s="165"/>
      <c r="G377" s="165"/>
      <c r="H377" s="165"/>
      <c r="I377" s="165"/>
      <c r="J377" s="165"/>
      <c r="K377" s="165"/>
      <c r="L377" s="165"/>
      <c r="M377" s="165"/>
      <c r="N377" s="167" t="e">
        <f>AVERAGE(Calculations!D378:M378)</f>
        <v>#DIV/0!</v>
      </c>
      <c r="O377" s="167" t="e">
        <f>STDEV(Calculations!D378:M378)</f>
        <v>#DIV/0!</v>
      </c>
    </row>
    <row r="378" spans="1:15" ht="12.75">
      <c r="A378" s="163"/>
      <c r="B378" s="39" t="str">
        <f>'Gene Table'!D378</f>
        <v>NM_001101</v>
      </c>
      <c r="C378" s="164" t="s">
        <v>352</v>
      </c>
      <c r="D378" s="165"/>
      <c r="E378" s="165"/>
      <c r="F378" s="165"/>
      <c r="G378" s="165"/>
      <c r="H378" s="165"/>
      <c r="I378" s="165"/>
      <c r="J378" s="165"/>
      <c r="K378" s="165"/>
      <c r="L378" s="165"/>
      <c r="M378" s="165"/>
      <c r="N378" s="167" t="e">
        <f>AVERAGE(Calculations!D379:M379)</f>
        <v>#DIV/0!</v>
      </c>
      <c r="O378" s="167" t="e">
        <f>STDEV(Calculations!D379:M379)</f>
        <v>#DIV/0!</v>
      </c>
    </row>
    <row r="379" spans="1:15" ht="12.75">
      <c r="A379" s="163"/>
      <c r="B379" s="39" t="str">
        <f>'Gene Table'!D379</f>
        <v>NM_004048</v>
      </c>
      <c r="C379" s="164" t="s">
        <v>356</v>
      </c>
      <c r="D379" s="165"/>
      <c r="E379" s="165"/>
      <c r="F379" s="165"/>
      <c r="G379" s="165"/>
      <c r="H379" s="165"/>
      <c r="I379" s="165"/>
      <c r="J379" s="165"/>
      <c r="K379" s="165"/>
      <c r="L379" s="165"/>
      <c r="M379" s="165"/>
      <c r="N379" s="167" t="e">
        <f>AVERAGE(Calculations!D380:M380)</f>
        <v>#DIV/0!</v>
      </c>
      <c r="O379" s="167" t="e">
        <f>STDEV(Calculations!D380:M380)</f>
        <v>#DIV/0!</v>
      </c>
    </row>
    <row r="380" spans="1:15" ht="12.75">
      <c r="A380" s="163"/>
      <c r="B380" s="39" t="str">
        <f>'Gene Table'!D380</f>
        <v>NM_012423</v>
      </c>
      <c r="C380" s="164" t="s">
        <v>360</v>
      </c>
      <c r="D380" s="165"/>
      <c r="E380" s="165"/>
      <c r="F380" s="165"/>
      <c r="G380" s="165"/>
      <c r="H380" s="165"/>
      <c r="I380" s="165"/>
      <c r="J380" s="165"/>
      <c r="K380" s="165"/>
      <c r="L380" s="165"/>
      <c r="M380" s="165"/>
      <c r="N380" s="167" t="e">
        <f>AVERAGE(Calculations!D381:M381)</f>
        <v>#DIV/0!</v>
      </c>
      <c r="O380" s="167" t="e">
        <f>STDEV(Calculations!D381:M381)</f>
        <v>#DIV/0!</v>
      </c>
    </row>
    <row r="381" spans="1:15" ht="12.75">
      <c r="A381" s="163"/>
      <c r="B381" s="39" t="str">
        <f>'Gene Table'!D381</f>
        <v>NM_000194</v>
      </c>
      <c r="C381" s="164" t="s">
        <v>364</v>
      </c>
      <c r="D381" s="165"/>
      <c r="E381" s="165"/>
      <c r="F381" s="165"/>
      <c r="G381" s="165"/>
      <c r="H381" s="165"/>
      <c r="I381" s="165"/>
      <c r="J381" s="165"/>
      <c r="K381" s="165"/>
      <c r="L381" s="165"/>
      <c r="M381" s="165"/>
      <c r="N381" s="167" t="e">
        <f>AVERAGE(Calculations!D382:M382)</f>
        <v>#DIV/0!</v>
      </c>
      <c r="O381" s="167" t="e">
        <f>STDEV(Calculations!D382:M382)</f>
        <v>#DIV/0!</v>
      </c>
    </row>
    <row r="382" spans="1:15" ht="12.75">
      <c r="A382" s="163"/>
      <c r="B382" s="39" t="str">
        <f>'Gene Table'!D382</f>
        <v>NR_003286</v>
      </c>
      <c r="C382" s="164" t="s">
        <v>368</v>
      </c>
      <c r="D382" s="165"/>
      <c r="E382" s="165"/>
      <c r="F382" s="165"/>
      <c r="G382" s="165"/>
      <c r="H382" s="165"/>
      <c r="I382" s="165"/>
      <c r="J382" s="165"/>
      <c r="K382" s="165"/>
      <c r="L382" s="165"/>
      <c r="M382" s="165"/>
      <c r="N382" s="167" t="e">
        <f>AVERAGE(Calculations!D383:M383)</f>
        <v>#DIV/0!</v>
      </c>
      <c r="O382" s="167" t="e">
        <f>STDEV(Calculations!D383:M383)</f>
        <v>#DIV/0!</v>
      </c>
    </row>
    <row r="383" spans="1:15" ht="12.75">
      <c r="A383" s="163"/>
      <c r="B383" s="39" t="str">
        <f>'Gene Table'!D383</f>
        <v>RT</v>
      </c>
      <c r="C383" s="164" t="s">
        <v>372</v>
      </c>
      <c r="D383" s="165"/>
      <c r="E383" s="165"/>
      <c r="F383" s="165"/>
      <c r="G383" s="165"/>
      <c r="H383" s="165"/>
      <c r="I383" s="165"/>
      <c r="J383" s="165"/>
      <c r="K383" s="165"/>
      <c r="L383" s="165"/>
      <c r="M383" s="165"/>
      <c r="N383" s="167" t="e">
        <f>AVERAGE(Calculations!D384:M384)</f>
        <v>#DIV/0!</v>
      </c>
      <c r="O383" s="167" t="e">
        <f>STDEV(Calculations!D384:M384)</f>
        <v>#DIV/0!</v>
      </c>
    </row>
    <row r="384" spans="1:15" ht="12.75">
      <c r="A384" s="163"/>
      <c r="B384" s="39" t="str">
        <f>'Gene Table'!D384</f>
        <v>RT</v>
      </c>
      <c r="C384" s="164" t="s">
        <v>374</v>
      </c>
      <c r="D384" s="165"/>
      <c r="E384" s="165"/>
      <c r="F384" s="165"/>
      <c r="G384" s="165"/>
      <c r="H384" s="165"/>
      <c r="I384" s="165"/>
      <c r="J384" s="165"/>
      <c r="K384" s="165"/>
      <c r="L384" s="165"/>
      <c r="M384" s="165"/>
      <c r="N384" s="167" t="e">
        <f>AVERAGE(Calculations!D385:M385)</f>
        <v>#DIV/0!</v>
      </c>
      <c r="O384" s="167" t="e">
        <f>STDEV(Calculations!D385:M385)</f>
        <v>#DIV/0!</v>
      </c>
    </row>
    <row r="385" spans="1:15" ht="12.75">
      <c r="A385" s="163"/>
      <c r="B385" s="39" t="str">
        <f>'Gene Table'!D385</f>
        <v>PCR</v>
      </c>
      <c r="C385" s="164" t="s">
        <v>375</v>
      </c>
      <c r="D385" s="165"/>
      <c r="E385" s="165"/>
      <c r="F385" s="165"/>
      <c r="G385" s="165"/>
      <c r="H385" s="165"/>
      <c r="I385" s="165"/>
      <c r="J385" s="165"/>
      <c r="K385" s="165"/>
      <c r="L385" s="165"/>
      <c r="M385" s="165"/>
      <c r="N385" s="167" t="e">
        <f>AVERAGE(Calculations!D386:M386)</f>
        <v>#DIV/0!</v>
      </c>
      <c r="O385" s="167" t="e">
        <f>STDEV(Calculations!D386:M386)</f>
        <v>#DIV/0!</v>
      </c>
    </row>
    <row r="386" spans="1:15" ht="12.75">
      <c r="A386" s="163"/>
      <c r="B386" s="39" t="str">
        <f>'Gene Table'!D386</f>
        <v>PCR</v>
      </c>
      <c r="C386" s="164" t="s">
        <v>377</v>
      </c>
      <c r="D386" s="165"/>
      <c r="E386" s="165"/>
      <c r="F386" s="165"/>
      <c r="G386" s="165"/>
      <c r="H386" s="165"/>
      <c r="I386" s="165"/>
      <c r="J386" s="165"/>
      <c r="K386" s="165"/>
      <c r="L386" s="165"/>
      <c r="M386" s="165"/>
      <c r="N386" s="167" t="e">
        <f>AVERAGE(Calculations!D387:M387)</f>
        <v>#DIV/0!</v>
      </c>
      <c r="O386" s="167" t="e">
        <f>STDEV(Calculations!D387:M387)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7" t="e">
        <f>AVERAGE(Calculations!D388:M388)</f>
        <v>#DIV/0!</v>
      </c>
      <c r="O387" s="167" t="e">
        <f>STDEV(Calculations!D388:M388)</f>
        <v>#DIV/0!</v>
      </c>
    </row>
    <row r="388" spans="1:15" ht="12.75">
      <c r="A388" s="163"/>
      <c r="B388" s="39" t="str">
        <f>'Gene Table'!D388</f>
        <v>NM_000634</v>
      </c>
      <c r="C388" s="164" t="s">
        <v>13</v>
      </c>
      <c r="D388" s="165"/>
      <c r="E388" s="165"/>
      <c r="F388" s="165"/>
      <c r="G388" s="165"/>
      <c r="H388" s="165"/>
      <c r="I388" s="165"/>
      <c r="J388" s="165"/>
      <c r="K388" s="165"/>
      <c r="L388" s="165"/>
      <c r="M388" s="165"/>
      <c r="N388" s="167" t="e">
        <f>AVERAGE(Calculations!D389:M389)</f>
        <v>#DIV/0!</v>
      </c>
      <c r="O388" s="167" t="e">
        <f>STDEV(Calculations!D389:M389)</f>
        <v>#DIV/0!</v>
      </c>
    </row>
    <row r="389" spans="1:15" ht="12.75">
      <c r="A389" s="163"/>
      <c r="B389" s="39" t="str">
        <f>'Gene Table'!D389</f>
        <v>NM_000417</v>
      </c>
      <c r="C389" s="164" t="s">
        <v>17</v>
      </c>
      <c r="D389" s="165"/>
      <c r="E389" s="165"/>
      <c r="F389" s="165"/>
      <c r="G389" s="165"/>
      <c r="H389" s="165"/>
      <c r="I389" s="165"/>
      <c r="J389" s="165"/>
      <c r="K389" s="165"/>
      <c r="L389" s="165"/>
      <c r="M389" s="165"/>
      <c r="N389" s="167" t="e">
        <f>AVERAGE(Calculations!D390:M390)</f>
        <v>#DIV/0!</v>
      </c>
      <c r="O389" s="167" t="e">
        <f>STDEV(Calculations!D390:M390)</f>
        <v>#DIV/0!</v>
      </c>
    </row>
    <row r="390" spans="1:15" ht="12.75">
      <c r="A390" s="163"/>
      <c r="B390" s="39" t="str">
        <f>'Gene Table'!D390</f>
        <v>NM_001556</v>
      </c>
      <c r="C390" s="164" t="s">
        <v>21</v>
      </c>
      <c r="D390" s="165"/>
      <c r="E390" s="165"/>
      <c r="F390" s="165"/>
      <c r="G390" s="165"/>
      <c r="H390" s="165"/>
      <c r="I390" s="165"/>
      <c r="J390" s="165"/>
      <c r="K390" s="165"/>
      <c r="L390" s="165"/>
      <c r="M390" s="165"/>
      <c r="N390" s="167" t="e">
        <f>AVERAGE(Calculations!D391:M391)</f>
        <v>#DIV/0!</v>
      </c>
      <c r="O390" s="167" t="e">
        <f>STDEV(Calculations!D391:M391)</f>
        <v>#DIV/0!</v>
      </c>
    </row>
    <row r="391" spans="1:15" ht="12.75">
      <c r="A391" s="163"/>
      <c r="B391" s="39" t="str">
        <f>'Gene Table'!D391</f>
        <v>NM_000598</v>
      </c>
      <c r="C391" s="164" t="s">
        <v>25</v>
      </c>
      <c r="D391" s="165"/>
      <c r="E391" s="165"/>
      <c r="F391" s="165"/>
      <c r="G391" s="165"/>
      <c r="H391" s="165"/>
      <c r="I391" s="165"/>
      <c r="J391" s="165"/>
      <c r="K391" s="165"/>
      <c r="L391" s="165"/>
      <c r="M391" s="165"/>
      <c r="N391" s="167" t="e">
        <f>AVERAGE(Calculations!D392:M392)</f>
        <v>#DIV/0!</v>
      </c>
      <c r="O391" s="167" t="e">
        <f>STDEV(Calculations!D392:M392)</f>
        <v>#DIV/0!</v>
      </c>
    </row>
    <row r="392" spans="1:15" ht="12.75">
      <c r="A392" s="163"/>
      <c r="B392" s="39" t="str">
        <f>'Gene Table'!D392</f>
        <v>NM_000596</v>
      </c>
      <c r="C392" s="164" t="s">
        <v>29</v>
      </c>
      <c r="D392" s="165"/>
      <c r="E392" s="165"/>
      <c r="F392" s="165"/>
      <c r="G392" s="165"/>
      <c r="H392" s="165"/>
      <c r="I392" s="165"/>
      <c r="J392" s="165"/>
      <c r="K392" s="165"/>
      <c r="L392" s="165"/>
      <c r="M392" s="165"/>
      <c r="N392" s="167" t="e">
        <f>AVERAGE(Calculations!D393:M393)</f>
        <v>#DIV/0!</v>
      </c>
      <c r="O392" s="167" t="e">
        <f>STDEV(Calculations!D393:M393)</f>
        <v>#DIV/0!</v>
      </c>
    </row>
    <row r="393" spans="1:15" ht="12.75">
      <c r="A393" s="163"/>
      <c r="B393" s="39" t="str">
        <f>'Gene Table'!D393</f>
        <v>NM_000612</v>
      </c>
      <c r="C393" s="164" t="s">
        <v>33</v>
      </c>
      <c r="D393" s="165"/>
      <c r="E393" s="165"/>
      <c r="F393" s="165"/>
      <c r="G393" s="165"/>
      <c r="H393" s="165"/>
      <c r="I393" s="165"/>
      <c r="J393" s="165"/>
      <c r="K393" s="165"/>
      <c r="L393" s="165"/>
      <c r="M393" s="165"/>
      <c r="N393" s="167" t="e">
        <f>AVERAGE(Calculations!D394:M394)</f>
        <v>#DIV/0!</v>
      </c>
      <c r="O393" s="167" t="e">
        <f>STDEV(Calculations!D394:M394)</f>
        <v>#DIV/0!</v>
      </c>
    </row>
    <row r="394" spans="1:15" ht="12.75">
      <c r="A394" s="163"/>
      <c r="B394" s="39" t="str">
        <f>'Gene Table'!D394</f>
        <v>NM_000875</v>
      </c>
      <c r="C394" s="164" t="s">
        <v>37</v>
      </c>
      <c r="D394" s="165"/>
      <c r="E394" s="165"/>
      <c r="F394" s="165"/>
      <c r="G394" s="165"/>
      <c r="H394" s="165"/>
      <c r="I394" s="165"/>
      <c r="J394" s="165"/>
      <c r="K394" s="165"/>
      <c r="L394" s="165"/>
      <c r="M394" s="165"/>
      <c r="N394" s="167" t="e">
        <f>AVERAGE(Calculations!D395:M395)</f>
        <v>#DIV/0!</v>
      </c>
      <c r="O394" s="167" t="e">
        <f>STDEV(Calculations!D395:M395)</f>
        <v>#DIV/0!</v>
      </c>
    </row>
    <row r="395" spans="1:15" ht="12.75">
      <c r="A395" s="163"/>
      <c r="B395" s="39" t="str">
        <f>'Gene Table'!D395</f>
        <v>NM_000618</v>
      </c>
      <c r="C395" s="164" t="s">
        <v>41</v>
      </c>
      <c r="D395" s="165"/>
      <c r="E395" s="165"/>
      <c r="F395" s="165"/>
      <c r="G395" s="165"/>
      <c r="H395" s="165"/>
      <c r="I395" s="165"/>
      <c r="J395" s="165"/>
      <c r="K395" s="165"/>
      <c r="L395" s="165"/>
      <c r="M395" s="165"/>
      <c r="N395" s="167" t="e">
        <f>AVERAGE(Calculations!D396:M396)</f>
        <v>#DIV/0!</v>
      </c>
      <c r="O395" s="167" t="e">
        <f>STDEV(Calculations!D396:M396)</f>
        <v>#DIV/0!</v>
      </c>
    </row>
    <row r="396" spans="1:15" ht="12.75">
      <c r="A396" s="163"/>
      <c r="B396" s="39" t="str">
        <f>'Gene Table'!D396</f>
        <v>NM_000416</v>
      </c>
      <c r="C396" s="164" t="s">
        <v>45</v>
      </c>
      <c r="D396" s="165"/>
      <c r="E396" s="165"/>
      <c r="F396" s="165"/>
      <c r="G396" s="165"/>
      <c r="H396" s="165"/>
      <c r="I396" s="165"/>
      <c r="J396" s="165"/>
      <c r="K396" s="165"/>
      <c r="L396" s="165"/>
      <c r="M396" s="165"/>
      <c r="N396" s="167" t="e">
        <f>AVERAGE(Calculations!D397:M397)</f>
        <v>#DIV/0!</v>
      </c>
      <c r="O396" s="167" t="e">
        <f>STDEV(Calculations!D397:M397)</f>
        <v>#DIV/0!</v>
      </c>
    </row>
    <row r="397" spans="1:15" ht="12.75">
      <c r="A397" s="163"/>
      <c r="B397" s="39" t="str">
        <f>'Gene Table'!D397</f>
        <v>NM_005896</v>
      </c>
      <c r="C397" s="164" t="s">
        <v>49</v>
      </c>
      <c r="D397" s="165"/>
      <c r="E397" s="165"/>
      <c r="F397" s="165"/>
      <c r="G397" s="165"/>
      <c r="H397" s="165"/>
      <c r="I397" s="165"/>
      <c r="J397" s="165"/>
      <c r="K397" s="165"/>
      <c r="L397" s="165"/>
      <c r="M397" s="165"/>
      <c r="N397" s="167" t="e">
        <f>AVERAGE(Calculations!D398:M398)</f>
        <v>#DIV/0!</v>
      </c>
      <c r="O397" s="167" t="e">
        <f>STDEV(Calculations!D398:M398)</f>
        <v>#DIV/0!</v>
      </c>
    </row>
    <row r="398" spans="1:15" ht="12.75">
      <c r="A398" s="163"/>
      <c r="B398" s="39" t="str">
        <f>'Gene Table'!D398</f>
        <v>NM_000384</v>
      </c>
      <c r="C398" s="164" t="s">
        <v>53</v>
      </c>
      <c r="D398" s="165"/>
      <c r="E398" s="165"/>
      <c r="F398" s="165"/>
      <c r="G398" s="165"/>
      <c r="H398" s="165"/>
      <c r="I398" s="165"/>
      <c r="J398" s="165"/>
      <c r="K398" s="165"/>
      <c r="L398" s="165"/>
      <c r="M398" s="165"/>
      <c r="N398" s="167" t="e">
        <f>AVERAGE(Calculations!D399:M399)</f>
        <v>#DIV/0!</v>
      </c>
      <c r="O398" s="167" t="e">
        <f>STDEV(Calculations!D399:M399)</f>
        <v>#DIV/0!</v>
      </c>
    </row>
    <row r="399" spans="1:15" ht="12.75">
      <c r="A399" s="163"/>
      <c r="B399" s="39" t="str">
        <f>'Gene Table'!D399</f>
        <v>NM_001039132</v>
      </c>
      <c r="C399" s="164" t="s">
        <v>57</v>
      </c>
      <c r="D399" s="165"/>
      <c r="E399" s="165"/>
      <c r="F399" s="165"/>
      <c r="G399" s="165"/>
      <c r="H399" s="165"/>
      <c r="I399" s="165"/>
      <c r="J399" s="165"/>
      <c r="K399" s="165"/>
      <c r="L399" s="165"/>
      <c r="M399" s="165"/>
      <c r="N399" s="167" t="e">
        <f>AVERAGE(Calculations!D400:M400)</f>
        <v>#DIV/0!</v>
      </c>
      <c r="O399" s="167" t="e">
        <f>STDEV(Calculations!D400:M400)</f>
        <v>#DIV/0!</v>
      </c>
    </row>
    <row r="400" spans="1:15" ht="12.75">
      <c r="A400" s="163"/>
      <c r="B400" s="39" t="str">
        <f>'Gene Table'!D400</f>
        <v>NM_000482</v>
      </c>
      <c r="C400" s="164" t="s">
        <v>61</v>
      </c>
      <c r="D400" s="165"/>
      <c r="E400" s="165"/>
      <c r="F400" s="165"/>
      <c r="G400" s="165"/>
      <c r="H400" s="165"/>
      <c r="I400" s="165"/>
      <c r="J400" s="165"/>
      <c r="K400" s="165"/>
      <c r="L400" s="165"/>
      <c r="M400" s="165"/>
      <c r="N400" s="167" t="e">
        <f>AVERAGE(Calculations!D401:M401)</f>
        <v>#DIV/0!</v>
      </c>
      <c r="O400" s="167" t="e">
        <f>STDEV(Calculations!D401:M401)</f>
        <v>#DIV/0!</v>
      </c>
    </row>
    <row r="401" spans="1:15" ht="12.75">
      <c r="A401" s="163"/>
      <c r="B401" s="39" t="str">
        <f>'Gene Table'!D401</f>
        <v>NM_002155</v>
      </c>
      <c r="C401" s="164" t="s">
        <v>65</v>
      </c>
      <c r="D401" s="165"/>
      <c r="E401" s="165"/>
      <c r="F401" s="165"/>
      <c r="G401" s="165"/>
      <c r="H401" s="165"/>
      <c r="I401" s="165"/>
      <c r="J401" s="165"/>
      <c r="K401" s="165"/>
      <c r="L401" s="165"/>
      <c r="M401" s="165"/>
      <c r="N401" s="167" t="e">
        <f>AVERAGE(Calculations!D402:M402)</f>
        <v>#DIV/0!</v>
      </c>
      <c r="O401" s="167" t="e">
        <f>STDEV(Calculations!D402:M402)</f>
        <v>#DIV/0!</v>
      </c>
    </row>
    <row r="402" spans="1:15" ht="12.75">
      <c r="A402" s="163"/>
      <c r="B402" s="39" t="str">
        <f>'Gene Table'!D402</f>
        <v>NM_002153</v>
      </c>
      <c r="C402" s="164" t="s">
        <v>69</v>
      </c>
      <c r="D402" s="165"/>
      <c r="E402" s="165"/>
      <c r="F402" s="165"/>
      <c r="G402" s="165"/>
      <c r="H402" s="165"/>
      <c r="I402" s="165"/>
      <c r="J402" s="165"/>
      <c r="K402" s="165"/>
      <c r="L402" s="165"/>
      <c r="M402" s="165"/>
      <c r="N402" s="167" t="e">
        <f>AVERAGE(Calculations!D403:M403)</f>
        <v>#DIV/0!</v>
      </c>
      <c r="O402" s="167" t="e">
        <f>STDEV(Calculations!D403:M403)</f>
        <v>#DIV/0!</v>
      </c>
    </row>
    <row r="403" spans="1:15" ht="12.75">
      <c r="A403" s="163"/>
      <c r="B403" s="39" t="str">
        <f>'Gene Table'!D403</f>
        <v>NM_000413</v>
      </c>
      <c r="C403" s="164" t="s">
        <v>73</v>
      </c>
      <c r="D403" s="165"/>
      <c r="E403" s="165"/>
      <c r="F403" s="165"/>
      <c r="G403" s="165"/>
      <c r="H403" s="165"/>
      <c r="I403" s="165"/>
      <c r="J403" s="165"/>
      <c r="K403" s="165"/>
      <c r="L403" s="165"/>
      <c r="M403" s="165"/>
      <c r="N403" s="167" t="e">
        <f>AVERAGE(Calculations!D404:M404)</f>
        <v>#DIV/0!</v>
      </c>
      <c r="O403" s="167" t="e">
        <f>STDEV(Calculations!D404:M404)</f>
        <v>#DIV/0!</v>
      </c>
    </row>
    <row r="404" spans="1:15" ht="12.75">
      <c r="A404" s="163"/>
      <c r="B404" s="39" t="str">
        <f>'Gene Table'!D404</f>
        <v>NM_001641</v>
      </c>
      <c r="C404" s="164" t="s">
        <v>77</v>
      </c>
      <c r="D404" s="165"/>
      <c r="E404" s="165"/>
      <c r="F404" s="165"/>
      <c r="G404" s="165"/>
      <c r="H404" s="165"/>
      <c r="I404" s="165"/>
      <c r="J404" s="165"/>
      <c r="K404" s="165"/>
      <c r="L404" s="165"/>
      <c r="M404" s="165"/>
      <c r="N404" s="167" t="e">
        <f>AVERAGE(Calculations!D405:M405)</f>
        <v>#DIV/0!</v>
      </c>
      <c r="O404" s="167" t="e">
        <f>STDEV(Calculations!D405:M405)</f>
        <v>#DIV/0!</v>
      </c>
    </row>
    <row r="405" spans="1:15" ht="12.75">
      <c r="A405" s="163"/>
      <c r="B405" s="39" t="str">
        <f>'Gene Table'!D405</f>
        <v>NM_000198</v>
      </c>
      <c r="C405" s="164" t="s">
        <v>81</v>
      </c>
      <c r="D405" s="165"/>
      <c r="E405" s="165"/>
      <c r="F405" s="165"/>
      <c r="G405" s="165"/>
      <c r="H405" s="165"/>
      <c r="I405" s="165"/>
      <c r="J405" s="165"/>
      <c r="K405" s="165"/>
      <c r="L405" s="165"/>
      <c r="M405" s="165"/>
      <c r="N405" s="167" t="e">
        <f>AVERAGE(Calculations!D406:M406)</f>
        <v>#DIV/0!</v>
      </c>
      <c r="O405" s="167" t="e">
        <f>STDEV(Calculations!D406:M406)</f>
        <v>#DIV/0!</v>
      </c>
    </row>
    <row r="406" spans="1:15" ht="12.75">
      <c r="A406" s="163"/>
      <c r="B406" s="39" t="str">
        <f>'Gene Table'!D406</f>
        <v>NM_000862</v>
      </c>
      <c r="C406" s="164" t="s">
        <v>85</v>
      </c>
      <c r="D406" s="165"/>
      <c r="E406" s="165"/>
      <c r="F406" s="165"/>
      <c r="G406" s="165"/>
      <c r="H406" s="165"/>
      <c r="I406" s="165"/>
      <c r="J406" s="165"/>
      <c r="K406" s="165"/>
      <c r="L406" s="165"/>
      <c r="M406" s="165"/>
      <c r="N406" s="167" t="e">
        <f>AVERAGE(Calculations!D407:M407)</f>
        <v>#DIV/0!</v>
      </c>
      <c r="O406" s="167" t="e">
        <f>STDEV(Calculations!D407:M407)</f>
        <v>#DIV/0!</v>
      </c>
    </row>
    <row r="407" spans="1:15" ht="12.75">
      <c r="A407" s="163"/>
      <c r="B407" s="39" t="str">
        <f>'Gene Table'!D407</f>
        <v>NM_005143</v>
      </c>
      <c r="C407" s="164" t="s">
        <v>89</v>
      </c>
      <c r="D407" s="165"/>
      <c r="E407" s="165"/>
      <c r="F407" s="165"/>
      <c r="G407" s="165"/>
      <c r="H407" s="165"/>
      <c r="I407" s="165"/>
      <c r="J407" s="165"/>
      <c r="K407" s="165"/>
      <c r="L407" s="165"/>
      <c r="M407" s="165"/>
      <c r="N407" s="167" t="e">
        <f>AVERAGE(Calculations!D408:M408)</f>
        <v>#DIV/0!</v>
      </c>
      <c r="O407" s="167" t="e">
        <f>STDEV(Calculations!D408:M408)</f>
        <v>#DIV/0!</v>
      </c>
    </row>
    <row r="408" spans="1:15" ht="12.75">
      <c r="A408" s="163"/>
      <c r="B408" s="39" t="str">
        <f>'Gene Table'!D408</f>
        <v>NM_005518</v>
      </c>
      <c r="C408" s="164" t="s">
        <v>93</v>
      </c>
      <c r="D408" s="165"/>
      <c r="E408" s="165"/>
      <c r="F408" s="165"/>
      <c r="G408" s="165"/>
      <c r="H408" s="165"/>
      <c r="I408" s="165"/>
      <c r="J408" s="165"/>
      <c r="K408" s="165"/>
      <c r="L408" s="165"/>
      <c r="M408" s="165"/>
      <c r="N408" s="167" t="e">
        <f>AVERAGE(Calculations!D409:M409)</f>
        <v>#DIV/0!</v>
      </c>
      <c r="O408" s="167" t="e">
        <f>STDEV(Calculations!D409:M409)</f>
        <v>#DIV/0!</v>
      </c>
    </row>
    <row r="409" spans="1:15" ht="12.75">
      <c r="A409" s="163"/>
      <c r="B409" s="39" t="str">
        <f>'Gene Table'!D409</f>
        <v>NM_002130</v>
      </c>
      <c r="C409" s="164" t="s">
        <v>97</v>
      </c>
      <c r="D409" s="165"/>
      <c r="E409" s="165"/>
      <c r="F409" s="165"/>
      <c r="G409" s="165"/>
      <c r="H409" s="165"/>
      <c r="I409" s="165"/>
      <c r="J409" s="165"/>
      <c r="K409" s="165"/>
      <c r="L409" s="165"/>
      <c r="M409" s="165"/>
      <c r="N409" s="167" t="e">
        <f>AVERAGE(Calculations!D410:M410)</f>
        <v>#DIV/0!</v>
      </c>
      <c r="O409" s="167" t="e">
        <f>STDEV(Calculations!D410:M410)</f>
        <v>#DIV/0!</v>
      </c>
    </row>
    <row r="410" spans="1:15" ht="12.75">
      <c r="A410" s="163"/>
      <c r="B410" s="39" t="str">
        <f>'Gene Table'!D410</f>
        <v>NM_001607</v>
      </c>
      <c r="C410" s="164" t="s">
        <v>101</v>
      </c>
      <c r="D410" s="165"/>
      <c r="E410" s="165"/>
      <c r="F410" s="165"/>
      <c r="G410" s="165"/>
      <c r="H410" s="165"/>
      <c r="I410" s="165"/>
      <c r="J410" s="165"/>
      <c r="K410" s="165"/>
      <c r="L410" s="165"/>
      <c r="M410" s="165"/>
      <c r="N410" s="167" t="e">
        <f>AVERAGE(Calculations!D411:M411)</f>
        <v>#DIV/0!</v>
      </c>
      <c r="O410" s="167" t="e">
        <f>STDEV(Calculations!D411:M411)</f>
        <v>#DIV/0!</v>
      </c>
    </row>
    <row r="411" spans="1:15" ht="12.75">
      <c r="A411" s="163"/>
      <c r="B411" s="39" t="str">
        <f>'Gene Table'!D411</f>
        <v>NM_021155</v>
      </c>
      <c r="C411" s="164" t="s">
        <v>105</v>
      </c>
      <c r="D411" s="165"/>
      <c r="E411" s="165"/>
      <c r="F411" s="165"/>
      <c r="G411" s="165"/>
      <c r="H411" s="165"/>
      <c r="I411" s="165"/>
      <c r="J411" s="165"/>
      <c r="K411" s="165"/>
      <c r="L411" s="165"/>
      <c r="M411" s="165"/>
      <c r="N411" s="167" t="e">
        <f>AVERAGE(Calculations!D412:M412)</f>
        <v>#DIV/0!</v>
      </c>
      <c r="O411" s="167" t="e">
        <f>STDEV(Calculations!D412:M412)</f>
        <v>#DIV/0!</v>
      </c>
    </row>
    <row r="412" spans="1:15" ht="12.75">
      <c r="A412" s="163"/>
      <c r="B412" s="39" t="str">
        <f>'Gene Table'!D412</f>
        <v>NM_001010931</v>
      </c>
      <c r="C412" s="164" t="s">
        <v>109</v>
      </c>
      <c r="D412" s="165"/>
      <c r="E412" s="165"/>
      <c r="F412" s="165"/>
      <c r="G412" s="165"/>
      <c r="H412" s="165"/>
      <c r="I412" s="165"/>
      <c r="J412" s="165"/>
      <c r="K412" s="165"/>
      <c r="L412" s="165"/>
      <c r="M412" s="165"/>
      <c r="N412" s="167" t="e">
        <f>AVERAGE(Calculations!D413:M413)</f>
        <v>#DIV/0!</v>
      </c>
      <c r="O412" s="167" t="e">
        <f>STDEV(Calculations!D413:M413)</f>
        <v>#DIV/0!</v>
      </c>
    </row>
    <row r="413" spans="1:15" ht="12.75">
      <c r="A413" s="163"/>
      <c r="B413" s="39" t="str">
        <f>'Gene Table'!D413</f>
        <v>NM_013371</v>
      </c>
      <c r="C413" s="164" t="s">
        <v>113</v>
      </c>
      <c r="D413" s="165"/>
      <c r="E413" s="165"/>
      <c r="F413" s="165"/>
      <c r="G413" s="165"/>
      <c r="H413" s="165"/>
      <c r="I413" s="165"/>
      <c r="J413" s="165"/>
      <c r="K413" s="165"/>
      <c r="L413" s="165"/>
      <c r="M413" s="165"/>
      <c r="N413" s="167" t="e">
        <f>AVERAGE(Calculations!D414:M414)</f>
        <v>#DIV/0!</v>
      </c>
      <c r="O413" s="167" t="e">
        <f>STDEV(Calculations!D414:M414)</f>
        <v>#DIV/0!</v>
      </c>
    </row>
    <row r="414" spans="1:15" ht="12.75">
      <c r="A414" s="163"/>
      <c r="B414" s="39" t="str">
        <f>'Gene Table'!D414</f>
        <v>NM_012092</v>
      </c>
      <c r="C414" s="164" t="s">
        <v>117</v>
      </c>
      <c r="D414" s="165"/>
      <c r="E414" s="165"/>
      <c r="F414" s="165"/>
      <c r="G414" s="165"/>
      <c r="H414" s="165"/>
      <c r="I414" s="165"/>
      <c r="J414" s="165"/>
      <c r="K414" s="165"/>
      <c r="L414" s="165"/>
      <c r="M414" s="165"/>
      <c r="N414" s="167" t="e">
        <f>AVERAGE(Calculations!D415:M415)</f>
        <v>#DIV/0!</v>
      </c>
      <c r="O414" s="167" t="e">
        <f>STDEV(Calculations!D415:M415)</f>
        <v>#DIV/0!</v>
      </c>
    </row>
    <row r="415" spans="1:15" ht="12.75">
      <c r="A415" s="163"/>
      <c r="B415" s="39" t="str">
        <f>'Gene Table'!D415</f>
        <v>NM_005513</v>
      </c>
      <c r="C415" s="164" t="s">
        <v>121</v>
      </c>
      <c r="D415" s="165"/>
      <c r="E415" s="165"/>
      <c r="F415" s="165"/>
      <c r="G415" s="165"/>
      <c r="H415" s="165"/>
      <c r="I415" s="165"/>
      <c r="J415" s="165"/>
      <c r="K415" s="165"/>
      <c r="L415" s="165"/>
      <c r="M415" s="165"/>
      <c r="N415" s="167" t="e">
        <f>AVERAGE(Calculations!D416:M416)</f>
        <v>#DIV/0!</v>
      </c>
      <c r="O415" s="167" t="e">
        <f>STDEV(Calculations!D416:M416)</f>
        <v>#DIV/0!</v>
      </c>
    </row>
    <row r="416" spans="1:15" ht="12.75">
      <c r="A416" s="163"/>
      <c r="B416" s="39" t="str">
        <f>'Gene Table'!D416</f>
        <v>NM_000827</v>
      </c>
      <c r="C416" s="164" t="s">
        <v>125</v>
      </c>
      <c r="D416" s="165"/>
      <c r="E416" s="165"/>
      <c r="F416" s="165"/>
      <c r="G416" s="165"/>
      <c r="H416" s="165"/>
      <c r="I416" s="165"/>
      <c r="J416" s="165"/>
      <c r="K416" s="165"/>
      <c r="L416" s="165"/>
      <c r="M416" s="165"/>
      <c r="N416" s="167" t="e">
        <f>AVERAGE(Calculations!D417:M417)</f>
        <v>#DIV/0!</v>
      </c>
      <c r="O416" s="167" t="e">
        <f>STDEV(Calculations!D417:M417)</f>
        <v>#DIV/0!</v>
      </c>
    </row>
    <row r="417" spans="1:15" ht="12.75">
      <c r="A417" s="163"/>
      <c r="B417" s="39" t="str">
        <f>'Gene Table'!D417</f>
        <v>NM_002084</v>
      </c>
      <c r="C417" s="164" t="s">
        <v>129</v>
      </c>
      <c r="D417" s="165"/>
      <c r="E417" s="165"/>
      <c r="F417" s="165"/>
      <c r="G417" s="165"/>
      <c r="H417" s="165"/>
      <c r="I417" s="165"/>
      <c r="J417" s="165"/>
      <c r="K417" s="165"/>
      <c r="L417" s="165"/>
      <c r="M417" s="165"/>
      <c r="N417" s="167" t="e">
        <f>AVERAGE(Calculations!D418:M418)</f>
        <v>#DIV/0!</v>
      </c>
      <c r="O417" s="167" t="e">
        <f>STDEV(Calculations!D418:M418)</f>
        <v>#DIV/0!</v>
      </c>
    </row>
    <row r="418" spans="1:15" ht="12.75">
      <c r="A418" s="163"/>
      <c r="B418" s="39" t="str">
        <f>'Gene Table'!D418</f>
        <v>NM_002083</v>
      </c>
      <c r="C418" s="164" t="s">
        <v>133</v>
      </c>
      <c r="D418" s="165"/>
      <c r="E418" s="165"/>
      <c r="F418" s="165"/>
      <c r="G418" s="165"/>
      <c r="H418" s="165"/>
      <c r="I418" s="165"/>
      <c r="J418" s="165"/>
      <c r="K418" s="165"/>
      <c r="L418" s="165"/>
      <c r="M418" s="165"/>
      <c r="N418" s="167" t="e">
        <f>AVERAGE(Calculations!D419:M419)</f>
        <v>#DIV/0!</v>
      </c>
      <c r="O418" s="167" t="e">
        <f>STDEV(Calculations!D419:M419)</f>
        <v>#DIV/0!</v>
      </c>
    </row>
    <row r="419" spans="1:15" ht="12.75">
      <c r="A419" s="163"/>
      <c r="B419" s="39" t="str">
        <f>'Gene Table'!D419</f>
        <v>NM_019844</v>
      </c>
      <c r="C419" s="164" t="s">
        <v>137</v>
      </c>
      <c r="D419" s="165"/>
      <c r="E419" s="165"/>
      <c r="F419" s="165"/>
      <c r="G419" s="165"/>
      <c r="H419" s="165"/>
      <c r="I419" s="165"/>
      <c r="J419" s="165"/>
      <c r="K419" s="165"/>
      <c r="L419" s="165"/>
      <c r="M419" s="165"/>
      <c r="N419" s="167" t="e">
        <f>AVERAGE(Calculations!D420:M420)</f>
        <v>#DIV/0!</v>
      </c>
      <c r="O419" s="167" t="e">
        <f>STDEV(Calculations!D420:M420)</f>
        <v>#DIV/0!</v>
      </c>
    </row>
    <row r="420" spans="1:15" ht="12.75">
      <c r="A420" s="163"/>
      <c r="B420" s="39" t="str">
        <f>'Gene Table'!D420</f>
        <v>NM_014905</v>
      </c>
      <c r="C420" s="164" t="s">
        <v>141</v>
      </c>
      <c r="D420" s="165"/>
      <c r="E420" s="165"/>
      <c r="F420" s="165"/>
      <c r="G420" s="165"/>
      <c r="H420" s="165"/>
      <c r="I420" s="165"/>
      <c r="J420" s="165"/>
      <c r="K420" s="165"/>
      <c r="L420" s="165"/>
      <c r="M420" s="165"/>
      <c r="N420" s="167" t="e">
        <f>AVERAGE(Calculations!D421:M421)</f>
        <v>#DIV/0!</v>
      </c>
      <c r="O420" s="167" t="e">
        <f>STDEV(Calculations!D421:M421)</f>
        <v>#DIV/0!</v>
      </c>
    </row>
    <row r="421" spans="1:15" ht="12.75">
      <c r="A421" s="163"/>
      <c r="B421" s="39" t="str">
        <f>'Gene Table'!D421</f>
        <v>NM_000515</v>
      </c>
      <c r="C421" s="164" t="s">
        <v>145</v>
      </c>
      <c r="D421" s="165"/>
      <c r="E421" s="165"/>
      <c r="F421" s="165"/>
      <c r="G421" s="165"/>
      <c r="H421" s="165"/>
      <c r="I421" s="165"/>
      <c r="J421" s="165"/>
      <c r="K421" s="165"/>
      <c r="L421" s="165"/>
      <c r="M421" s="165"/>
      <c r="N421" s="167" t="e">
        <f>AVERAGE(Calculations!D422:M422)</f>
        <v>#DIV/0!</v>
      </c>
      <c r="O421" s="167" t="e">
        <f>STDEV(Calculations!D422:M422)</f>
        <v>#DIV/0!</v>
      </c>
    </row>
    <row r="422" spans="1:15" ht="12.75">
      <c r="A422" s="163"/>
      <c r="B422" s="39" t="str">
        <f>'Gene Table'!D422</f>
        <v>NM_015670</v>
      </c>
      <c r="C422" s="164" t="s">
        <v>149</v>
      </c>
      <c r="D422" s="165"/>
      <c r="E422" s="165"/>
      <c r="F422" s="165"/>
      <c r="G422" s="165"/>
      <c r="H422" s="165"/>
      <c r="I422" s="165"/>
      <c r="J422" s="165"/>
      <c r="K422" s="165"/>
      <c r="L422" s="165"/>
      <c r="M422" s="165"/>
      <c r="N422" s="167" t="e">
        <f>AVERAGE(Calculations!D423:M423)</f>
        <v>#DIV/0!</v>
      </c>
      <c r="O422" s="167" t="e">
        <f>STDEV(Calculations!D423:M423)</f>
        <v>#DIV/0!</v>
      </c>
    </row>
    <row r="423" spans="1:15" ht="12.75">
      <c r="A423" s="163"/>
      <c r="B423" s="39" t="str">
        <f>'Gene Table'!D423</f>
        <v>NM_001039130</v>
      </c>
      <c r="C423" s="164" t="s">
        <v>153</v>
      </c>
      <c r="D423" s="165"/>
      <c r="E423" s="165"/>
      <c r="F423" s="165"/>
      <c r="G423" s="165"/>
      <c r="H423" s="165"/>
      <c r="I423" s="165"/>
      <c r="J423" s="165"/>
      <c r="K423" s="165"/>
      <c r="L423" s="165"/>
      <c r="M423" s="165"/>
      <c r="N423" s="167" t="e">
        <f>AVERAGE(Calculations!D424:M424)</f>
        <v>#DIV/0!</v>
      </c>
      <c r="O423" s="167" t="e">
        <f>STDEV(Calculations!D424:M424)</f>
        <v>#DIV/0!</v>
      </c>
    </row>
    <row r="424" spans="1:15" ht="12.75">
      <c r="A424" s="163"/>
      <c r="B424" s="39" t="str">
        <f>'Gene Table'!D424</f>
        <v>NM_001140</v>
      </c>
      <c r="C424" s="164" t="s">
        <v>157</v>
      </c>
      <c r="D424" s="165"/>
      <c r="E424" s="165"/>
      <c r="F424" s="165"/>
      <c r="G424" s="165"/>
      <c r="H424" s="165"/>
      <c r="I424" s="165"/>
      <c r="J424" s="165"/>
      <c r="K424" s="165"/>
      <c r="L424" s="165"/>
      <c r="M424" s="165"/>
      <c r="N424" s="167" t="e">
        <f>AVERAGE(Calculations!D425:M425)</f>
        <v>#DIV/0!</v>
      </c>
      <c r="O424" s="167" t="e">
        <f>STDEV(Calculations!D425:M425)</f>
        <v>#DIV/0!</v>
      </c>
    </row>
    <row r="425" spans="1:15" ht="12.75">
      <c r="A425" s="163"/>
      <c r="B425" s="39" t="str">
        <f>'Gene Table'!D425</f>
        <v>NM_153289</v>
      </c>
      <c r="C425" s="164" t="s">
        <v>161</v>
      </c>
      <c r="D425" s="165"/>
      <c r="E425" s="165"/>
      <c r="F425" s="165"/>
      <c r="G425" s="165"/>
      <c r="H425" s="165"/>
      <c r="I425" s="165"/>
      <c r="J425" s="165"/>
      <c r="K425" s="165"/>
      <c r="L425" s="165"/>
      <c r="M425" s="165"/>
      <c r="N425" s="167" t="e">
        <f>AVERAGE(Calculations!D426:M426)</f>
        <v>#DIV/0!</v>
      </c>
      <c r="O425" s="167" t="e">
        <f>STDEV(Calculations!D426:M426)</f>
        <v>#DIV/0!</v>
      </c>
    </row>
    <row r="426" spans="1:15" ht="12.75">
      <c r="A426" s="163"/>
      <c r="B426" s="39" t="str">
        <f>'Gene Table'!D426</f>
        <v>NM_001629</v>
      </c>
      <c r="C426" s="164" t="s">
        <v>165</v>
      </c>
      <c r="D426" s="165"/>
      <c r="E426" s="165"/>
      <c r="F426" s="165"/>
      <c r="G426" s="165"/>
      <c r="H426" s="165"/>
      <c r="I426" s="165"/>
      <c r="J426" s="165"/>
      <c r="K426" s="165"/>
      <c r="L426" s="165"/>
      <c r="M426" s="165"/>
      <c r="N426" s="167" t="e">
        <f>AVERAGE(Calculations!D427:M427)</f>
        <v>#DIV/0!</v>
      </c>
      <c r="O426" s="167" t="e">
        <f>STDEV(Calculations!D427:M427)</f>
        <v>#DIV/0!</v>
      </c>
    </row>
    <row r="427" spans="1:15" ht="12.75">
      <c r="A427" s="163"/>
      <c r="B427" s="39" t="str">
        <f>'Gene Table'!D427</f>
        <v>NM_000698</v>
      </c>
      <c r="C427" s="164" t="s">
        <v>169</v>
      </c>
      <c r="D427" s="165"/>
      <c r="E427" s="165"/>
      <c r="F427" s="165"/>
      <c r="G427" s="165"/>
      <c r="H427" s="165"/>
      <c r="I427" s="165"/>
      <c r="J427" s="165"/>
      <c r="K427" s="165"/>
      <c r="L427" s="165"/>
      <c r="M427" s="165"/>
      <c r="N427" s="167" t="e">
        <f>AVERAGE(Calculations!D428:M428)</f>
        <v>#DIV/0!</v>
      </c>
      <c r="O427" s="167" t="e">
        <f>STDEV(Calculations!D428:M428)</f>
        <v>#DIV/0!</v>
      </c>
    </row>
    <row r="428" spans="1:15" ht="12.75">
      <c r="A428" s="163"/>
      <c r="B428" s="39" t="str">
        <f>'Gene Table'!D428</f>
        <v>NM_000697</v>
      </c>
      <c r="C428" s="164" t="s">
        <v>173</v>
      </c>
      <c r="D428" s="165"/>
      <c r="E428" s="165"/>
      <c r="F428" s="165"/>
      <c r="G428" s="165"/>
      <c r="H428" s="165"/>
      <c r="I428" s="165"/>
      <c r="J428" s="165"/>
      <c r="K428" s="165"/>
      <c r="L428" s="165"/>
      <c r="M428" s="165"/>
      <c r="N428" s="167" t="e">
        <f>AVERAGE(Calculations!D429:M429)</f>
        <v>#DIV/0!</v>
      </c>
      <c r="O428" s="167" t="e">
        <f>STDEV(Calculations!D429:M429)</f>
        <v>#DIV/0!</v>
      </c>
    </row>
    <row r="429" spans="1:15" ht="12.75">
      <c r="A429" s="163"/>
      <c r="B429" s="39" t="str">
        <f>'Gene Table'!D429</f>
        <v>NM_015367</v>
      </c>
      <c r="C429" s="164" t="s">
        <v>177</v>
      </c>
      <c r="D429" s="165"/>
      <c r="E429" s="165"/>
      <c r="F429" s="165"/>
      <c r="G429" s="165"/>
      <c r="H429" s="165"/>
      <c r="I429" s="165"/>
      <c r="J429" s="165"/>
      <c r="K429" s="165"/>
      <c r="L429" s="165"/>
      <c r="M429" s="165"/>
      <c r="N429" s="167" t="e">
        <f>AVERAGE(Calculations!D430:M430)</f>
        <v>#DIV/0!</v>
      </c>
      <c r="O429" s="167" t="e">
        <f>STDEV(Calculations!D430:M430)</f>
        <v>#DIV/0!</v>
      </c>
    </row>
    <row r="430" spans="1:15" ht="12.75">
      <c r="A430" s="163"/>
      <c r="B430" s="39" t="str">
        <f>'Gene Table'!D430</f>
        <v>NM_015364</v>
      </c>
      <c r="C430" s="164" t="s">
        <v>181</v>
      </c>
      <c r="D430" s="165"/>
      <c r="E430" s="165"/>
      <c r="F430" s="165"/>
      <c r="G430" s="165"/>
      <c r="H430" s="165"/>
      <c r="I430" s="165"/>
      <c r="J430" s="165"/>
      <c r="K430" s="165"/>
      <c r="L430" s="165"/>
      <c r="M430" s="165"/>
      <c r="N430" s="167" t="e">
        <f>AVERAGE(Calculations!D431:M431)</f>
        <v>#DIV/0!</v>
      </c>
      <c r="O430" s="167" t="e">
        <f>STDEV(Calculations!D431:M431)</f>
        <v>#DIV/0!</v>
      </c>
    </row>
    <row r="431" spans="1:15" ht="12.75">
      <c r="A431" s="163"/>
      <c r="B431" s="39" t="str">
        <f>'Gene Table'!D431</f>
        <v>NM_014317</v>
      </c>
      <c r="C431" s="164" t="s">
        <v>185</v>
      </c>
      <c r="D431" s="165"/>
      <c r="E431" s="165"/>
      <c r="F431" s="165"/>
      <c r="G431" s="165"/>
      <c r="H431" s="165"/>
      <c r="I431" s="165"/>
      <c r="J431" s="165"/>
      <c r="K431" s="165"/>
      <c r="L431" s="165"/>
      <c r="M431" s="165"/>
      <c r="N431" s="167" t="e">
        <f>AVERAGE(Calculations!D432:M432)</f>
        <v>#DIV/0!</v>
      </c>
      <c r="O431" s="167" t="e">
        <f>STDEV(Calculations!D432:M432)</f>
        <v>#DIV/0!</v>
      </c>
    </row>
    <row r="432" spans="1:15" ht="12.75">
      <c r="A432" s="163"/>
      <c r="B432" s="39" t="str">
        <f>'Gene Table'!D432</f>
        <v>NM_012114</v>
      </c>
      <c r="C432" s="164" t="s">
        <v>189</v>
      </c>
      <c r="D432" s="165"/>
      <c r="E432" s="165"/>
      <c r="F432" s="165"/>
      <c r="G432" s="165"/>
      <c r="H432" s="165"/>
      <c r="I432" s="165"/>
      <c r="J432" s="165"/>
      <c r="K432" s="165"/>
      <c r="L432" s="165"/>
      <c r="M432" s="165"/>
      <c r="N432" s="167" t="e">
        <f>AVERAGE(Calculations!D433:M433)</f>
        <v>#DIV/0!</v>
      </c>
      <c r="O432" s="167" t="e">
        <f>STDEV(Calculations!D433:M433)</f>
        <v>#DIV/0!</v>
      </c>
    </row>
    <row r="433" spans="1:15" ht="12.75">
      <c r="A433" s="163"/>
      <c r="B433" s="39" t="str">
        <f>'Gene Table'!D433</f>
        <v>NM_012276</v>
      </c>
      <c r="C433" s="164" t="s">
        <v>193</v>
      </c>
      <c r="D433" s="165"/>
      <c r="E433" s="165"/>
      <c r="F433" s="165"/>
      <c r="G433" s="165"/>
      <c r="H433" s="165"/>
      <c r="I433" s="165"/>
      <c r="J433" s="165"/>
      <c r="K433" s="165"/>
      <c r="L433" s="165"/>
      <c r="M433" s="165"/>
      <c r="N433" s="167" t="e">
        <f>AVERAGE(Calculations!D434:M434)</f>
        <v>#DIV/0!</v>
      </c>
      <c r="O433" s="167" t="e">
        <f>STDEV(Calculations!D434:M434)</f>
        <v>#DIV/0!</v>
      </c>
    </row>
    <row r="434" spans="1:15" ht="12.75">
      <c r="A434" s="163"/>
      <c r="B434" s="39" t="str">
        <f>'Gene Table'!D434</f>
        <v>NM_014294</v>
      </c>
      <c r="C434" s="164" t="s">
        <v>197</v>
      </c>
      <c r="D434" s="165"/>
      <c r="E434" s="165"/>
      <c r="F434" s="165"/>
      <c r="G434" s="165"/>
      <c r="H434" s="165"/>
      <c r="I434" s="165"/>
      <c r="J434" s="165"/>
      <c r="K434" s="165"/>
      <c r="L434" s="165"/>
      <c r="M434" s="165"/>
      <c r="N434" s="167" t="e">
        <f>AVERAGE(Calculations!D435:M435)</f>
        <v>#DIV/0!</v>
      </c>
      <c r="O434" s="167" t="e">
        <f>STDEV(Calculations!D435:M435)</f>
        <v>#DIV/0!</v>
      </c>
    </row>
    <row r="435" spans="1:15" ht="12.75">
      <c r="A435" s="163"/>
      <c r="B435" s="39" t="str">
        <f>'Gene Table'!D435</f>
        <v>NM_012238</v>
      </c>
      <c r="C435" s="164" t="s">
        <v>201</v>
      </c>
      <c r="D435" s="165"/>
      <c r="E435" s="165"/>
      <c r="F435" s="165"/>
      <c r="G435" s="165"/>
      <c r="H435" s="165"/>
      <c r="I435" s="165"/>
      <c r="J435" s="165"/>
      <c r="K435" s="165"/>
      <c r="L435" s="165"/>
      <c r="M435" s="165"/>
      <c r="N435" s="167" t="e">
        <f>AVERAGE(Calculations!D436:M436)</f>
        <v>#DIV/0!</v>
      </c>
      <c r="O435" s="167" t="e">
        <f>STDEV(Calculations!D436:M436)</f>
        <v>#DIV/0!</v>
      </c>
    </row>
    <row r="436" spans="1:15" ht="12.75">
      <c r="A436" s="163"/>
      <c r="B436" s="39" t="str">
        <f>'Gene Table'!D436</f>
        <v>NM_002019</v>
      </c>
      <c r="C436" s="164" t="s">
        <v>205</v>
      </c>
      <c r="D436" s="165"/>
      <c r="E436" s="165"/>
      <c r="F436" s="165"/>
      <c r="G436" s="165"/>
      <c r="H436" s="165"/>
      <c r="I436" s="165"/>
      <c r="J436" s="165"/>
      <c r="K436" s="165"/>
      <c r="L436" s="165"/>
      <c r="M436" s="165"/>
      <c r="N436" s="167" t="e">
        <f>AVERAGE(Calculations!D437:M437)</f>
        <v>#DIV/0!</v>
      </c>
      <c r="O436" s="167" t="e">
        <f>STDEV(Calculations!D437:M437)</f>
        <v>#DIV/0!</v>
      </c>
    </row>
    <row r="437" spans="1:15" ht="12.75">
      <c r="A437" s="163"/>
      <c r="B437" s="39" t="str">
        <f>'Gene Table'!D437</f>
        <v>NM_002006</v>
      </c>
      <c r="C437" s="164" t="s">
        <v>209</v>
      </c>
      <c r="D437" s="165"/>
      <c r="E437" s="165"/>
      <c r="F437" s="165"/>
      <c r="G437" s="165"/>
      <c r="H437" s="165"/>
      <c r="I437" s="165"/>
      <c r="J437" s="165"/>
      <c r="K437" s="165"/>
      <c r="L437" s="165"/>
      <c r="M437" s="165"/>
      <c r="N437" s="167" t="e">
        <f>AVERAGE(Calculations!D438:M438)</f>
        <v>#DIV/0!</v>
      </c>
      <c r="O437" s="167" t="e">
        <f>STDEV(Calculations!D438:M438)</f>
        <v>#DIV/0!</v>
      </c>
    </row>
    <row r="438" spans="1:15" ht="12.75">
      <c r="A438" s="163"/>
      <c r="B438" s="39" t="str">
        <f>'Gene Table'!D438</f>
        <v>NM_001010873</v>
      </c>
      <c r="C438" s="164" t="s">
        <v>213</v>
      </c>
      <c r="D438" s="165"/>
      <c r="E438" s="165"/>
      <c r="F438" s="165"/>
      <c r="G438" s="165"/>
      <c r="H438" s="165"/>
      <c r="I438" s="165"/>
      <c r="J438" s="165"/>
      <c r="K438" s="165"/>
      <c r="L438" s="165"/>
      <c r="M438" s="165"/>
      <c r="N438" s="167" t="e">
        <f>AVERAGE(Calculations!D439:M439)</f>
        <v>#DIV/0!</v>
      </c>
      <c r="O438" s="167" t="e">
        <f>STDEV(Calculations!D439:M439)</f>
        <v>#DIV/0!</v>
      </c>
    </row>
    <row r="439" spans="1:15" ht="12.75">
      <c r="A439" s="163"/>
      <c r="B439" s="39" t="str">
        <f>'Gene Table'!D439</f>
        <v>NM_004462</v>
      </c>
      <c r="C439" s="164" t="s">
        <v>217</v>
      </c>
      <c r="D439" s="165"/>
      <c r="E439" s="165"/>
      <c r="F439" s="165"/>
      <c r="G439" s="165"/>
      <c r="H439" s="165"/>
      <c r="I439" s="165"/>
      <c r="J439" s="165"/>
      <c r="K439" s="165"/>
      <c r="L439" s="165"/>
      <c r="M439" s="165"/>
      <c r="N439" s="167" t="e">
        <f>AVERAGE(Calculations!D440:M440)</f>
        <v>#DIV/0!</v>
      </c>
      <c r="O439" s="167" t="e">
        <f>STDEV(Calculations!D440:M440)</f>
        <v>#DIV/0!</v>
      </c>
    </row>
    <row r="440" spans="1:15" ht="12.75">
      <c r="A440" s="163"/>
      <c r="B440" s="39" t="str">
        <f>'Gene Table'!D440</f>
        <v>NM_001002275</v>
      </c>
      <c r="C440" s="164" t="s">
        <v>221</v>
      </c>
      <c r="D440" s="165"/>
      <c r="E440" s="165"/>
      <c r="F440" s="165"/>
      <c r="G440" s="165"/>
      <c r="H440" s="165"/>
      <c r="I440" s="165"/>
      <c r="J440" s="165"/>
      <c r="K440" s="165"/>
      <c r="L440" s="165"/>
      <c r="M440" s="165"/>
      <c r="N440" s="167" t="e">
        <f>AVERAGE(Calculations!D441:M441)</f>
        <v>#DIV/0!</v>
      </c>
      <c r="O440" s="167" t="e">
        <f>STDEV(Calculations!D441:M441)</f>
        <v>#DIV/0!</v>
      </c>
    </row>
    <row r="441" spans="1:15" ht="12.75">
      <c r="A441" s="163"/>
      <c r="B441" s="39" t="str">
        <f>'Gene Table'!D441</f>
        <v>NM_004106</v>
      </c>
      <c r="C441" s="164" t="s">
        <v>225</v>
      </c>
      <c r="D441" s="165"/>
      <c r="E441" s="165"/>
      <c r="F441" s="165"/>
      <c r="G441" s="165"/>
      <c r="H441" s="165"/>
      <c r="I441" s="165"/>
      <c r="J441" s="165"/>
      <c r="K441" s="165"/>
      <c r="L441" s="165"/>
      <c r="M441" s="165"/>
      <c r="N441" s="167" t="e">
        <f>AVERAGE(Calculations!D442:M442)</f>
        <v>#DIV/0!</v>
      </c>
      <c r="O441" s="167" t="e">
        <f>STDEV(Calculations!D442:M442)</f>
        <v>#DIV/0!</v>
      </c>
    </row>
    <row r="442" spans="1:15" ht="12.75">
      <c r="A442" s="163"/>
      <c r="B442" s="39" t="str">
        <f>'Gene Table'!D442</f>
        <v>NM_000139</v>
      </c>
      <c r="C442" s="164" t="s">
        <v>229</v>
      </c>
      <c r="D442" s="165"/>
      <c r="E442" s="165"/>
      <c r="F442" s="165"/>
      <c r="G442" s="165"/>
      <c r="H442" s="165"/>
      <c r="I442" s="165"/>
      <c r="J442" s="165"/>
      <c r="K442" s="165"/>
      <c r="L442" s="165"/>
      <c r="M442" s="165"/>
      <c r="N442" s="167" t="e">
        <f>AVERAGE(Calculations!D443:M443)</f>
        <v>#DIV/0!</v>
      </c>
      <c r="O442" s="167" t="e">
        <f>STDEV(Calculations!D443:M443)</f>
        <v>#DIV/0!</v>
      </c>
    </row>
    <row r="443" spans="1:15" ht="12.75">
      <c r="A443" s="163"/>
      <c r="B443" s="39" t="str">
        <f>'Gene Table'!D443</f>
        <v>NM_002001</v>
      </c>
      <c r="C443" s="164" t="s">
        <v>233</v>
      </c>
      <c r="D443" s="165"/>
      <c r="E443" s="165"/>
      <c r="F443" s="165"/>
      <c r="G443" s="165"/>
      <c r="H443" s="165"/>
      <c r="I443" s="165"/>
      <c r="J443" s="165"/>
      <c r="K443" s="165"/>
      <c r="L443" s="165"/>
      <c r="M443" s="165"/>
      <c r="N443" s="167" t="e">
        <f>AVERAGE(Calculations!D444:M444)</f>
        <v>#DIV/0!</v>
      </c>
      <c r="O443" s="167" t="e">
        <f>STDEV(Calculations!D444:M444)</f>
        <v>#DIV/0!</v>
      </c>
    </row>
    <row r="444" spans="1:15" ht="12.75">
      <c r="A444" s="163"/>
      <c r="B444" s="39" t="str">
        <f>'Gene Table'!D444</f>
        <v>NM_001987</v>
      </c>
      <c r="C444" s="164" t="s">
        <v>237</v>
      </c>
      <c r="D444" s="165"/>
      <c r="E444" s="165"/>
      <c r="F444" s="165"/>
      <c r="G444" s="165"/>
      <c r="H444" s="165"/>
      <c r="I444" s="165"/>
      <c r="J444" s="165"/>
      <c r="K444" s="165"/>
      <c r="L444" s="165"/>
      <c r="M444" s="165"/>
      <c r="N444" s="167" t="e">
        <f>AVERAGE(Calculations!D445:M445)</f>
        <v>#DIV/0!</v>
      </c>
      <c r="O444" s="167" t="e">
        <f>STDEV(Calculations!D445:M445)</f>
        <v>#DIV/0!</v>
      </c>
    </row>
    <row r="445" spans="1:15" ht="12.75">
      <c r="A445" s="163"/>
      <c r="B445" s="39" t="str">
        <f>'Gene Table'!D445</f>
        <v>NM_001437</v>
      </c>
      <c r="C445" s="164" t="s">
        <v>241</v>
      </c>
      <c r="D445" s="165"/>
      <c r="E445" s="165"/>
      <c r="F445" s="165"/>
      <c r="G445" s="165"/>
      <c r="H445" s="165"/>
      <c r="I445" s="165"/>
      <c r="J445" s="165"/>
      <c r="K445" s="165"/>
      <c r="L445" s="165"/>
      <c r="M445" s="165"/>
      <c r="N445" s="167" t="e">
        <f>AVERAGE(Calculations!D446:M446)</f>
        <v>#DIV/0!</v>
      </c>
      <c r="O445" s="167" t="e">
        <f>STDEV(Calculations!D446:M446)</f>
        <v>#DIV/0!</v>
      </c>
    </row>
    <row r="446" spans="1:15" ht="12.75">
      <c r="A446" s="163"/>
      <c r="B446" s="39" t="str">
        <f>'Gene Table'!D446</f>
        <v>NM_001014431</v>
      </c>
      <c r="C446" s="164" t="s">
        <v>245</v>
      </c>
      <c r="D446" s="165"/>
      <c r="E446" s="165"/>
      <c r="F446" s="165"/>
      <c r="G446" s="165"/>
      <c r="H446" s="165"/>
      <c r="I446" s="165"/>
      <c r="J446" s="165"/>
      <c r="K446" s="165"/>
      <c r="L446" s="165"/>
      <c r="M446" s="165"/>
      <c r="N446" s="167" t="e">
        <f>AVERAGE(Calculations!D447:M447)</f>
        <v>#DIV/0!</v>
      </c>
      <c r="O446" s="167" t="e">
        <f>STDEV(Calculations!D447:M447)</f>
        <v>#DIV/0!</v>
      </c>
    </row>
    <row r="447" spans="1:15" ht="12.75">
      <c r="A447" s="163"/>
      <c r="B447" s="39" t="str">
        <f>'Gene Table'!D447</f>
        <v>NM_005236</v>
      </c>
      <c r="C447" s="164" t="s">
        <v>249</v>
      </c>
      <c r="D447" s="165"/>
      <c r="E447" s="165"/>
      <c r="F447" s="165"/>
      <c r="G447" s="165"/>
      <c r="H447" s="165"/>
      <c r="I447" s="165"/>
      <c r="J447" s="165"/>
      <c r="K447" s="165"/>
      <c r="L447" s="165"/>
      <c r="M447" s="165"/>
      <c r="N447" s="167" t="e">
        <f>AVERAGE(Calculations!D448:M448)</f>
        <v>#DIV/0!</v>
      </c>
      <c r="O447" s="167" t="e">
        <f>STDEV(Calculations!D448:M448)</f>
        <v>#DIV/0!</v>
      </c>
    </row>
    <row r="448" spans="1:15" ht="12.75">
      <c r="A448" s="163"/>
      <c r="B448" s="39" t="str">
        <f>'Gene Table'!D448</f>
        <v>NM_000122</v>
      </c>
      <c r="C448" s="164" t="s">
        <v>253</v>
      </c>
      <c r="D448" s="165"/>
      <c r="E448" s="165"/>
      <c r="F448" s="165"/>
      <c r="G448" s="165"/>
      <c r="H448" s="165"/>
      <c r="I448" s="165"/>
      <c r="J448" s="165"/>
      <c r="K448" s="165"/>
      <c r="L448" s="165"/>
      <c r="M448" s="165"/>
      <c r="N448" s="167" t="e">
        <f>AVERAGE(Calculations!D449:M449)</f>
        <v>#DIV/0!</v>
      </c>
      <c r="O448" s="167" t="e">
        <f>STDEV(Calculations!D449:M449)</f>
        <v>#DIV/0!</v>
      </c>
    </row>
    <row r="449" spans="1:15" ht="12.75">
      <c r="A449" s="163"/>
      <c r="B449" s="39" t="str">
        <f>'Gene Table'!D449</f>
        <v>NM_001979</v>
      </c>
      <c r="C449" s="164" t="s">
        <v>257</v>
      </c>
      <c r="D449" s="165"/>
      <c r="E449" s="165"/>
      <c r="F449" s="165"/>
      <c r="G449" s="165"/>
      <c r="H449" s="165"/>
      <c r="I449" s="165"/>
      <c r="J449" s="165"/>
      <c r="K449" s="165"/>
      <c r="L449" s="165"/>
      <c r="M449" s="165"/>
      <c r="N449" s="167" t="e">
        <f>AVERAGE(Calculations!D450:M450)</f>
        <v>#DIV/0!</v>
      </c>
      <c r="O449" s="167" t="e">
        <f>STDEV(Calculations!D450:M450)</f>
        <v>#DIV/0!</v>
      </c>
    </row>
    <row r="450" spans="1:15" ht="12.75">
      <c r="A450" s="163"/>
      <c r="B450" s="39" t="str">
        <f>'Gene Table'!D450</f>
        <v>NM_001623</v>
      </c>
      <c r="C450" s="164" t="s">
        <v>261</v>
      </c>
      <c r="D450" s="165"/>
      <c r="E450" s="165"/>
      <c r="F450" s="165"/>
      <c r="G450" s="165"/>
      <c r="H450" s="165"/>
      <c r="I450" s="165"/>
      <c r="J450" s="165"/>
      <c r="K450" s="165"/>
      <c r="L450" s="165"/>
      <c r="M450" s="165"/>
      <c r="N450" s="167" t="e">
        <f>AVERAGE(Calculations!D451:M451)</f>
        <v>#DIV/0!</v>
      </c>
      <c r="O450" s="167" t="e">
        <f>STDEV(Calculations!D451:M451)</f>
        <v>#DIV/0!</v>
      </c>
    </row>
    <row r="451" spans="1:15" ht="12.75">
      <c r="A451" s="163"/>
      <c r="B451" s="39" t="str">
        <f>'Gene Table'!D451</f>
        <v>NM_000798</v>
      </c>
      <c r="C451" s="164" t="s">
        <v>265</v>
      </c>
      <c r="D451" s="165"/>
      <c r="E451" s="165"/>
      <c r="F451" s="165"/>
      <c r="G451" s="165"/>
      <c r="H451" s="165"/>
      <c r="I451" s="165"/>
      <c r="J451" s="165"/>
      <c r="K451" s="165"/>
      <c r="L451" s="165"/>
      <c r="M451" s="165"/>
      <c r="N451" s="167" t="e">
        <f>AVERAGE(Calculations!D452:M452)</f>
        <v>#DIV/0!</v>
      </c>
      <c r="O451" s="167" t="e">
        <f>STDEV(Calculations!D452:M452)</f>
        <v>#DIV/0!</v>
      </c>
    </row>
    <row r="452" spans="1:15" ht="12.75">
      <c r="A452" s="163"/>
      <c r="B452" s="39" t="str">
        <f>'Gene Table'!D452</f>
        <v>NM_000795</v>
      </c>
      <c r="C452" s="164" t="s">
        <v>269</v>
      </c>
      <c r="D452" s="165"/>
      <c r="E452" s="165"/>
      <c r="F452" s="165"/>
      <c r="G452" s="165"/>
      <c r="H452" s="165"/>
      <c r="I452" s="165"/>
      <c r="J452" s="165"/>
      <c r="K452" s="165"/>
      <c r="L452" s="165"/>
      <c r="M452" s="165"/>
      <c r="N452" s="167" t="e">
        <f>AVERAGE(Calculations!D453:M453)</f>
        <v>#DIV/0!</v>
      </c>
      <c r="O452" s="167" t="e">
        <f>STDEV(Calculations!D453:M453)</f>
        <v>#DIV/0!</v>
      </c>
    </row>
    <row r="453" spans="1:15" ht="12.75">
      <c r="A453" s="163"/>
      <c r="B453" s="39" t="str">
        <f>'Gene Table'!D453</f>
        <v>NM_194320</v>
      </c>
      <c r="C453" s="164" t="s">
        <v>273</v>
      </c>
      <c r="D453" s="165"/>
      <c r="E453" s="165"/>
      <c r="F453" s="165"/>
      <c r="G453" s="165"/>
      <c r="H453" s="165"/>
      <c r="I453" s="165"/>
      <c r="J453" s="165"/>
      <c r="K453" s="165"/>
      <c r="L453" s="165"/>
      <c r="M453" s="165"/>
      <c r="N453" s="167" t="e">
        <f>AVERAGE(Calculations!D454:M454)</f>
        <v>#DIV/0!</v>
      </c>
      <c r="O453" s="167" t="e">
        <f>STDEV(Calculations!D454:M454)</f>
        <v>#DIV/0!</v>
      </c>
    </row>
    <row r="454" spans="1:15" ht="12.75">
      <c r="A454" s="163"/>
      <c r="B454" s="39" t="str">
        <f>'Gene Table'!D454</f>
        <v>NM_001928</v>
      </c>
      <c r="C454" s="164" t="s">
        <v>277</v>
      </c>
      <c r="D454" s="165"/>
      <c r="E454" s="165"/>
      <c r="F454" s="165"/>
      <c r="G454" s="165"/>
      <c r="H454" s="165"/>
      <c r="I454" s="165"/>
      <c r="J454" s="165"/>
      <c r="K454" s="165"/>
      <c r="L454" s="165"/>
      <c r="M454" s="165"/>
      <c r="N454" s="167" t="e">
        <f>AVERAGE(Calculations!D455:M455)</f>
        <v>#DIV/0!</v>
      </c>
      <c r="O454" s="167" t="e">
        <f>STDEV(Calculations!D455:M455)</f>
        <v>#DIV/0!</v>
      </c>
    </row>
    <row r="455" spans="1:15" ht="12.75">
      <c r="A455" s="163"/>
      <c r="B455" s="39" t="str">
        <f>'Gene Table'!D455</f>
        <v>NM_021010</v>
      </c>
      <c r="C455" s="164" t="s">
        <v>281</v>
      </c>
      <c r="D455" s="165"/>
      <c r="E455" s="165"/>
      <c r="F455" s="165"/>
      <c r="G455" s="165"/>
      <c r="H455" s="165"/>
      <c r="I455" s="165"/>
      <c r="J455" s="165"/>
      <c r="K455" s="165"/>
      <c r="L455" s="165"/>
      <c r="M455" s="165"/>
      <c r="N455" s="167" t="e">
        <f>AVERAGE(Calculations!D456:M456)</f>
        <v>#DIV/0!</v>
      </c>
      <c r="O455" s="167" t="e">
        <f>STDEV(Calculations!D456:M456)</f>
        <v>#DIV/0!</v>
      </c>
    </row>
    <row r="456" spans="1:15" ht="12.75">
      <c r="A456" s="163"/>
      <c r="B456" s="39" t="str">
        <f>'Gene Table'!D456</f>
        <v>NM_001925</v>
      </c>
      <c r="C456" s="164" t="s">
        <v>285</v>
      </c>
      <c r="D456" s="165"/>
      <c r="E456" s="165"/>
      <c r="F456" s="165"/>
      <c r="G456" s="165"/>
      <c r="H456" s="165"/>
      <c r="I456" s="165"/>
      <c r="J456" s="165"/>
      <c r="K456" s="165"/>
      <c r="L456" s="165"/>
      <c r="M456" s="165"/>
      <c r="N456" s="167" t="e">
        <f>AVERAGE(Calculations!D457:M457)</f>
        <v>#DIV/0!</v>
      </c>
      <c r="O456" s="167" t="e">
        <f>STDEV(Calculations!D457:M457)</f>
        <v>#DIV/0!</v>
      </c>
    </row>
    <row r="457" spans="1:15" ht="12.75">
      <c r="A457" s="163"/>
      <c r="B457" s="39" t="str">
        <f>'Gene Table'!D457</f>
        <v>NM_000789</v>
      </c>
      <c r="C457" s="164" t="s">
        <v>289</v>
      </c>
      <c r="D457" s="165"/>
      <c r="E457" s="165"/>
      <c r="F457" s="165"/>
      <c r="G457" s="165"/>
      <c r="H457" s="165"/>
      <c r="I457" s="165"/>
      <c r="J457" s="165"/>
      <c r="K457" s="165"/>
      <c r="L457" s="165"/>
      <c r="M457" s="165"/>
      <c r="N457" s="167" t="e">
        <f>AVERAGE(Calculations!D458:M458)</f>
        <v>#DIV/0!</v>
      </c>
      <c r="O457" s="167" t="e">
        <f>STDEV(Calculations!D458:M458)</f>
        <v>#DIV/0!</v>
      </c>
    </row>
    <row r="458" spans="1:15" ht="12.75">
      <c r="A458" s="163"/>
      <c r="B458" s="39" t="str">
        <f>'Gene Table'!D458</f>
        <v>NM_000788</v>
      </c>
      <c r="C458" s="164" t="s">
        <v>293</v>
      </c>
      <c r="D458" s="165"/>
      <c r="E458" s="165"/>
      <c r="F458" s="165"/>
      <c r="G458" s="165"/>
      <c r="H458" s="165"/>
      <c r="I458" s="165"/>
      <c r="J458" s="165"/>
      <c r="K458" s="165"/>
      <c r="L458" s="165"/>
      <c r="M458" s="165"/>
      <c r="N458" s="167" t="e">
        <f>AVERAGE(Calculations!D459:M459)</f>
        <v>#DIV/0!</v>
      </c>
      <c r="O458" s="167" t="e">
        <f>STDEV(Calculations!D459:M459)</f>
        <v>#DIV/0!</v>
      </c>
    </row>
    <row r="459" spans="1:15" ht="12.75">
      <c r="A459" s="163"/>
      <c r="B459" s="39" t="str">
        <f>'Gene Table'!D459</f>
        <v>NM_001350</v>
      </c>
      <c r="C459" s="164" t="s">
        <v>297</v>
      </c>
      <c r="D459" s="165"/>
      <c r="E459" s="165"/>
      <c r="F459" s="165"/>
      <c r="G459" s="165"/>
      <c r="H459" s="165"/>
      <c r="I459" s="165"/>
      <c r="J459" s="165"/>
      <c r="K459" s="165"/>
      <c r="L459" s="165"/>
      <c r="M459" s="165"/>
      <c r="N459" s="167" t="e">
        <f>AVERAGE(Calculations!D460:M460)</f>
        <v>#DIV/0!</v>
      </c>
      <c r="O459" s="167" t="e">
        <f>STDEV(Calculations!D460:M460)</f>
        <v>#DIV/0!</v>
      </c>
    </row>
    <row r="460" spans="1:15" ht="12.75">
      <c r="A460" s="163"/>
      <c r="B460" s="39" t="str">
        <f>'Gene Table'!D460</f>
        <v>NM_000103</v>
      </c>
      <c r="C460" s="164" t="s">
        <v>301</v>
      </c>
      <c r="D460" s="165"/>
      <c r="E460" s="165"/>
      <c r="F460" s="165"/>
      <c r="G460" s="165"/>
      <c r="H460" s="165"/>
      <c r="I460" s="165"/>
      <c r="J460" s="165"/>
      <c r="K460" s="165"/>
      <c r="L460" s="165"/>
      <c r="M460" s="165"/>
      <c r="N460" s="167" t="e">
        <f>AVERAGE(Calculations!D461:M461)</f>
        <v>#DIV/0!</v>
      </c>
      <c r="O460" s="167" t="e">
        <f>STDEV(Calculations!D461:M461)</f>
        <v>#DIV/0!</v>
      </c>
    </row>
    <row r="461" spans="1:15" ht="12.75">
      <c r="A461" s="163"/>
      <c r="B461" s="39" t="str">
        <f>'Gene Table'!D461</f>
        <v>NM_000025</v>
      </c>
      <c r="C461" s="164" t="s">
        <v>305</v>
      </c>
      <c r="D461" s="165"/>
      <c r="E461" s="165"/>
      <c r="F461" s="165"/>
      <c r="G461" s="165"/>
      <c r="H461" s="165"/>
      <c r="I461" s="165"/>
      <c r="J461" s="165"/>
      <c r="K461" s="165"/>
      <c r="L461" s="165"/>
      <c r="M461" s="165"/>
      <c r="N461" s="167" t="e">
        <f>AVERAGE(Calculations!D462:M462)</f>
        <v>#DIV/0!</v>
      </c>
      <c r="O461" s="167" t="e">
        <f>STDEV(Calculations!D462:M462)</f>
        <v>#DIV/0!</v>
      </c>
    </row>
    <row r="462" spans="1:15" ht="12.75">
      <c r="A462" s="163"/>
      <c r="B462" s="39" t="str">
        <f>'Gene Table'!D462</f>
        <v>NM_000769</v>
      </c>
      <c r="C462" s="164" t="s">
        <v>309</v>
      </c>
      <c r="D462" s="165"/>
      <c r="E462" s="165"/>
      <c r="F462" s="165"/>
      <c r="G462" s="165"/>
      <c r="H462" s="165"/>
      <c r="I462" s="165"/>
      <c r="J462" s="165"/>
      <c r="K462" s="165"/>
      <c r="L462" s="165"/>
      <c r="M462" s="165"/>
      <c r="N462" s="167" t="e">
        <f>AVERAGE(Calculations!D463:M463)</f>
        <v>#DIV/0!</v>
      </c>
      <c r="O462" s="167" t="e">
        <f>STDEV(Calculations!D463:M463)</f>
        <v>#DIV/0!</v>
      </c>
    </row>
    <row r="463" spans="1:15" ht="12.75">
      <c r="A463" s="163"/>
      <c r="B463" s="39" t="str">
        <f>'Gene Table'!D463</f>
        <v>NM_001904</v>
      </c>
      <c r="C463" s="164" t="s">
        <v>313</v>
      </c>
      <c r="D463" s="165"/>
      <c r="E463" s="165"/>
      <c r="F463" s="165"/>
      <c r="G463" s="165"/>
      <c r="H463" s="165"/>
      <c r="I463" s="165"/>
      <c r="J463" s="165"/>
      <c r="K463" s="165"/>
      <c r="L463" s="165"/>
      <c r="M463" s="165"/>
      <c r="N463" s="167" t="e">
        <f>AVERAGE(Calculations!D464:M464)</f>
        <v>#DIV/0!</v>
      </c>
      <c r="O463" s="167" t="e">
        <f>STDEV(Calculations!D464:M464)</f>
        <v>#DIV/0!</v>
      </c>
    </row>
    <row r="464" spans="1:15" ht="12.75">
      <c r="A464" s="163"/>
      <c r="B464" s="39" t="str">
        <f>'Gene Table'!D464</f>
        <v>NM_182919</v>
      </c>
      <c r="C464" s="164" t="s">
        <v>317</v>
      </c>
      <c r="D464" s="165"/>
      <c r="E464" s="165"/>
      <c r="F464" s="165"/>
      <c r="G464" s="165"/>
      <c r="H464" s="165"/>
      <c r="I464" s="165"/>
      <c r="J464" s="165"/>
      <c r="K464" s="165"/>
      <c r="L464" s="165"/>
      <c r="M464" s="165"/>
      <c r="N464" s="167" t="e">
        <f>AVERAGE(Calculations!D465:M465)</f>
        <v>#DIV/0!</v>
      </c>
      <c r="O464" s="167" t="e">
        <f>STDEV(Calculations!D465:M465)</f>
        <v>#DIV/0!</v>
      </c>
    </row>
    <row r="465" spans="1:15" ht="12.75">
      <c r="A465" s="163"/>
      <c r="B465" s="39" t="str">
        <f>'Gene Table'!D465</f>
        <v>NM_144685</v>
      </c>
      <c r="C465" s="164" t="s">
        <v>321</v>
      </c>
      <c r="D465" s="165"/>
      <c r="E465" s="165"/>
      <c r="F465" s="165"/>
      <c r="G465" s="165"/>
      <c r="H465" s="165"/>
      <c r="I465" s="165"/>
      <c r="J465" s="165"/>
      <c r="K465" s="165"/>
      <c r="L465" s="165"/>
      <c r="M465" s="165"/>
      <c r="N465" s="167" t="e">
        <f>AVERAGE(Calculations!D466:M466)</f>
        <v>#DIV/0!</v>
      </c>
      <c r="O465" s="167" t="e">
        <f>STDEV(Calculations!D466:M466)</f>
        <v>#DIV/0!</v>
      </c>
    </row>
    <row r="466" spans="1:15" ht="12.75">
      <c r="A466" s="163"/>
      <c r="B466" s="39" t="str">
        <f>'Gene Table'!D466</f>
        <v>NM_000759</v>
      </c>
      <c r="C466" s="164" t="s">
        <v>325</v>
      </c>
      <c r="D466" s="165"/>
      <c r="E466" s="165"/>
      <c r="F466" s="165"/>
      <c r="G466" s="165"/>
      <c r="H466" s="165"/>
      <c r="I466" s="165"/>
      <c r="J466" s="165"/>
      <c r="K466" s="165"/>
      <c r="L466" s="165"/>
      <c r="M466" s="165"/>
      <c r="N466" s="167" t="e">
        <f>AVERAGE(Calculations!D467:M467)</f>
        <v>#DIV/0!</v>
      </c>
      <c r="O466" s="167" t="e">
        <f>STDEV(Calculations!D467:M467)</f>
        <v>#DIV/0!</v>
      </c>
    </row>
    <row r="467" spans="1:15" ht="12.75">
      <c r="A467" s="163"/>
      <c r="B467" s="39" t="str">
        <f>'Gene Table'!D467</f>
        <v>NM_021117</v>
      </c>
      <c r="C467" s="164" t="s">
        <v>329</v>
      </c>
      <c r="D467" s="165"/>
      <c r="E467" s="165"/>
      <c r="F467" s="165"/>
      <c r="G467" s="165"/>
      <c r="H467" s="165"/>
      <c r="I467" s="165"/>
      <c r="J467" s="165"/>
      <c r="K467" s="165"/>
      <c r="L467" s="165"/>
      <c r="M467" s="165"/>
      <c r="N467" s="167" t="e">
        <f>AVERAGE(Calculations!D468:M468)</f>
        <v>#DIV/0!</v>
      </c>
      <c r="O467" s="167" t="e">
        <f>STDEV(Calculations!D468:M468)</f>
        <v>#DIV/0!</v>
      </c>
    </row>
    <row r="468" spans="1:15" ht="12.75">
      <c r="A468" s="163"/>
      <c r="B468" s="39" t="str">
        <f>'Gene Table'!D468</f>
        <v>NM_139074</v>
      </c>
      <c r="C468" s="164" t="s">
        <v>333</v>
      </c>
      <c r="D468" s="165"/>
      <c r="E468" s="165"/>
      <c r="F468" s="165"/>
      <c r="G468" s="165"/>
      <c r="H468" s="165"/>
      <c r="I468" s="165"/>
      <c r="J468" s="165"/>
      <c r="K468" s="165"/>
      <c r="L468" s="165"/>
      <c r="M468" s="165"/>
      <c r="N468" s="167" t="e">
        <f>AVERAGE(Calculations!D469:M469)</f>
        <v>#DIV/0!</v>
      </c>
      <c r="O468" s="167" t="e">
        <f>STDEV(Calculations!D469:M469)</f>
        <v>#DIV/0!</v>
      </c>
    </row>
    <row r="469" spans="1:15" ht="12.75">
      <c r="A469" s="163"/>
      <c r="B469" s="39" t="str">
        <f>'Gene Table'!D469</f>
        <v>NM_000651</v>
      </c>
      <c r="C469" s="164" t="s">
        <v>337</v>
      </c>
      <c r="D469" s="165"/>
      <c r="E469" s="165"/>
      <c r="F469" s="165"/>
      <c r="G469" s="165"/>
      <c r="H469" s="165"/>
      <c r="I469" s="165"/>
      <c r="J469" s="165"/>
      <c r="K469" s="165"/>
      <c r="L469" s="165"/>
      <c r="M469" s="165"/>
      <c r="N469" s="167" t="e">
        <f>AVERAGE(Calculations!D470:M470)</f>
        <v>#DIV/0!</v>
      </c>
      <c r="O469" s="167" t="e">
        <f>STDEV(Calculations!D470:M470)</f>
        <v>#DIV/0!</v>
      </c>
    </row>
    <row r="470" spans="1:15" ht="12.75">
      <c r="A470" s="163"/>
      <c r="B470" s="39" t="str">
        <f>'Gene Table'!D470</f>
        <v>NM_000098</v>
      </c>
      <c r="C470" s="164" t="s">
        <v>341</v>
      </c>
      <c r="D470" s="165"/>
      <c r="E470" s="165"/>
      <c r="F470" s="165"/>
      <c r="G470" s="165"/>
      <c r="H470" s="165"/>
      <c r="I470" s="165"/>
      <c r="J470" s="165"/>
      <c r="K470" s="165"/>
      <c r="L470" s="165"/>
      <c r="M470" s="165"/>
      <c r="N470" s="167" t="e">
        <f>AVERAGE(Calculations!D471:M471)</f>
        <v>#DIV/0!</v>
      </c>
      <c r="O470" s="167" t="e">
        <f>STDEV(Calculations!D471:M471)</f>
        <v>#DIV/0!</v>
      </c>
    </row>
    <row r="471" spans="1:15" ht="12.75">
      <c r="A471" s="163"/>
      <c r="B471" s="39" t="str">
        <f>'Gene Table'!D471</f>
        <v>HGDC</v>
      </c>
      <c r="C471" s="164" t="s">
        <v>345</v>
      </c>
      <c r="D471" s="165"/>
      <c r="E471" s="165"/>
      <c r="F471" s="165"/>
      <c r="G471" s="165"/>
      <c r="H471" s="165"/>
      <c r="I471" s="165"/>
      <c r="J471" s="165"/>
      <c r="K471" s="165"/>
      <c r="L471" s="165"/>
      <c r="M471" s="165"/>
      <c r="N471" s="167" t="e">
        <f>AVERAGE(Calculations!D472:M472)</f>
        <v>#DIV/0!</v>
      </c>
      <c r="O471" s="167" t="e">
        <f>STDEV(Calculations!D472:M472)</f>
        <v>#DIV/0!</v>
      </c>
    </row>
    <row r="472" spans="1:15" ht="12.75">
      <c r="A472" s="163"/>
      <c r="B472" s="39" t="str">
        <f>'Gene Table'!D472</f>
        <v>HGDC</v>
      </c>
      <c r="C472" s="164" t="s">
        <v>347</v>
      </c>
      <c r="D472" s="165"/>
      <c r="E472" s="165"/>
      <c r="F472" s="165"/>
      <c r="G472" s="165"/>
      <c r="H472" s="165"/>
      <c r="I472" s="165"/>
      <c r="J472" s="165"/>
      <c r="K472" s="165"/>
      <c r="L472" s="165"/>
      <c r="M472" s="165"/>
      <c r="N472" s="167" t="e">
        <f>AVERAGE(Calculations!D473:M473)</f>
        <v>#DIV/0!</v>
      </c>
      <c r="O472" s="167" t="e">
        <f>STDEV(Calculations!D473:M473)</f>
        <v>#DIV/0!</v>
      </c>
    </row>
    <row r="473" spans="1:15" ht="12.75">
      <c r="A473" s="163"/>
      <c r="B473" s="39" t="str">
        <f>'Gene Table'!D473</f>
        <v>NM_002046</v>
      </c>
      <c r="C473" s="164" t="s">
        <v>348</v>
      </c>
      <c r="D473" s="165"/>
      <c r="E473" s="165"/>
      <c r="F473" s="165"/>
      <c r="G473" s="165"/>
      <c r="H473" s="165"/>
      <c r="I473" s="165"/>
      <c r="J473" s="165"/>
      <c r="K473" s="165"/>
      <c r="L473" s="165"/>
      <c r="M473" s="165"/>
      <c r="N473" s="167" t="e">
        <f>AVERAGE(Calculations!D474:M474)</f>
        <v>#DIV/0!</v>
      </c>
      <c r="O473" s="167" t="e">
        <f>STDEV(Calculations!D474:M474)</f>
        <v>#DIV/0!</v>
      </c>
    </row>
    <row r="474" spans="1:15" ht="12.75">
      <c r="A474" s="163"/>
      <c r="B474" s="39" t="str">
        <f>'Gene Table'!D474</f>
        <v>NM_001101</v>
      </c>
      <c r="C474" s="164" t="s">
        <v>352</v>
      </c>
      <c r="D474" s="165"/>
      <c r="E474" s="165"/>
      <c r="F474" s="165"/>
      <c r="G474" s="165"/>
      <c r="H474" s="165"/>
      <c r="I474" s="165"/>
      <c r="J474" s="165"/>
      <c r="K474" s="165"/>
      <c r="L474" s="165"/>
      <c r="M474" s="165"/>
      <c r="N474" s="167" t="e">
        <f>AVERAGE(Calculations!D475:M475)</f>
        <v>#DIV/0!</v>
      </c>
      <c r="O474" s="167" t="e">
        <f>STDEV(Calculations!D475:M475)</f>
        <v>#DIV/0!</v>
      </c>
    </row>
    <row r="475" spans="1:15" ht="12.75">
      <c r="A475" s="163"/>
      <c r="B475" s="39" t="str">
        <f>'Gene Table'!D475</f>
        <v>NM_004048</v>
      </c>
      <c r="C475" s="164" t="s">
        <v>356</v>
      </c>
      <c r="D475" s="165"/>
      <c r="E475" s="165"/>
      <c r="F475" s="165"/>
      <c r="G475" s="165"/>
      <c r="H475" s="165"/>
      <c r="I475" s="165"/>
      <c r="J475" s="165"/>
      <c r="K475" s="165"/>
      <c r="L475" s="165"/>
      <c r="M475" s="165"/>
      <c r="N475" s="167" t="e">
        <f>AVERAGE(Calculations!D476:M476)</f>
        <v>#DIV/0!</v>
      </c>
      <c r="O475" s="167" t="e">
        <f>STDEV(Calculations!D476:M476)</f>
        <v>#DIV/0!</v>
      </c>
    </row>
    <row r="476" spans="1:15" ht="12.75">
      <c r="A476" s="163"/>
      <c r="B476" s="39" t="str">
        <f>'Gene Table'!D476</f>
        <v>NM_012423</v>
      </c>
      <c r="C476" s="164" t="s">
        <v>360</v>
      </c>
      <c r="D476" s="165"/>
      <c r="E476" s="165"/>
      <c r="F476" s="165"/>
      <c r="G476" s="165"/>
      <c r="H476" s="165"/>
      <c r="I476" s="165"/>
      <c r="J476" s="165"/>
      <c r="K476" s="165"/>
      <c r="L476" s="165"/>
      <c r="M476" s="165"/>
      <c r="N476" s="167" t="e">
        <f>AVERAGE(Calculations!D477:M477)</f>
        <v>#DIV/0!</v>
      </c>
      <c r="O476" s="167" t="e">
        <f>STDEV(Calculations!D477:M477)</f>
        <v>#DIV/0!</v>
      </c>
    </row>
    <row r="477" spans="1:15" ht="12.75">
      <c r="A477" s="163"/>
      <c r="B477" s="39" t="str">
        <f>'Gene Table'!D477</f>
        <v>NM_000194</v>
      </c>
      <c r="C477" s="164" t="s">
        <v>364</v>
      </c>
      <c r="D477" s="165"/>
      <c r="E477" s="165"/>
      <c r="F477" s="165"/>
      <c r="G477" s="165"/>
      <c r="H477" s="165"/>
      <c r="I477" s="165"/>
      <c r="J477" s="165"/>
      <c r="K477" s="165"/>
      <c r="L477" s="165"/>
      <c r="M477" s="165"/>
      <c r="N477" s="167" t="e">
        <f>AVERAGE(Calculations!D478:M478)</f>
        <v>#DIV/0!</v>
      </c>
      <c r="O477" s="167" t="e">
        <f>STDEV(Calculations!D478:M478)</f>
        <v>#DIV/0!</v>
      </c>
    </row>
    <row r="478" spans="1:15" ht="12.75">
      <c r="A478" s="163"/>
      <c r="B478" s="39" t="str">
        <f>'Gene Table'!D478</f>
        <v>NR_003286</v>
      </c>
      <c r="C478" s="164" t="s">
        <v>368</v>
      </c>
      <c r="D478" s="165"/>
      <c r="E478" s="165"/>
      <c r="F478" s="165"/>
      <c r="G478" s="165"/>
      <c r="H478" s="165"/>
      <c r="I478" s="165"/>
      <c r="J478" s="165"/>
      <c r="K478" s="165"/>
      <c r="L478" s="165"/>
      <c r="M478" s="165"/>
      <c r="N478" s="167" t="e">
        <f>AVERAGE(Calculations!D479:M479)</f>
        <v>#DIV/0!</v>
      </c>
      <c r="O478" s="167" t="e">
        <f>STDEV(Calculations!D479:M479)</f>
        <v>#DIV/0!</v>
      </c>
    </row>
    <row r="479" spans="1:15" ht="12.75">
      <c r="A479" s="163"/>
      <c r="B479" s="39" t="str">
        <f>'Gene Table'!D479</f>
        <v>RT</v>
      </c>
      <c r="C479" s="164" t="s">
        <v>372</v>
      </c>
      <c r="D479" s="165"/>
      <c r="E479" s="165"/>
      <c r="F479" s="165"/>
      <c r="G479" s="165"/>
      <c r="H479" s="165"/>
      <c r="I479" s="165"/>
      <c r="J479" s="165"/>
      <c r="K479" s="165"/>
      <c r="L479" s="165"/>
      <c r="M479" s="165"/>
      <c r="N479" s="167" t="e">
        <f>AVERAGE(Calculations!D480:M480)</f>
        <v>#DIV/0!</v>
      </c>
      <c r="O479" s="167" t="e">
        <f>STDEV(Calculations!D480:M480)</f>
        <v>#DIV/0!</v>
      </c>
    </row>
    <row r="480" spans="1:15" ht="12.75">
      <c r="A480" s="163"/>
      <c r="B480" s="39" t="str">
        <f>'Gene Table'!D480</f>
        <v>RT</v>
      </c>
      <c r="C480" s="164" t="s">
        <v>374</v>
      </c>
      <c r="D480" s="165"/>
      <c r="E480" s="165"/>
      <c r="F480" s="165"/>
      <c r="G480" s="165"/>
      <c r="H480" s="165"/>
      <c r="I480" s="165"/>
      <c r="J480" s="165"/>
      <c r="K480" s="165"/>
      <c r="L480" s="165"/>
      <c r="M480" s="165"/>
      <c r="N480" s="167" t="e">
        <f>AVERAGE(Calculations!D481:M481)</f>
        <v>#DIV/0!</v>
      </c>
      <c r="O480" s="167" t="e">
        <f>STDEV(Calculations!D481:M481)</f>
        <v>#DIV/0!</v>
      </c>
    </row>
    <row r="481" spans="1:15" ht="12.75">
      <c r="A481" s="163"/>
      <c r="B481" s="39" t="str">
        <f>'Gene Table'!D481</f>
        <v>PCR</v>
      </c>
      <c r="C481" s="164" t="s">
        <v>375</v>
      </c>
      <c r="D481" s="165"/>
      <c r="E481" s="165"/>
      <c r="F481" s="165"/>
      <c r="G481" s="165"/>
      <c r="H481" s="165"/>
      <c r="I481" s="165"/>
      <c r="J481" s="165"/>
      <c r="K481" s="165"/>
      <c r="L481" s="165"/>
      <c r="M481" s="165"/>
      <c r="N481" s="167" t="e">
        <f>AVERAGE(Calculations!D482:M482)</f>
        <v>#DIV/0!</v>
      </c>
      <c r="O481" s="167" t="e">
        <f>STDEV(Calculations!D482:M482)</f>
        <v>#DIV/0!</v>
      </c>
    </row>
    <row r="482" spans="1:15" ht="12.75">
      <c r="A482" s="163"/>
      <c r="B482" s="39" t="str">
        <f>'Gene Table'!D482</f>
        <v>PCR</v>
      </c>
      <c r="C482" s="164" t="s">
        <v>377</v>
      </c>
      <c r="D482" s="165"/>
      <c r="E482" s="165"/>
      <c r="F482" s="165"/>
      <c r="G482" s="165"/>
      <c r="H482" s="165"/>
      <c r="I482" s="165"/>
      <c r="J482" s="165"/>
      <c r="K482" s="165"/>
      <c r="L482" s="165"/>
      <c r="M482" s="165"/>
      <c r="N482" s="167" t="e">
        <f>AVERAGE(Calculations!D483:M483)</f>
        <v>#DIV/0!</v>
      </c>
      <c r="O482" s="167" t="e">
        <f>STDEV(Calculations!D483:M483)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482"/>
  <sheetViews>
    <sheetView workbookViewId="0" topLeftCell="A1">
      <pane ySplit="2" topLeftCell="A3" activePane="bottomLeft" state="frozen"/>
      <selection pane="bottomLeft" activeCell="D3" sqref="D3:F486"/>
    </sheetView>
  </sheetViews>
  <sheetFormatPr defaultColWidth="9.00390625" defaultRowHeight="12.75"/>
  <cols>
    <col min="1" max="1" width="7.421875" style="0" customWidth="1"/>
    <col min="2" max="2" width="16.421875" style="0" customWidth="1"/>
    <col min="3" max="3" width="5.140625" style="162"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6.5">
      <c r="A1" s="70" t="s">
        <v>3</v>
      </c>
      <c r="B1" s="81" t="s">
        <v>6</v>
      </c>
      <c r="C1" s="70" t="s">
        <v>1390</v>
      </c>
      <c r="D1" s="108" t="str">
        <f>Results!E2</f>
        <v>Control Sample</v>
      </c>
      <c r="E1" s="109"/>
      <c r="F1" s="109"/>
      <c r="G1" s="109"/>
      <c r="H1" s="109"/>
      <c r="I1" s="109"/>
      <c r="J1" s="109"/>
      <c r="K1" s="109"/>
      <c r="L1" s="109"/>
      <c r="M1" s="109"/>
      <c r="N1" s="47"/>
      <c r="O1" s="49"/>
      <c r="Q1" s="69" t="s">
        <v>1391</v>
      </c>
      <c r="R1" s="108" t="s">
        <v>1392</v>
      </c>
      <c r="S1" s="109"/>
      <c r="T1" s="109"/>
      <c r="U1" s="109"/>
      <c r="V1" s="109"/>
      <c r="W1" s="109"/>
      <c r="X1" s="109"/>
      <c r="Y1" s="109"/>
      <c r="Z1" s="109"/>
      <c r="AA1" s="136"/>
      <c r="AB1" s="69" t="s">
        <v>1393</v>
      </c>
      <c r="AC1" s="69" t="s">
        <v>1394</v>
      </c>
    </row>
    <row r="2" spans="1:29" ht="12.75">
      <c r="A2" s="70"/>
      <c r="B2" s="83"/>
      <c r="C2" s="70"/>
      <c r="D2" s="35" t="s">
        <v>1395</v>
      </c>
      <c r="E2" s="35" t="s">
        <v>1396</v>
      </c>
      <c r="F2" s="35" t="s">
        <v>1397</v>
      </c>
      <c r="G2" s="35" t="s">
        <v>1398</v>
      </c>
      <c r="H2" s="35" t="s">
        <v>1399</v>
      </c>
      <c r="I2" s="35" t="s">
        <v>1400</v>
      </c>
      <c r="J2" s="35" t="s">
        <v>1401</v>
      </c>
      <c r="K2" s="35" t="s">
        <v>1402</v>
      </c>
      <c r="L2" s="35" t="s">
        <v>1403</v>
      </c>
      <c r="M2" s="35" t="s">
        <v>1404</v>
      </c>
      <c r="N2" s="108" t="s">
        <v>1393</v>
      </c>
      <c r="O2" s="31" t="s">
        <v>1405</v>
      </c>
      <c r="Q2" s="82"/>
      <c r="R2" s="35" t="s">
        <v>1395</v>
      </c>
      <c r="S2" s="35" t="s">
        <v>1396</v>
      </c>
      <c r="T2" s="35" t="s">
        <v>1397</v>
      </c>
      <c r="U2" s="35" t="s">
        <v>1398</v>
      </c>
      <c r="V2" s="35" t="s">
        <v>1399</v>
      </c>
      <c r="W2" s="35" t="s">
        <v>1400</v>
      </c>
      <c r="X2" s="35" t="s">
        <v>1401</v>
      </c>
      <c r="Y2" s="35" t="s">
        <v>1402</v>
      </c>
      <c r="Z2" s="35" t="s">
        <v>1403</v>
      </c>
      <c r="AA2" s="35" t="s">
        <v>1404</v>
      </c>
      <c r="AB2" s="82"/>
      <c r="AC2" s="82"/>
    </row>
    <row r="3" spans="1:29" ht="12.75">
      <c r="A3" s="163" t="str">
        <f>'Gene Table'!A3</f>
        <v>Plate 1</v>
      </c>
      <c r="B3" s="39" t="str">
        <f>'Gene Table'!D3</f>
        <v>NM_005957</v>
      </c>
      <c r="C3" s="164" t="s">
        <v>9</v>
      </c>
      <c r="D3" s="165"/>
      <c r="E3" s="165"/>
      <c r="F3" s="165"/>
      <c r="G3" s="165"/>
      <c r="H3" s="165"/>
      <c r="I3" s="165"/>
      <c r="J3" s="165"/>
      <c r="K3" s="165"/>
      <c r="L3" s="165"/>
      <c r="M3" s="165"/>
      <c r="N3" s="166" t="e">
        <f>AVERAGE(Calculations!P4:Y4)</f>
        <v>#DIV/0!</v>
      </c>
      <c r="O3" s="167" t="e">
        <f>STDEV(Calculations!P4:Y4)</f>
        <v>#DIV/0!</v>
      </c>
      <c r="Q3" s="168" t="s">
        <v>1406</v>
      </c>
      <c r="R3" s="39" t="str">
        <f aca="true" t="shared" si="0" ref="R3:AA3">IF(COUNTIF(D$3:D$482,"&lt;35")=0,"",COUNTIF(D$3:D$482,"&lt;25"))</f>
        <v/>
      </c>
      <c r="S3" s="39" t="str">
        <f t="shared" si="0"/>
        <v/>
      </c>
      <c r="T3" s="39" t="str">
        <f t="shared" si="0"/>
        <v/>
      </c>
      <c r="U3" s="39" t="str">
        <f t="shared" si="0"/>
        <v/>
      </c>
      <c r="V3" s="39" t="str">
        <f t="shared" si="0"/>
        <v/>
      </c>
      <c r="W3" s="39" t="str">
        <f t="shared" si="0"/>
        <v/>
      </c>
      <c r="X3" s="39" t="str">
        <f t="shared" si="0"/>
        <v/>
      </c>
      <c r="Y3" s="39" t="str">
        <f t="shared" si="0"/>
        <v/>
      </c>
      <c r="Z3" s="39" t="str">
        <f t="shared" si="0"/>
        <v/>
      </c>
      <c r="AA3" s="39" t="str">
        <f t="shared" si="0"/>
        <v/>
      </c>
      <c r="AB3" s="170" t="e">
        <f aca="true" t="shared" si="1" ref="AB3:AB6">AVERAGE(R3:AA3)</f>
        <v>#DIV/0!</v>
      </c>
      <c r="AC3" s="171" t="e">
        <f aca="true" t="shared" si="2" ref="AC3:AC6">STDEV(R3:AA3)</f>
        <v>#DIV/0!</v>
      </c>
    </row>
    <row r="4" spans="1:29" ht="12.75">
      <c r="A4" s="163"/>
      <c r="B4" s="39" t="str">
        <f>'Gene Table'!D4</f>
        <v>NM_000572</v>
      </c>
      <c r="C4" s="164" t="s">
        <v>13</v>
      </c>
      <c r="D4" s="165"/>
      <c r="E4" s="165"/>
      <c r="F4" s="165"/>
      <c r="G4" s="165"/>
      <c r="H4" s="165"/>
      <c r="I4" s="165"/>
      <c r="J4" s="165"/>
      <c r="K4" s="165"/>
      <c r="L4" s="165"/>
      <c r="M4" s="165"/>
      <c r="N4" s="166" t="e">
        <f>AVERAGE(Calculations!P5:Y5)</f>
        <v>#DIV/0!</v>
      </c>
      <c r="O4" s="167" t="e">
        <f>STDEV(Calculations!P5:Y5)</f>
        <v>#DIV/0!</v>
      </c>
      <c r="Q4" s="168" t="s">
        <v>1407</v>
      </c>
      <c r="R4" s="39" t="str">
        <f aca="true" t="shared" si="3" ref="R4:AA4">IF(COUNTIF(D$3:D$482,"&lt;35")=0,"",COUNTIF(D$3:D$482,"&lt;30")-R3)</f>
        <v/>
      </c>
      <c r="S4" s="39" t="str">
        <f t="shared" si="3"/>
        <v/>
      </c>
      <c r="T4" s="39" t="str">
        <f t="shared" si="3"/>
        <v/>
      </c>
      <c r="U4" s="39" t="str">
        <f t="shared" si="3"/>
        <v/>
      </c>
      <c r="V4" s="39" t="str">
        <f t="shared" si="3"/>
        <v/>
      </c>
      <c r="W4" s="39" t="str">
        <f t="shared" si="3"/>
        <v/>
      </c>
      <c r="X4" s="39" t="str">
        <f t="shared" si="3"/>
        <v/>
      </c>
      <c r="Y4" s="39" t="str">
        <f t="shared" si="3"/>
        <v/>
      </c>
      <c r="Z4" s="39" t="str">
        <f t="shared" si="3"/>
        <v/>
      </c>
      <c r="AA4" s="39" t="str">
        <f t="shared" si="3"/>
        <v/>
      </c>
      <c r="AB4" s="170" t="e">
        <f t="shared" si="1"/>
        <v>#DIV/0!</v>
      </c>
      <c r="AC4" s="171" t="e">
        <f t="shared" si="2"/>
        <v>#DIV/0!</v>
      </c>
    </row>
    <row r="5" spans="1:29" ht="12.75">
      <c r="A5" s="163"/>
      <c r="B5" s="39" t="str">
        <f>'Gene Table'!D5</f>
        <v>NM_000594</v>
      </c>
      <c r="C5" s="164" t="s">
        <v>17</v>
      </c>
      <c r="D5" s="165"/>
      <c r="E5" s="165"/>
      <c r="F5" s="165"/>
      <c r="G5" s="165"/>
      <c r="H5" s="165"/>
      <c r="I5" s="165"/>
      <c r="J5" s="165"/>
      <c r="K5" s="165"/>
      <c r="L5" s="165"/>
      <c r="M5" s="165"/>
      <c r="N5" s="166" t="e">
        <f>AVERAGE(Calculations!P6:Y6)</f>
        <v>#DIV/0!</v>
      </c>
      <c r="O5" s="167" t="e">
        <f>STDEV(Calculations!P6:Y6)</f>
        <v>#DIV/0!</v>
      </c>
      <c r="Q5" s="168" t="s">
        <v>1408</v>
      </c>
      <c r="R5" s="39" t="str">
        <f aca="true" t="shared" si="4" ref="R5:AA5">IF(COUNTIF(D$3:D$482,"&lt;35")=0,"",COUNTIF(D$3:D$482,"&lt;35")-SUM(R3:R4))</f>
        <v/>
      </c>
      <c r="S5" s="39" t="str">
        <f t="shared" si="4"/>
        <v/>
      </c>
      <c r="T5" s="39" t="str">
        <f t="shared" si="4"/>
        <v/>
      </c>
      <c r="U5" s="39" t="str">
        <f t="shared" si="4"/>
        <v/>
      </c>
      <c r="V5" s="39" t="str">
        <f t="shared" si="4"/>
        <v/>
      </c>
      <c r="W5" s="39" t="str">
        <f t="shared" si="4"/>
        <v/>
      </c>
      <c r="X5" s="39" t="str">
        <f t="shared" si="4"/>
        <v/>
      </c>
      <c r="Y5" s="39" t="str">
        <f t="shared" si="4"/>
        <v/>
      </c>
      <c r="Z5" s="39" t="str">
        <f t="shared" si="4"/>
        <v/>
      </c>
      <c r="AA5" s="39" t="str">
        <f t="shared" si="4"/>
        <v/>
      </c>
      <c r="AB5" s="170" t="e">
        <f t="shared" si="1"/>
        <v>#DIV/0!</v>
      </c>
      <c r="AC5" s="171" t="e">
        <f t="shared" si="2"/>
        <v>#DIV/0!</v>
      </c>
    </row>
    <row r="6" spans="1:29" ht="12.75">
      <c r="A6" s="163"/>
      <c r="B6" s="39" t="str">
        <f>'Gene Table'!D6</f>
        <v>NM_000499</v>
      </c>
      <c r="C6" s="164" t="s">
        <v>21</v>
      </c>
      <c r="D6" s="165"/>
      <c r="E6" s="165"/>
      <c r="F6" s="165"/>
      <c r="G6" s="165"/>
      <c r="H6" s="165"/>
      <c r="I6" s="165"/>
      <c r="J6" s="165"/>
      <c r="K6" s="165"/>
      <c r="L6" s="165"/>
      <c r="M6" s="165"/>
      <c r="N6" s="166" t="e">
        <f>AVERAGE(Calculations!P7:Y7)</f>
        <v>#DIV/0!</v>
      </c>
      <c r="O6" s="167" t="e">
        <f>STDEV(Calculations!P7:Y7)</f>
        <v>#DIV/0!</v>
      </c>
      <c r="Q6" s="168" t="s">
        <v>1409</v>
      </c>
      <c r="R6" s="39" t="str">
        <f aca="true" t="shared" si="5" ref="R6:AA6">IF(COUNTIF(D$3:D$482,"&lt;40")=0,"",COUNTIF(D$3:D$482,"N/A")+COUNTBLANK(D$3:D$482)+COUNTIF(D$3:D$482,"&gt;=35")+COUNTIF(D$3:D$482,"=0")+COUNTIF(D$3:D$482,"Undetermined"))</f>
        <v/>
      </c>
      <c r="S6" s="39" t="str">
        <f t="shared" si="5"/>
        <v/>
      </c>
      <c r="T6" s="39" t="str">
        <f t="shared" si="5"/>
        <v/>
      </c>
      <c r="U6" s="39" t="str">
        <f t="shared" si="5"/>
        <v/>
      </c>
      <c r="V6" s="39" t="str">
        <f t="shared" si="5"/>
        <v/>
      </c>
      <c r="W6" s="39" t="str">
        <f t="shared" si="5"/>
        <v/>
      </c>
      <c r="X6" s="39" t="str">
        <f t="shared" si="5"/>
        <v/>
      </c>
      <c r="Y6" s="39" t="str">
        <f t="shared" si="5"/>
        <v/>
      </c>
      <c r="Z6" s="39" t="str">
        <f t="shared" si="5"/>
        <v/>
      </c>
      <c r="AA6" s="39" t="str">
        <f t="shared" si="5"/>
        <v/>
      </c>
      <c r="AB6" s="170" t="e">
        <f t="shared" si="1"/>
        <v>#DIV/0!</v>
      </c>
      <c r="AC6" s="171" t="e">
        <f t="shared" si="2"/>
        <v>#DIV/0!</v>
      </c>
    </row>
    <row r="7" spans="1:29" ht="16.5">
      <c r="A7" s="163"/>
      <c r="B7" s="39" t="str">
        <f>'Gene Table'!D7</f>
        <v>NM_000903</v>
      </c>
      <c r="C7" s="164" t="s">
        <v>25</v>
      </c>
      <c r="D7" s="165"/>
      <c r="E7" s="165"/>
      <c r="F7" s="165"/>
      <c r="G7" s="165"/>
      <c r="H7" s="165"/>
      <c r="I7" s="165"/>
      <c r="J7" s="165"/>
      <c r="K7" s="165"/>
      <c r="L7" s="165"/>
      <c r="M7" s="165"/>
      <c r="N7" s="166" t="e">
        <f>AVERAGE(Calculations!P8:Y8)</f>
        <v>#DIV/0!</v>
      </c>
      <c r="O7" s="167" t="e">
        <f>STDEV(Calculations!P8:Y8)</f>
        <v>#DIV/0!</v>
      </c>
      <c r="Q7" s="108" t="s">
        <v>1410</v>
      </c>
      <c r="R7" s="109"/>
      <c r="S7" s="109"/>
      <c r="T7" s="109"/>
      <c r="U7" s="109"/>
      <c r="V7" s="109"/>
      <c r="W7" s="109"/>
      <c r="X7" s="109"/>
      <c r="Y7" s="109"/>
      <c r="Z7" s="109"/>
      <c r="AA7" s="109"/>
      <c r="AB7" s="109"/>
      <c r="AC7" s="136"/>
    </row>
    <row r="8" spans="1:29" ht="12.75">
      <c r="A8" s="163"/>
      <c r="B8" s="39" t="str">
        <f>'Gene Table'!D8</f>
        <v>BC008403</v>
      </c>
      <c r="C8" s="164" t="s">
        <v>29</v>
      </c>
      <c r="D8" s="165"/>
      <c r="E8" s="165"/>
      <c r="F8" s="165"/>
      <c r="G8" s="165"/>
      <c r="H8" s="165"/>
      <c r="I8" s="165"/>
      <c r="J8" s="165"/>
      <c r="K8" s="165"/>
      <c r="L8" s="165"/>
      <c r="M8" s="165"/>
      <c r="N8" s="166" t="e">
        <f>AVERAGE(Calculations!P9:Y9)</f>
        <v>#DIV/0!</v>
      </c>
      <c r="O8" s="167" t="e">
        <f>STDEV(Calculations!P9:Y9)</f>
        <v>#DIV/0!</v>
      </c>
      <c r="Q8" s="168" t="s">
        <v>1406</v>
      </c>
      <c r="R8" s="169" t="str">
        <f aca="true" t="shared" si="6" ref="R8:AB8">IF(R3="","",R3/SUM(R$3:R$6))</f>
        <v/>
      </c>
      <c r="S8" s="169" t="str">
        <f t="shared" si="6"/>
        <v/>
      </c>
      <c r="T8" s="169" t="str">
        <f t="shared" si="6"/>
        <v/>
      </c>
      <c r="U8" s="169" t="str">
        <f t="shared" si="6"/>
        <v/>
      </c>
      <c r="V8" s="169" t="str">
        <f t="shared" si="6"/>
        <v/>
      </c>
      <c r="W8" s="169" t="str">
        <f t="shared" si="6"/>
        <v/>
      </c>
      <c r="X8" s="169" t="str">
        <f t="shared" si="6"/>
        <v/>
      </c>
      <c r="Y8" s="169" t="str">
        <f t="shared" si="6"/>
        <v/>
      </c>
      <c r="Z8" s="169" t="str">
        <f t="shared" si="6"/>
        <v/>
      </c>
      <c r="AA8" s="172" t="str">
        <f t="shared" si="6"/>
        <v/>
      </c>
      <c r="AB8" s="173" t="e">
        <f t="shared" si="6"/>
        <v>#DIV/0!</v>
      </c>
      <c r="AC8" s="173" t="e">
        <f aca="true" t="shared" si="7" ref="AC8:AC11">STDEV(R8:AA8)</f>
        <v>#DIV/0!</v>
      </c>
    </row>
    <row r="9" spans="1:29" ht="12.75">
      <c r="A9" s="163"/>
      <c r="B9" s="39" t="str">
        <f>'Gene Table'!D9</f>
        <v>NM_000254</v>
      </c>
      <c r="C9" s="164" t="s">
        <v>33</v>
      </c>
      <c r="D9" s="165"/>
      <c r="E9" s="165"/>
      <c r="F9" s="165"/>
      <c r="G9" s="165"/>
      <c r="H9" s="165"/>
      <c r="I9" s="165"/>
      <c r="J9" s="165"/>
      <c r="K9" s="165"/>
      <c r="L9" s="165"/>
      <c r="M9" s="165"/>
      <c r="N9" s="166" t="e">
        <f>AVERAGE(Calculations!P10:Y10)</f>
        <v>#DIV/0!</v>
      </c>
      <c r="O9" s="167" t="e">
        <f>STDEV(Calculations!P10:Y10)</f>
        <v>#DIV/0!</v>
      </c>
      <c r="Q9" s="168" t="s">
        <v>1407</v>
      </c>
      <c r="R9" s="169" t="str">
        <f aca="true" t="shared" si="8" ref="R9:AB9">IF(R4="","",R4/SUM(R$3:R$6))</f>
        <v/>
      </c>
      <c r="S9" s="169" t="str">
        <f t="shared" si="8"/>
        <v/>
      </c>
      <c r="T9" s="169" t="str">
        <f t="shared" si="8"/>
        <v/>
      </c>
      <c r="U9" s="169" t="str">
        <f t="shared" si="8"/>
        <v/>
      </c>
      <c r="V9" s="169" t="str">
        <f t="shared" si="8"/>
        <v/>
      </c>
      <c r="W9" s="169" t="str">
        <f t="shared" si="8"/>
        <v/>
      </c>
      <c r="X9" s="169" t="str">
        <f t="shared" si="8"/>
        <v/>
      </c>
      <c r="Y9" s="169" t="str">
        <f t="shared" si="8"/>
        <v/>
      </c>
      <c r="Z9" s="169" t="str">
        <f t="shared" si="8"/>
        <v/>
      </c>
      <c r="AA9" s="172" t="str">
        <f t="shared" si="8"/>
        <v/>
      </c>
      <c r="AB9" s="173" t="e">
        <f t="shared" si="8"/>
        <v>#DIV/0!</v>
      </c>
      <c r="AC9" s="173" t="e">
        <f t="shared" si="7"/>
        <v>#DIV/0!</v>
      </c>
    </row>
    <row r="10" spans="1:29" ht="12.75">
      <c r="A10" s="163"/>
      <c r="B10" s="39" t="str">
        <f>'Gene Table'!D10</f>
        <v>NM_000773</v>
      </c>
      <c r="C10" s="164" t="s">
        <v>37</v>
      </c>
      <c r="D10" s="165"/>
      <c r="E10" s="165"/>
      <c r="F10" s="165"/>
      <c r="G10" s="165"/>
      <c r="H10" s="165"/>
      <c r="I10" s="165"/>
      <c r="J10" s="165"/>
      <c r="K10" s="165"/>
      <c r="L10" s="165"/>
      <c r="M10" s="165"/>
      <c r="N10" s="166" t="e">
        <f>AVERAGE(Calculations!P11:Y11)</f>
        <v>#DIV/0!</v>
      </c>
      <c r="O10" s="167" t="e">
        <f>STDEV(Calculations!P11:Y11)</f>
        <v>#DIV/0!</v>
      </c>
      <c r="Q10" s="168" t="s">
        <v>1408</v>
      </c>
      <c r="R10" s="169" t="str">
        <f aca="true" t="shared" si="9" ref="R10:AB10">IF(R5="","",R5/SUM(R$3:R$6))</f>
        <v/>
      </c>
      <c r="S10" s="169" t="str">
        <f t="shared" si="9"/>
        <v/>
      </c>
      <c r="T10" s="169" t="str">
        <f t="shared" si="9"/>
        <v/>
      </c>
      <c r="U10" s="169" t="str">
        <f t="shared" si="9"/>
        <v/>
      </c>
      <c r="V10" s="169" t="str">
        <f t="shared" si="9"/>
        <v/>
      </c>
      <c r="W10" s="169" t="str">
        <f t="shared" si="9"/>
        <v/>
      </c>
      <c r="X10" s="169" t="str">
        <f t="shared" si="9"/>
        <v/>
      </c>
      <c r="Y10" s="169" t="str">
        <f t="shared" si="9"/>
        <v/>
      </c>
      <c r="Z10" s="169" t="str">
        <f t="shared" si="9"/>
        <v/>
      </c>
      <c r="AA10" s="172" t="str">
        <f t="shared" si="9"/>
        <v/>
      </c>
      <c r="AB10" s="173" t="e">
        <f t="shared" si="9"/>
        <v>#DIV/0!</v>
      </c>
      <c r="AC10" s="173" t="e">
        <f t="shared" si="7"/>
        <v>#DIV/0!</v>
      </c>
    </row>
    <row r="11" spans="1:29" ht="12.75">
      <c r="A11" s="163"/>
      <c r="B11" s="39" t="str">
        <f>'Gene Table'!D11</f>
        <v>NM_006297</v>
      </c>
      <c r="C11" s="164" t="s">
        <v>41</v>
      </c>
      <c r="D11" s="165"/>
      <c r="E11" s="165"/>
      <c r="F11" s="165"/>
      <c r="G11" s="165"/>
      <c r="H11" s="165"/>
      <c r="I11" s="165"/>
      <c r="J11" s="165"/>
      <c r="K11" s="165"/>
      <c r="L11" s="165"/>
      <c r="M11" s="165"/>
      <c r="N11" s="166" t="e">
        <f>AVERAGE(Calculations!P12:Y12)</f>
        <v>#DIV/0!</v>
      </c>
      <c r="O11" s="167" t="e">
        <f>STDEV(Calculations!P12:Y12)</f>
        <v>#DIV/0!</v>
      </c>
      <c r="Q11" s="168" t="s">
        <v>1409</v>
      </c>
      <c r="R11" s="169" t="str">
        <f aca="true" t="shared" si="10" ref="R11:AB11">IF(R6="","",R6/SUM(R$3:R$6))</f>
        <v/>
      </c>
      <c r="S11" s="169" t="str">
        <f t="shared" si="10"/>
        <v/>
      </c>
      <c r="T11" s="169" t="str">
        <f t="shared" si="10"/>
        <v/>
      </c>
      <c r="U11" s="169" t="str">
        <f t="shared" si="10"/>
        <v/>
      </c>
      <c r="V11" s="169" t="str">
        <f t="shared" si="10"/>
        <v/>
      </c>
      <c r="W11" s="169" t="str">
        <f t="shared" si="10"/>
        <v/>
      </c>
      <c r="X11" s="169" t="str">
        <f t="shared" si="10"/>
        <v/>
      </c>
      <c r="Y11" s="169" t="str">
        <f t="shared" si="10"/>
        <v/>
      </c>
      <c r="Z11" s="169" t="str">
        <f t="shared" si="10"/>
        <v/>
      </c>
      <c r="AA11" s="172" t="str">
        <f t="shared" si="10"/>
        <v/>
      </c>
      <c r="AB11" s="173" t="e">
        <f t="shared" si="10"/>
        <v>#DIV/0!</v>
      </c>
      <c r="AC11" s="173" t="e">
        <f t="shared" si="7"/>
        <v>#DIV/0!</v>
      </c>
    </row>
    <row r="12" spans="1:15" ht="12.75">
      <c r="A12" s="163"/>
      <c r="B12" s="39" t="str">
        <f>'Gene Table'!D12</f>
        <v>NM_000546</v>
      </c>
      <c r="C12" s="164" t="s">
        <v>45</v>
      </c>
      <c r="D12" s="165"/>
      <c r="E12" s="165"/>
      <c r="F12" s="165"/>
      <c r="G12" s="165"/>
      <c r="H12" s="165"/>
      <c r="I12" s="165"/>
      <c r="J12" s="165"/>
      <c r="K12" s="165"/>
      <c r="L12" s="165"/>
      <c r="M12" s="165"/>
      <c r="N12" s="166" t="e">
        <f>AVERAGE(Calculations!P13:Y13)</f>
        <v>#DIV/0!</v>
      </c>
      <c r="O12" s="167" t="e">
        <f>STDEV(Calculations!P13:Y13)</f>
        <v>#DIV/0!</v>
      </c>
    </row>
    <row r="13" spans="1:15" ht="12.75">
      <c r="A13" s="163"/>
      <c r="B13" s="39" t="str">
        <f>'Gene Table'!D13</f>
        <v>NM_001071</v>
      </c>
      <c r="C13" s="164" t="s">
        <v>49</v>
      </c>
      <c r="D13" s="165"/>
      <c r="E13" s="165"/>
      <c r="F13" s="165"/>
      <c r="G13" s="165"/>
      <c r="H13" s="165"/>
      <c r="I13" s="165"/>
      <c r="J13" s="165"/>
      <c r="K13" s="165"/>
      <c r="L13" s="165"/>
      <c r="M13" s="165"/>
      <c r="N13" s="166" t="e">
        <f>AVERAGE(Calculations!P14:Y14)</f>
        <v>#DIV/0!</v>
      </c>
      <c r="O13" s="167" t="e">
        <f>STDEV(Calculations!P14:Y14)</f>
        <v>#DIV/0!</v>
      </c>
    </row>
    <row r="14" spans="1:15" ht="12.75">
      <c r="A14" s="163"/>
      <c r="B14" s="39" t="str">
        <f>'Gene Table'!D14</f>
        <v>NM_002116</v>
      </c>
      <c r="C14" s="164" t="s">
        <v>53</v>
      </c>
      <c r="D14" s="165"/>
      <c r="E14" s="165"/>
      <c r="F14" s="165"/>
      <c r="G14" s="165"/>
      <c r="H14" s="165"/>
      <c r="I14" s="165"/>
      <c r="J14" s="165"/>
      <c r="K14" s="165"/>
      <c r="L14" s="165"/>
      <c r="M14" s="165"/>
      <c r="N14" s="166" t="e">
        <f>AVERAGE(Calculations!P15:Y15)</f>
        <v>#DIV/0!</v>
      </c>
      <c r="O14" s="167" t="e">
        <f>STDEV(Calculations!P15:Y15)</f>
        <v>#DIV/0!</v>
      </c>
    </row>
    <row r="15" spans="1:15" ht="12.75">
      <c r="A15" s="163"/>
      <c r="B15" s="39" t="str">
        <f>'Gene Table'!D15</f>
        <v>NM_000400</v>
      </c>
      <c r="C15" s="164" t="s">
        <v>57</v>
      </c>
      <c r="D15" s="165"/>
      <c r="E15" s="165"/>
      <c r="F15" s="165"/>
      <c r="G15" s="165"/>
      <c r="H15" s="165"/>
      <c r="I15" s="165"/>
      <c r="J15" s="165"/>
      <c r="K15" s="165"/>
      <c r="L15" s="165"/>
      <c r="M15" s="165"/>
      <c r="N15" s="166" t="e">
        <f>AVERAGE(Calculations!P16:Y16)</f>
        <v>#DIV/0!</v>
      </c>
      <c r="O15" s="167" t="e">
        <f>STDEV(Calculations!P16:Y16)</f>
        <v>#DIV/0!</v>
      </c>
    </row>
    <row r="16" spans="1:15" ht="12.75">
      <c r="A16" s="163"/>
      <c r="B16" s="39" t="str">
        <f>'Gene Table'!D16</f>
        <v>NM_000367</v>
      </c>
      <c r="C16" s="164" t="s">
        <v>61</v>
      </c>
      <c r="D16" s="165"/>
      <c r="E16" s="165"/>
      <c r="F16" s="165"/>
      <c r="G16" s="165"/>
      <c r="H16" s="165"/>
      <c r="I16" s="165"/>
      <c r="J16" s="165"/>
      <c r="K16" s="165"/>
      <c r="L16" s="165"/>
      <c r="M16" s="165"/>
      <c r="N16" s="166" t="e">
        <f>AVERAGE(Calculations!P17:Y17)</f>
        <v>#DIV/0!</v>
      </c>
      <c r="O16" s="167" t="e">
        <f>STDEV(Calculations!P17:Y17)</f>
        <v>#DIV/0!</v>
      </c>
    </row>
    <row r="17" spans="1:15" ht="12.75">
      <c r="A17" s="163"/>
      <c r="B17" s="39" t="str">
        <f>'Gene Table'!D17</f>
        <v>NM_021642</v>
      </c>
      <c r="C17" s="164" t="s">
        <v>65</v>
      </c>
      <c r="D17" s="165"/>
      <c r="E17" s="165"/>
      <c r="F17" s="165"/>
      <c r="G17" s="165"/>
      <c r="H17" s="165"/>
      <c r="I17" s="165"/>
      <c r="J17" s="165"/>
      <c r="K17" s="165"/>
      <c r="L17" s="165"/>
      <c r="M17" s="165"/>
      <c r="N17" s="166" t="e">
        <f>AVERAGE(Calculations!P18:Y18)</f>
        <v>#DIV/0!</v>
      </c>
      <c r="O17" s="167" t="e">
        <f>STDEV(Calculations!P18:Y18)</f>
        <v>#DIV/0!</v>
      </c>
    </row>
    <row r="18" spans="1:15" ht="12.75">
      <c r="A18" s="163"/>
      <c r="B18" s="39" t="str">
        <f>'Gene Table'!D18</f>
        <v>NM_000015</v>
      </c>
      <c r="C18" s="164" t="s">
        <v>69</v>
      </c>
      <c r="D18" s="165"/>
      <c r="E18" s="165"/>
      <c r="F18" s="165"/>
      <c r="G18" s="165"/>
      <c r="H18" s="165"/>
      <c r="I18" s="165"/>
      <c r="J18" s="165"/>
      <c r="K18" s="165"/>
      <c r="L18" s="165"/>
      <c r="M18" s="165"/>
      <c r="N18" s="166" t="e">
        <f>AVERAGE(Calculations!P19:Y19)</f>
        <v>#DIV/0!</v>
      </c>
      <c r="O18" s="167" t="e">
        <f>STDEV(Calculations!P19:Y19)</f>
        <v>#DIV/0!</v>
      </c>
    </row>
    <row r="19" spans="1:15" ht="12.75">
      <c r="A19" s="163"/>
      <c r="B19" s="39" t="str">
        <f>'Gene Table'!D19</f>
        <v>NM_000250</v>
      </c>
      <c r="C19" s="164" t="s">
        <v>73</v>
      </c>
      <c r="D19" s="165"/>
      <c r="E19" s="165"/>
      <c r="F19" s="165"/>
      <c r="G19" s="165"/>
      <c r="H19" s="165"/>
      <c r="I19" s="165"/>
      <c r="J19" s="165"/>
      <c r="K19" s="165"/>
      <c r="L19" s="165"/>
      <c r="M19" s="165"/>
      <c r="N19" s="166" t="e">
        <f>AVERAGE(Calculations!P20:Y20)</f>
        <v>#DIV/0!</v>
      </c>
      <c r="O19" s="167" t="e">
        <f>STDEV(Calculations!P20:Y20)</f>
        <v>#DIV/0!</v>
      </c>
    </row>
    <row r="20" spans="1:15" ht="12.75">
      <c r="A20" s="163"/>
      <c r="B20" s="39" t="str">
        <f>'Gene Table'!D20</f>
        <v>NM_000589</v>
      </c>
      <c r="C20" s="164" t="s">
        <v>77</v>
      </c>
      <c r="D20" s="165"/>
      <c r="E20" s="165"/>
      <c r="F20" s="165"/>
      <c r="G20" s="165"/>
      <c r="H20" s="165"/>
      <c r="I20" s="165"/>
      <c r="J20" s="165"/>
      <c r="K20" s="165"/>
      <c r="L20" s="165"/>
      <c r="M20" s="165"/>
      <c r="N20" s="166" t="e">
        <f>AVERAGE(Calculations!P21:Y21)</f>
        <v>#DIV/0!</v>
      </c>
      <c r="O20" s="167" t="e">
        <f>STDEV(Calculations!P21:Y21)</f>
        <v>#DIV/0!</v>
      </c>
    </row>
    <row r="21" spans="1:15" ht="12.75">
      <c r="A21" s="163"/>
      <c r="B21" s="39" t="str">
        <f>'Gene Table'!D21</f>
        <v>NM_000662</v>
      </c>
      <c r="C21" s="164" t="s">
        <v>81</v>
      </c>
      <c r="D21" s="165"/>
      <c r="E21" s="165"/>
      <c r="F21" s="165"/>
      <c r="G21" s="165"/>
      <c r="H21" s="165"/>
      <c r="I21" s="165"/>
      <c r="J21" s="165"/>
      <c r="K21" s="165"/>
      <c r="L21" s="165"/>
      <c r="M21" s="165"/>
      <c r="N21" s="166" t="e">
        <f>AVERAGE(Calculations!P22:Y22)</f>
        <v>#DIV/0!</v>
      </c>
      <c r="O21" s="167" t="e">
        <f>STDEV(Calculations!P22:Y22)</f>
        <v>#DIV/0!</v>
      </c>
    </row>
    <row r="22" spans="1:15" ht="12.75">
      <c r="A22" s="163"/>
      <c r="B22" s="39" t="str">
        <f>'Gene Table'!D22</f>
        <v>NM_000927</v>
      </c>
      <c r="C22" s="164" t="s">
        <v>85</v>
      </c>
      <c r="D22" s="165"/>
      <c r="E22" s="165"/>
      <c r="F22" s="165"/>
      <c r="G22" s="165"/>
      <c r="H22" s="165"/>
      <c r="I22" s="165"/>
      <c r="J22" s="165"/>
      <c r="K22" s="165"/>
      <c r="L22" s="165"/>
      <c r="M22" s="165"/>
      <c r="N22" s="166" t="e">
        <f>AVERAGE(Calculations!P23:Y23)</f>
        <v>#DIV/0!</v>
      </c>
      <c r="O22" s="167" t="e">
        <f>STDEV(Calculations!P23:Y23)</f>
        <v>#DIV/0!</v>
      </c>
    </row>
    <row r="23" spans="1:15" ht="12.75">
      <c r="A23" s="163"/>
      <c r="B23" s="39" t="str">
        <f>'Gene Table'!D23</f>
        <v>NM_002454</v>
      </c>
      <c r="C23" s="164" t="s">
        <v>89</v>
      </c>
      <c r="D23" s="165"/>
      <c r="E23" s="165"/>
      <c r="F23" s="165"/>
      <c r="G23" s="165"/>
      <c r="H23" s="165"/>
      <c r="I23" s="165"/>
      <c r="J23" s="165"/>
      <c r="K23" s="165"/>
      <c r="L23" s="165"/>
      <c r="M23" s="165"/>
      <c r="N23" s="166" t="e">
        <f>AVERAGE(Calculations!P24:Y24)</f>
        <v>#DIV/0!</v>
      </c>
      <c r="O23" s="167" t="e">
        <f>STDEV(Calculations!P24:Y24)</f>
        <v>#DIV/0!</v>
      </c>
    </row>
    <row r="24" spans="1:15" ht="12.75">
      <c r="A24" s="163"/>
      <c r="B24" s="39" t="str">
        <f>'Gene Table'!D24</f>
        <v>NM_022162</v>
      </c>
      <c r="C24" s="164" t="s">
        <v>93</v>
      </c>
      <c r="D24" s="165"/>
      <c r="E24" s="165"/>
      <c r="F24" s="165"/>
      <c r="G24" s="165"/>
      <c r="H24" s="165"/>
      <c r="I24" s="165"/>
      <c r="J24" s="165"/>
      <c r="K24" s="165"/>
      <c r="L24" s="165"/>
      <c r="M24" s="165"/>
      <c r="N24" s="166" t="e">
        <f>AVERAGE(Calculations!P25:Y25)</f>
        <v>#DIV/0!</v>
      </c>
      <c r="O24" s="167" t="e">
        <f>STDEV(Calculations!P25:Y25)</f>
        <v>#DIV/0!</v>
      </c>
    </row>
    <row r="25" spans="1:15" ht="12.75">
      <c r="A25" s="163"/>
      <c r="B25" s="39" t="str">
        <f>'Gene Table'!D25</f>
        <v>NM_000600</v>
      </c>
      <c r="C25" s="164" t="s">
        <v>97</v>
      </c>
      <c r="D25" s="165"/>
      <c r="E25" s="165"/>
      <c r="F25" s="165"/>
      <c r="G25" s="165"/>
      <c r="H25" s="165"/>
      <c r="I25" s="165"/>
      <c r="J25" s="165"/>
      <c r="K25" s="165"/>
      <c r="L25" s="165"/>
      <c r="M25" s="165"/>
      <c r="N25" s="166" t="e">
        <f>AVERAGE(Calculations!P26:Y26)</f>
        <v>#DIV/0!</v>
      </c>
      <c r="O25" s="167" t="e">
        <f>STDEV(Calculations!P26:Y26)</f>
        <v>#DIV/0!</v>
      </c>
    </row>
    <row r="26" spans="1:15" ht="12.75">
      <c r="A26" s="163"/>
      <c r="B26" s="39" t="str">
        <f>'Gene Table'!D26</f>
        <v>NM_000120</v>
      </c>
      <c r="C26" s="164" t="s">
        <v>101</v>
      </c>
      <c r="D26" s="165"/>
      <c r="E26" s="165"/>
      <c r="F26" s="165"/>
      <c r="G26" s="165"/>
      <c r="H26" s="165"/>
      <c r="I26" s="165"/>
      <c r="J26" s="165"/>
      <c r="K26" s="165"/>
      <c r="L26" s="165"/>
      <c r="M26" s="165"/>
      <c r="N26" s="166" t="e">
        <f>AVERAGE(Calculations!P27:Y27)</f>
        <v>#DIV/0!</v>
      </c>
      <c r="O26" s="167" t="e">
        <f>STDEV(Calculations!P27:Y27)</f>
        <v>#DIV/0!</v>
      </c>
    </row>
    <row r="27" spans="1:15" ht="12.75">
      <c r="A27" s="163"/>
      <c r="B27" s="39" t="str">
        <f>'Gene Table'!D27</f>
        <v>NM_001037631</v>
      </c>
      <c r="C27" s="164" t="s">
        <v>105</v>
      </c>
      <c r="D27" s="165"/>
      <c r="E27" s="165"/>
      <c r="F27" s="165"/>
      <c r="G27" s="165"/>
      <c r="H27" s="165"/>
      <c r="I27" s="165"/>
      <c r="J27" s="165"/>
      <c r="K27" s="165"/>
      <c r="L27" s="165"/>
      <c r="M27" s="165"/>
      <c r="N27" s="166" t="e">
        <f>AVERAGE(Calculations!P28:Y28)</f>
        <v>#DIV/0!</v>
      </c>
      <c r="O27" s="167" t="e">
        <f>STDEV(Calculations!P28:Y28)</f>
        <v>#DIV/0!</v>
      </c>
    </row>
    <row r="28" spans="1:15" ht="12.75">
      <c r="A28" s="163"/>
      <c r="B28" s="39" t="str">
        <f>'Gene Table'!D28</f>
        <v>NM_000376</v>
      </c>
      <c r="C28" s="164" t="s">
        <v>109</v>
      </c>
      <c r="D28" s="165"/>
      <c r="E28" s="165"/>
      <c r="F28" s="165"/>
      <c r="G28" s="165"/>
      <c r="H28" s="165"/>
      <c r="I28" s="165"/>
      <c r="J28" s="165"/>
      <c r="K28" s="165"/>
      <c r="L28" s="165"/>
      <c r="M28" s="165"/>
      <c r="N28" s="166" t="e">
        <f>AVERAGE(Calculations!P29:Y29)</f>
        <v>#DIV/0!</v>
      </c>
      <c r="O28" s="167" t="e">
        <f>STDEV(Calculations!P29:Y29)</f>
        <v>#DIV/0!</v>
      </c>
    </row>
    <row r="29" spans="1:15" ht="12.75">
      <c r="A29" s="163"/>
      <c r="B29" s="39" t="str">
        <f>'Gene Table'!D29</f>
        <v>NM_000636</v>
      </c>
      <c r="C29" s="164" t="s">
        <v>113</v>
      </c>
      <c r="D29" s="165"/>
      <c r="E29" s="165"/>
      <c r="F29" s="165"/>
      <c r="G29" s="165"/>
      <c r="H29" s="165"/>
      <c r="I29" s="165"/>
      <c r="J29" s="165"/>
      <c r="K29" s="165"/>
      <c r="L29" s="165"/>
      <c r="M29" s="165"/>
      <c r="N29" s="166" t="e">
        <f>AVERAGE(Calculations!P30:Y30)</f>
        <v>#DIV/0!</v>
      </c>
      <c r="O29" s="167" t="e">
        <f>STDEV(Calculations!P30:Y30)</f>
        <v>#DIV/0!</v>
      </c>
    </row>
    <row r="30" spans="1:15" ht="12.75">
      <c r="A30" s="163"/>
      <c r="B30" s="39" t="str">
        <f>'Gene Table'!D30</f>
        <v>NM_194255</v>
      </c>
      <c r="C30" s="164" t="s">
        <v>117</v>
      </c>
      <c r="D30" s="165"/>
      <c r="E30" s="165"/>
      <c r="F30" s="165"/>
      <c r="G30" s="165"/>
      <c r="H30" s="165"/>
      <c r="I30" s="165"/>
      <c r="J30" s="165"/>
      <c r="K30" s="165"/>
      <c r="L30" s="165"/>
      <c r="M30" s="165"/>
      <c r="N30" s="166" t="e">
        <f>AVERAGE(Calculations!P31:Y31)</f>
        <v>#DIV/0!</v>
      </c>
      <c r="O30" s="167" t="e">
        <f>STDEV(Calculations!P31:Y31)</f>
        <v>#DIV/0!</v>
      </c>
    </row>
    <row r="31" spans="1:15" ht="12.75">
      <c r="A31" s="163"/>
      <c r="B31" s="39" t="str">
        <f>'Gene Table'!D31</f>
        <v>NM_002913</v>
      </c>
      <c r="C31" s="164" t="s">
        <v>121</v>
      </c>
      <c r="D31" s="165"/>
      <c r="E31" s="165"/>
      <c r="F31" s="165"/>
      <c r="G31" s="165"/>
      <c r="H31" s="165"/>
      <c r="I31" s="165"/>
      <c r="J31" s="165"/>
      <c r="K31" s="165"/>
      <c r="L31" s="165"/>
      <c r="M31" s="165"/>
      <c r="N31" s="166" t="e">
        <f>AVERAGE(Calculations!P32:Y32)</f>
        <v>#DIV/0!</v>
      </c>
      <c r="O31" s="167" t="e">
        <f>STDEV(Calculations!P32:Y32)</f>
        <v>#DIV/0!</v>
      </c>
    </row>
    <row r="32" spans="1:15" ht="12.75">
      <c r="A32" s="163"/>
      <c r="B32" s="39" t="str">
        <f>'Gene Table'!D32</f>
        <v>NM_000657</v>
      </c>
      <c r="C32" s="164" t="s">
        <v>125</v>
      </c>
      <c r="D32" s="165"/>
      <c r="E32" s="165"/>
      <c r="F32" s="165"/>
      <c r="G32" s="165"/>
      <c r="H32" s="165"/>
      <c r="I32" s="165"/>
      <c r="J32" s="165"/>
      <c r="K32" s="165"/>
      <c r="L32" s="165"/>
      <c r="M32" s="165"/>
      <c r="N32" s="166" t="e">
        <f>AVERAGE(Calculations!P33:Y33)</f>
        <v>#DIV/0!</v>
      </c>
      <c r="O32" s="167" t="e">
        <f>STDEV(Calculations!P33:Y33)</f>
        <v>#DIV/0!</v>
      </c>
    </row>
    <row r="33" spans="1:15" ht="12.75">
      <c r="A33" s="163"/>
      <c r="B33" s="39" t="str">
        <f>'Gene Table'!D33</f>
        <v>NM_002485</v>
      </c>
      <c r="C33" s="164" t="s">
        <v>129</v>
      </c>
      <c r="D33" s="165"/>
      <c r="E33" s="165"/>
      <c r="F33" s="165"/>
      <c r="G33" s="165"/>
      <c r="H33" s="165"/>
      <c r="I33" s="165"/>
      <c r="J33" s="165"/>
      <c r="K33" s="165"/>
      <c r="L33" s="165"/>
      <c r="M33" s="165"/>
      <c r="N33" s="166" t="e">
        <f>AVERAGE(Calculations!P34:Y34)</f>
        <v>#DIV/0!</v>
      </c>
      <c r="O33" s="167" t="e">
        <f>STDEV(Calculations!P34:Y34)</f>
        <v>#DIV/0!</v>
      </c>
    </row>
    <row r="34" spans="1:15" ht="12.75">
      <c r="A34" s="163"/>
      <c r="B34" s="39" t="str">
        <f>'Gene Table'!D34</f>
        <v>NM_002467</v>
      </c>
      <c r="C34" s="164" t="s">
        <v>133</v>
      </c>
      <c r="D34" s="165"/>
      <c r="E34" s="165"/>
      <c r="F34" s="165"/>
      <c r="G34" s="165"/>
      <c r="H34" s="165"/>
      <c r="I34" s="165"/>
      <c r="J34" s="165"/>
      <c r="K34" s="165"/>
      <c r="L34" s="165"/>
      <c r="M34" s="165"/>
      <c r="N34" s="166" t="e">
        <f>AVERAGE(Calculations!P35:Y35)</f>
        <v>#DIV/0!</v>
      </c>
      <c r="O34" s="167" t="e">
        <f>STDEV(Calculations!P35:Y35)</f>
        <v>#DIV/0!</v>
      </c>
    </row>
    <row r="35" spans="1:15" ht="12.75">
      <c r="A35" s="163"/>
      <c r="B35" s="39" t="str">
        <f>'Gene Table'!D35</f>
        <v>NM_002392</v>
      </c>
      <c r="C35" s="164" t="s">
        <v>137</v>
      </c>
      <c r="D35" s="165"/>
      <c r="E35" s="165"/>
      <c r="F35" s="165"/>
      <c r="G35" s="165"/>
      <c r="H35" s="165"/>
      <c r="I35" s="165"/>
      <c r="J35" s="165"/>
      <c r="K35" s="165"/>
      <c r="L35" s="165"/>
      <c r="M35" s="165"/>
      <c r="N35" s="166" t="e">
        <f>AVERAGE(Calculations!P36:Y36)</f>
        <v>#DIV/0!</v>
      </c>
      <c r="O35" s="167" t="e">
        <f>STDEV(Calculations!P36:Y36)</f>
        <v>#DIV/0!</v>
      </c>
    </row>
    <row r="36" spans="1:15" ht="12.75">
      <c r="A36" s="163"/>
      <c r="B36" s="39" t="str">
        <f>'Gene Table'!D36</f>
        <v>NM_000418</v>
      </c>
      <c r="C36" s="164" t="s">
        <v>141</v>
      </c>
      <c r="D36" s="165"/>
      <c r="E36" s="165"/>
      <c r="F36" s="165"/>
      <c r="G36" s="165"/>
      <c r="H36" s="165"/>
      <c r="I36" s="165"/>
      <c r="J36" s="165"/>
      <c r="K36" s="165"/>
      <c r="L36" s="165"/>
      <c r="M36" s="165"/>
      <c r="N36" s="166" t="e">
        <f>AVERAGE(Calculations!P37:Y37)</f>
        <v>#DIV/0!</v>
      </c>
      <c r="O36" s="167" t="e">
        <f>STDEV(Calculations!P37:Y37)</f>
        <v>#DIV/0!</v>
      </c>
    </row>
    <row r="37" spans="1:15" ht="12.75">
      <c r="A37" s="163"/>
      <c r="B37" s="39" t="str">
        <f>'Gene Table'!D37</f>
        <v>NM_000577</v>
      </c>
      <c r="C37" s="164" t="s">
        <v>145</v>
      </c>
      <c r="D37" s="165"/>
      <c r="E37" s="165"/>
      <c r="F37" s="165"/>
      <c r="G37" s="165"/>
      <c r="H37" s="165"/>
      <c r="I37" s="165"/>
      <c r="J37" s="165"/>
      <c r="K37" s="165"/>
      <c r="L37" s="165"/>
      <c r="M37" s="165"/>
      <c r="N37" s="166" t="e">
        <f>AVERAGE(Calculations!P38:Y38)</f>
        <v>#DIV/0!</v>
      </c>
      <c r="O37" s="167" t="e">
        <f>STDEV(Calculations!P38:Y38)</f>
        <v>#DIV/0!</v>
      </c>
    </row>
    <row r="38" spans="1:15" ht="12.75">
      <c r="A38" s="163"/>
      <c r="B38" s="39" t="str">
        <f>'Gene Table'!D38</f>
        <v>NM_000576</v>
      </c>
      <c r="C38" s="164" t="s">
        <v>149</v>
      </c>
      <c r="D38" s="165"/>
      <c r="E38" s="165"/>
      <c r="F38" s="165"/>
      <c r="G38" s="165"/>
      <c r="H38" s="165"/>
      <c r="I38" s="165"/>
      <c r="J38" s="165"/>
      <c r="K38" s="165"/>
      <c r="L38" s="165"/>
      <c r="M38" s="165"/>
      <c r="N38" s="166" t="e">
        <f>AVERAGE(Calculations!P39:Y39)</f>
        <v>#DIV/0!</v>
      </c>
      <c r="O38" s="167" t="e">
        <f>STDEV(Calculations!P39:Y39)</f>
        <v>#DIV/0!</v>
      </c>
    </row>
    <row r="39" spans="1:15" ht="12.75">
      <c r="A39" s="163"/>
      <c r="B39" s="39" t="str">
        <f>'Gene Table'!D39</f>
        <v>NM_000106</v>
      </c>
      <c r="C39" s="164" t="s">
        <v>153</v>
      </c>
      <c r="D39" s="165"/>
      <c r="E39" s="165"/>
      <c r="F39" s="165"/>
      <c r="G39" s="165"/>
      <c r="H39" s="165"/>
      <c r="I39" s="165"/>
      <c r="J39" s="165"/>
      <c r="K39" s="165"/>
      <c r="L39" s="165"/>
      <c r="M39" s="165"/>
      <c r="N39" s="166" t="e">
        <f>AVERAGE(Calculations!P40:Y40)</f>
        <v>#DIV/0!</v>
      </c>
      <c r="O39" s="167" t="e">
        <f>STDEV(Calculations!P40:Y40)</f>
        <v>#DIV/0!</v>
      </c>
    </row>
    <row r="40" spans="1:15" ht="12.75">
      <c r="A40" s="163"/>
      <c r="B40" s="39" t="str">
        <f>'Gene Table'!D40</f>
        <v>NM_000771</v>
      </c>
      <c r="C40" s="164" t="s">
        <v>157</v>
      </c>
      <c r="D40" s="165"/>
      <c r="E40" s="165"/>
      <c r="F40" s="165"/>
      <c r="G40" s="165"/>
      <c r="H40" s="165"/>
      <c r="I40" s="165"/>
      <c r="J40" s="165"/>
      <c r="K40" s="165"/>
      <c r="L40" s="165"/>
      <c r="M40" s="165"/>
      <c r="N40" s="166" t="e">
        <f>AVERAGE(Calculations!P41:Y41)</f>
        <v>#DIV/0!</v>
      </c>
      <c r="O40" s="167" t="e">
        <f>STDEV(Calculations!P41:Y41)</f>
        <v>#DIV/0!</v>
      </c>
    </row>
    <row r="41" spans="1:15" ht="12.75">
      <c r="A41" s="163"/>
      <c r="B41" s="39" t="str">
        <f>'Gene Table'!D41</f>
        <v>NM_000071</v>
      </c>
      <c r="C41" s="164" t="s">
        <v>161</v>
      </c>
      <c r="D41" s="165"/>
      <c r="E41" s="165"/>
      <c r="F41" s="165"/>
      <c r="G41" s="165"/>
      <c r="H41" s="165"/>
      <c r="I41" s="165"/>
      <c r="J41" s="165"/>
      <c r="K41" s="165"/>
      <c r="L41" s="165"/>
      <c r="M41" s="165"/>
      <c r="N41" s="166" t="e">
        <f>AVERAGE(Calculations!P42:Y42)</f>
        <v>#DIV/0!</v>
      </c>
      <c r="O41" s="167" t="e">
        <f>STDEV(Calculations!P42:Y42)</f>
        <v>#DIV/0!</v>
      </c>
    </row>
    <row r="42" spans="1:15" ht="12.75">
      <c r="A42" s="163"/>
      <c r="B42" s="39" t="str">
        <f>'Gene Table'!D42</f>
        <v>NM_000059</v>
      </c>
      <c r="C42" s="164" t="s">
        <v>165</v>
      </c>
      <c r="D42" s="165"/>
      <c r="E42" s="165"/>
      <c r="F42" s="165"/>
      <c r="G42" s="165"/>
      <c r="H42" s="165"/>
      <c r="I42" s="165"/>
      <c r="J42" s="165"/>
      <c r="K42" s="165"/>
      <c r="L42" s="165"/>
      <c r="M42" s="165"/>
      <c r="N42" s="166" t="e">
        <f>AVERAGE(Calculations!P43:Y43)</f>
        <v>#DIV/0!</v>
      </c>
      <c r="O42" s="167" t="e">
        <f>STDEV(Calculations!P43:Y43)</f>
        <v>#DIV/0!</v>
      </c>
    </row>
    <row r="43" spans="1:15" ht="12.75">
      <c r="A43" s="163"/>
      <c r="B43" s="39" t="str">
        <f>'Gene Table'!D43</f>
        <v>NM_018315</v>
      </c>
      <c r="C43" s="164" t="s">
        <v>169</v>
      </c>
      <c r="D43" s="165"/>
      <c r="E43" s="165"/>
      <c r="F43" s="165"/>
      <c r="G43" s="165"/>
      <c r="H43" s="165"/>
      <c r="I43" s="165"/>
      <c r="J43" s="165"/>
      <c r="K43" s="165"/>
      <c r="L43" s="165"/>
      <c r="M43" s="165"/>
      <c r="N43" s="166" t="e">
        <f>AVERAGE(Calculations!P44:Y44)</f>
        <v>#DIV/0!</v>
      </c>
      <c r="O43" s="167" t="e">
        <f>STDEV(Calculations!P44:Y44)</f>
        <v>#DIV/0!</v>
      </c>
    </row>
    <row r="44" spans="1:15" ht="12.75">
      <c r="A44" s="163"/>
      <c r="B44" s="39" t="str">
        <f>'Gene Table'!D44</f>
        <v>NM_000603</v>
      </c>
      <c r="C44" s="164" t="s">
        <v>173</v>
      </c>
      <c r="D44" s="165"/>
      <c r="E44" s="165"/>
      <c r="F44" s="165"/>
      <c r="G44" s="165"/>
      <c r="H44" s="165"/>
      <c r="I44" s="165"/>
      <c r="J44" s="165"/>
      <c r="K44" s="165"/>
      <c r="L44" s="165"/>
      <c r="M44" s="165"/>
      <c r="N44" s="166" t="e">
        <f>AVERAGE(Calculations!P45:Y45)</f>
        <v>#DIV/0!</v>
      </c>
      <c r="O44" s="167" t="e">
        <f>STDEV(Calculations!P45:Y45)</f>
        <v>#DIV/0!</v>
      </c>
    </row>
    <row r="45" spans="1:15" ht="12.75">
      <c r="A45" s="163"/>
      <c r="B45" s="39" t="str">
        <f>'Gene Table'!D45</f>
        <v>NM_000849</v>
      </c>
      <c r="C45" s="164" t="s">
        <v>177</v>
      </c>
      <c r="D45" s="165"/>
      <c r="E45" s="165"/>
      <c r="F45" s="165"/>
      <c r="G45" s="165"/>
      <c r="H45" s="165"/>
      <c r="I45" s="165"/>
      <c r="J45" s="165"/>
      <c r="K45" s="165"/>
      <c r="L45" s="165"/>
      <c r="M45" s="165"/>
      <c r="N45" s="166" t="e">
        <f>AVERAGE(Calculations!P46:Y46)</f>
        <v>#DIV/0!</v>
      </c>
      <c r="O45" s="167" t="e">
        <f>STDEV(Calculations!P46:Y46)</f>
        <v>#DIV/0!</v>
      </c>
    </row>
    <row r="46" spans="1:15" ht="12.75">
      <c r="A46" s="163"/>
      <c r="B46" s="39" t="str">
        <f>'Gene Table'!D46</f>
        <v>NM_000104</v>
      </c>
      <c r="C46" s="164" t="s">
        <v>181</v>
      </c>
      <c r="D46" s="165"/>
      <c r="E46" s="165"/>
      <c r="F46" s="165"/>
      <c r="G46" s="165"/>
      <c r="H46" s="165"/>
      <c r="I46" s="165"/>
      <c r="J46" s="165"/>
      <c r="K46" s="165"/>
      <c r="L46" s="165"/>
      <c r="M46" s="165"/>
      <c r="N46" s="166" t="e">
        <f>AVERAGE(Calculations!P47:Y47)</f>
        <v>#DIV/0!</v>
      </c>
      <c r="O46" s="167" t="e">
        <f>STDEV(Calculations!P47:Y47)</f>
        <v>#DIV/0!</v>
      </c>
    </row>
    <row r="47" spans="1:15" ht="12.75">
      <c r="A47" s="163"/>
      <c r="B47" s="39" t="str">
        <f>'Gene Table'!D47</f>
        <v>NM_058195</v>
      </c>
      <c r="C47" s="164" t="s">
        <v>185</v>
      </c>
      <c r="D47" s="165"/>
      <c r="E47" s="165"/>
      <c r="F47" s="165"/>
      <c r="G47" s="165"/>
      <c r="H47" s="165"/>
      <c r="I47" s="165"/>
      <c r="J47" s="165"/>
      <c r="K47" s="165"/>
      <c r="L47" s="165"/>
      <c r="M47" s="165"/>
      <c r="N47" s="166" t="e">
        <f>AVERAGE(Calculations!P48:Y48)</f>
        <v>#DIV/0!</v>
      </c>
      <c r="O47" s="167" t="e">
        <f>STDEV(Calculations!P48:Y48)</f>
        <v>#DIV/0!</v>
      </c>
    </row>
    <row r="48" spans="1:15" ht="12.75">
      <c r="A48" s="163"/>
      <c r="B48" s="39" t="str">
        <f>'Gene Table'!D48</f>
        <v>NM_002542</v>
      </c>
      <c r="C48" s="164" t="s">
        <v>189</v>
      </c>
      <c r="D48" s="165"/>
      <c r="E48" s="165"/>
      <c r="F48" s="165"/>
      <c r="G48" s="165"/>
      <c r="H48" s="165"/>
      <c r="I48" s="165"/>
      <c r="J48" s="165"/>
      <c r="K48" s="165"/>
      <c r="L48" s="165"/>
      <c r="M48" s="165"/>
      <c r="N48" s="166" t="e">
        <f>AVERAGE(Calculations!P49:Y49)</f>
        <v>#DIV/0!</v>
      </c>
      <c r="O48" s="167" t="e">
        <f>STDEV(Calculations!P49:Y49)</f>
        <v>#DIV/0!</v>
      </c>
    </row>
    <row r="49" spans="1:15" ht="12.75">
      <c r="A49" s="163"/>
      <c r="B49" s="39" t="str">
        <f>'Gene Table'!D49</f>
        <v>NM_000123</v>
      </c>
      <c r="C49" s="164" t="s">
        <v>193</v>
      </c>
      <c r="D49" s="165"/>
      <c r="E49" s="165"/>
      <c r="F49" s="165"/>
      <c r="G49" s="165"/>
      <c r="H49" s="165"/>
      <c r="I49" s="165"/>
      <c r="J49" s="165"/>
      <c r="K49" s="165"/>
      <c r="L49" s="165"/>
      <c r="M49" s="165"/>
      <c r="N49" s="166" t="e">
        <f>AVERAGE(Calculations!P50:Y50)</f>
        <v>#DIV/0!</v>
      </c>
      <c r="O49" s="167" t="e">
        <f>STDEV(Calculations!P50:Y50)</f>
        <v>#DIV/0!</v>
      </c>
    </row>
    <row r="50" spans="1:15" ht="12.75">
      <c r="A50" s="163"/>
      <c r="B50" s="39" t="str">
        <f>'Gene Table'!D50</f>
        <v>NM_001250</v>
      </c>
      <c r="C50" s="164" t="s">
        <v>197</v>
      </c>
      <c r="D50" s="165"/>
      <c r="E50" s="165"/>
      <c r="F50" s="165"/>
      <c r="G50" s="165"/>
      <c r="H50" s="165"/>
      <c r="I50" s="165"/>
      <c r="J50" s="165"/>
      <c r="K50" s="165"/>
      <c r="L50" s="165"/>
      <c r="M50" s="165"/>
      <c r="N50" s="166" t="e">
        <f>AVERAGE(Calculations!P51:Y51)</f>
        <v>#DIV/0!</v>
      </c>
      <c r="O50" s="167" t="e">
        <f>STDEV(Calculations!P51:Y51)</f>
        <v>#DIV/0!</v>
      </c>
    </row>
    <row r="51" spans="1:15" ht="12.75">
      <c r="A51" s="163"/>
      <c r="B51" s="39" t="str">
        <f>'Gene Table'!D51</f>
        <v>NM_005432</v>
      </c>
      <c r="C51" s="164" t="s">
        <v>201</v>
      </c>
      <c r="D51" s="165"/>
      <c r="E51" s="165"/>
      <c r="F51" s="165"/>
      <c r="G51" s="165"/>
      <c r="H51" s="165"/>
      <c r="I51" s="165"/>
      <c r="J51" s="165"/>
      <c r="K51" s="165"/>
      <c r="L51" s="165"/>
      <c r="M51" s="165"/>
      <c r="N51" s="166" t="e">
        <f>AVERAGE(Calculations!P52:Y52)</f>
        <v>#DIV/0!</v>
      </c>
      <c r="O51" s="167" t="e">
        <f>STDEV(Calculations!P52:Y52)</f>
        <v>#DIV/0!</v>
      </c>
    </row>
    <row r="52" spans="1:15" ht="12.75">
      <c r="A52" s="163"/>
      <c r="B52" s="39" t="str">
        <f>'Gene Table'!D52</f>
        <v>NM_001025366</v>
      </c>
      <c r="C52" s="164" t="s">
        <v>205</v>
      </c>
      <c r="D52" s="165"/>
      <c r="E52" s="165"/>
      <c r="F52" s="165"/>
      <c r="G52" s="165"/>
      <c r="H52" s="165"/>
      <c r="I52" s="165"/>
      <c r="J52" s="165"/>
      <c r="K52" s="165"/>
      <c r="L52" s="165"/>
      <c r="M52" s="165"/>
      <c r="N52" s="166" t="e">
        <f>AVERAGE(Calculations!P53:Y53)</f>
        <v>#DIV/0!</v>
      </c>
      <c r="O52" s="167" t="e">
        <f>STDEV(Calculations!P53:Y53)</f>
        <v>#DIV/0!</v>
      </c>
    </row>
    <row r="53" spans="1:15" ht="12.75">
      <c r="A53" s="163"/>
      <c r="B53" s="39" t="str">
        <f>'Gene Table'!D53</f>
        <v>NM_000660</v>
      </c>
      <c r="C53" s="164" t="s">
        <v>209</v>
      </c>
      <c r="D53" s="165"/>
      <c r="E53" s="165"/>
      <c r="F53" s="165"/>
      <c r="G53" s="165"/>
      <c r="H53" s="165"/>
      <c r="I53" s="165"/>
      <c r="J53" s="165"/>
      <c r="K53" s="165"/>
      <c r="L53" s="165"/>
      <c r="M53" s="165"/>
      <c r="N53" s="166" t="e">
        <f>AVERAGE(Calculations!P54:Y54)</f>
        <v>#DIV/0!</v>
      </c>
      <c r="O53" s="167" t="e">
        <f>STDEV(Calculations!P54:Y54)</f>
        <v>#DIV/0!</v>
      </c>
    </row>
    <row r="54" spans="1:15" ht="12.75">
      <c r="A54" s="163"/>
      <c r="B54" s="39" t="str">
        <f>'Gene Table'!D54</f>
        <v>NM_002985</v>
      </c>
      <c r="C54" s="164" t="s">
        <v>213</v>
      </c>
      <c r="D54" s="165"/>
      <c r="E54" s="165"/>
      <c r="F54" s="165"/>
      <c r="G54" s="165"/>
      <c r="H54" s="165"/>
      <c r="I54" s="165"/>
      <c r="J54" s="165"/>
      <c r="K54" s="165"/>
      <c r="L54" s="165"/>
      <c r="M54" s="165"/>
      <c r="N54" s="166" t="e">
        <f>AVERAGE(Calculations!P55:Y55)</f>
        <v>#DIV/0!</v>
      </c>
      <c r="O54" s="167" t="e">
        <f>STDEV(Calculations!P55:Y55)</f>
        <v>#DIV/0!</v>
      </c>
    </row>
    <row r="55" spans="1:15" ht="12.75">
      <c r="A55" s="163"/>
      <c r="B55" s="39" t="str">
        <f>'Gene Table'!D55</f>
        <v>NM_053056</v>
      </c>
      <c r="C55" s="164" t="s">
        <v>217</v>
      </c>
      <c r="D55" s="165"/>
      <c r="E55" s="165"/>
      <c r="F55" s="165"/>
      <c r="G55" s="165"/>
      <c r="H55" s="165"/>
      <c r="I55" s="165"/>
      <c r="J55" s="165"/>
      <c r="K55" s="165"/>
      <c r="L55" s="165"/>
      <c r="M55" s="165"/>
      <c r="N55" s="166" t="e">
        <f>AVERAGE(Calculations!P56:Y56)</f>
        <v>#DIV/0!</v>
      </c>
      <c r="O55" s="167" t="e">
        <f>STDEV(Calculations!P56:Y56)</f>
        <v>#DIV/0!</v>
      </c>
    </row>
    <row r="56" spans="1:15" ht="12.75">
      <c r="A56" s="163"/>
      <c r="B56" s="39" t="str">
        <f>'Gene Table'!D56</f>
        <v>NM_000625</v>
      </c>
      <c r="C56" s="164" t="s">
        <v>221</v>
      </c>
      <c r="D56" s="165"/>
      <c r="E56" s="165"/>
      <c r="F56" s="165"/>
      <c r="G56" s="165"/>
      <c r="H56" s="165"/>
      <c r="I56" s="165"/>
      <c r="J56" s="165"/>
      <c r="K56" s="165"/>
      <c r="L56" s="165"/>
      <c r="M56" s="165"/>
      <c r="N56" s="166" t="e">
        <f>AVERAGE(Calculations!P57:Y57)</f>
        <v>#DIV/0!</v>
      </c>
      <c r="O56" s="167" t="e">
        <f>STDEV(Calculations!P57:Y57)</f>
        <v>#DIV/0!</v>
      </c>
    </row>
    <row r="57" spans="1:15" ht="12.75">
      <c r="A57" s="163"/>
      <c r="B57" s="39" t="str">
        <f>'Gene Table'!D57</f>
        <v>NM_003998</v>
      </c>
      <c r="C57" s="164" t="s">
        <v>225</v>
      </c>
      <c r="D57" s="165"/>
      <c r="E57" s="165"/>
      <c r="F57" s="165"/>
      <c r="G57" s="165"/>
      <c r="H57" s="165"/>
      <c r="I57" s="165"/>
      <c r="J57" s="165"/>
      <c r="K57" s="165"/>
      <c r="L57" s="165"/>
      <c r="M57" s="165"/>
      <c r="N57" s="166" t="e">
        <f>AVERAGE(Calculations!P58:Y58)</f>
        <v>#DIV/0!</v>
      </c>
      <c r="O57" s="167" t="e">
        <f>STDEV(Calculations!P58:Y58)</f>
        <v>#DIV/0!</v>
      </c>
    </row>
    <row r="58" spans="1:15" ht="12.75">
      <c r="A58" s="163"/>
      <c r="B58" s="39" t="str">
        <f>'Gene Table'!D58</f>
        <v>NM_000230</v>
      </c>
      <c r="C58" s="164" t="s">
        <v>229</v>
      </c>
      <c r="D58" s="165"/>
      <c r="E58" s="165"/>
      <c r="F58" s="165"/>
      <c r="G58" s="165"/>
      <c r="H58" s="165"/>
      <c r="I58" s="165"/>
      <c r="J58" s="165"/>
      <c r="K58" s="165"/>
      <c r="L58" s="165"/>
      <c r="M58" s="165"/>
      <c r="N58" s="166" t="e">
        <f>AVERAGE(Calculations!P59:Y59)</f>
        <v>#DIV/0!</v>
      </c>
      <c r="O58" s="167" t="e">
        <f>STDEV(Calculations!P59:Y59)</f>
        <v>#DIV/0!</v>
      </c>
    </row>
    <row r="59" spans="1:15" ht="12.75">
      <c r="A59" s="163"/>
      <c r="B59" s="39" t="str">
        <f>'Gene Table'!D59</f>
        <v>NM_002187</v>
      </c>
      <c r="C59" s="164" t="s">
        <v>233</v>
      </c>
      <c r="D59" s="165"/>
      <c r="E59" s="165"/>
      <c r="F59" s="165"/>
      <c r="G59" s="165"/>
      <c r="H59" s="165"/>
      <c r="I59" s="165"/>
      <c r="J59" s="165"/>
      <c r="K59" s="165"/>
      <c r="L59" s="165"/>
      <c r="M59" s="165"/>
      <c r="N59" s="166" t="e">
        <f>AVERAGE(Calculations!P60:Y60)</f>
        <v>#DIV/0!</v>
      </c>
      <c r="O59" s="167" t="e">
        <f>STDEV(Calculations!P60:Y60)</f>
        <v>#DIV/0!</v>
      </c>
    </row>
    <row r="60" spans="1:15" ht="12.75">
      <c r="A60" s="163"/>
      <c r="B60" s="39" t="str">
        <f>'Gene Table'!D60</f>
        <v>NM_000882</v>
      </c>
      <c r="C60" s="164" t="s">
        <v>237</v>
      </c>
      <c r="D60" s="165"/>
      <c r="E60" s="165"/>
      <c r="F60" s="165"/>
      <c r="G60" s="165"/>
      <c r="H60" s="165"/>
      <c r="I60" s="165"/>
      <c r="J60" s="165"/>
      <c r="K60" s="165"/>
      <c r="L60" s="165"/>
      <c r="M60" s="165"/>
      <c r="N60" s="166" t="e">
        <f>AVERAGE(Calculations!P61:Y61)</f>
        <v>#DIV/0!</v>
      </c>
      <c r="O60" s="167" t="e">
        <f>STDEV(Calculations!P61:Y61)</f>
        <v>#DIV/0!</v>
      </c>
    </row>
    <row r="61" spans="1:15" ht="12.75">
      <c r="A61" s="163"/>
      <c r="B61" s="39" t="str">
        <f>'Gene Table'!D61</f>
        <v>NM_000584</v>
      </c>
      <c r="C61" s="164" t="s">
        <v>241</v>
      </c>
      <c r="D61" s="165"/>
      <c r="E61" s="165"/>
      <c r="F61" s="165"/>
      <c r="G61" s="165"/>
      <c r="H61" s="165"/>
      <c r="I61" s="165"/>
      <c r="J61" s="165"/>
      <c r="K61" s="165"/>
      <c r="L61" s="165"/>
      <c r="M61" s="165"/>
      <c r="N61" s="166" t="e">
        <f>AVERAGE(Calculations!P62:Y62)</f>
        <v>#DIV/0!</v>
      </c>
      <c r="O61" s="167" t="e">
        <f>STDEV(Calculations!P62:Y62)</f>
        <v>#DIV/0!</v>
      </c>
    </row>
    <row r="62" spans="1:15" ht="12.75">
      <c r="A62" s="163"/>
      <c r="B62" s="39" t="str">
        <f>'Gene Table'!D62</f>
        <v>NM_000586</v>
      </c>
      <c r="C62" s="164" t="s">
        <v>245</v>
      </c>
      <c r="D62" s="165"/>
      <c r="E62" s="165"/>
      <c r="F62" s="165"/>
      <c r="G62" s="165"/>
      <c r="H62" s="165"/>
      <c r="I62" s="165"/>
      <c r="J62" s="165"/>
      <c r="K62" s="165"/>
      <c r="L62" s="165"/>
      <c r="M62" s="165"/>
      <c r="N62" s="166" t="e">
        <f>AVERAGE(Calculations!P63:Y63)</f>
        <v>#DIV/0!</v>
      </c>
      <c r="O62" s="167" t="e">
        <f>STDEV(Calculations!P63:Y63)</f>
        <v>#DIV/0!</v>
      </c>
    </row>
    <row r="63" spans="1:15" ht="12.75">
      <c r="A63" s="163"/>
      <c r="B63" s="39" t="str">
        <f>'Gene Table'!D63</f>
        <v>NM_000575</v>
      </c>
      <c r="C63" s="164" t="s">
        <v>249</v>
      </c>
      <c r="D63" s="165"/>
      <c r="E63" s="165"/>
      <c r="F63" s="165"/>
      <c r="G63" s="165"/>
      <c r="H63" s="165"/>
      <c r="I63" s="165"/>
      <c r="J63" s="165"/>
      <c r="K63" s="165"/>
      <c r="L63" s="165"/>
      <c r="M63" s="165"/>
      <c r="N63" s="166" t="e">
        <f>AVERAGE(Calculations!P64:Y64)</f>
        <v>#DIV/0!</v>
      </c>
      <c r="O63" s="167" t="e">
        <f>STDEV(Calculations!P64:Y64)</f>
        <v>#DIV/0!</v>
      </c>
    </row>
    <row r="64" spans="1:15" ht="12.75">
      <c r="A64" s="163"/>
      <c r="B64" s="39" t="str">
        <f>'Gene Table'!D64</f>
        <v>NM_000591</v>
      </c>
      <c r="C64" s="164" t="s">
        <v>253</v>
      </c>
      <c r="D64" s="165"/>
      <c r="E64" s="165"/>
      <c r="F64" s="165"/>
      <c r="G64" s="165"/>
      <c r="H64" s="165"/>
      <c r="I64" s="165"/>
      <c r="J64" s="165"/>
      <c r="K64" s="165"/>
      <c r="L64" s="165"/>
      <c r="M64" s="165"/>
      <c r="N64" s="166" t="e">
        <f>AVERAGE(Calculations!P65:Y65)</f>
        <v>#DIV/0!</v>
      </c>
      <c r="O64" s="167" t="e">
        <f>STDEV(Calculations!P65:Y65)</f>
        <v>#DIV/0!</v>
      </c>
    </row>
    <row r="65" spans="1:15" ht="12.75">
      <c r="A65" s="163"/>
      <c r="B65" s="39" t="str">
        <f>'Gene Table'!D65</f>
        <v>NM_003878</v>
      </c>
      <c r="C65" s="164" t="s">
        <v>257</v>
      </c>
      <c r="D65" s="165"/>
      <c r="E65" s="165"/>
      <c r="F65" s="165"/>
      <c r="G65" s="165"/>
      <c r="H65" s="165"/>
      <c r="I65" s="165"/>
      <c r="J65" s="165"/>
      <c r="K65" s="165"/>
      <c r="L65" s="165"/>
      <c r="M65" s="165"/>
      <c r="N65" s="166" t="e">
        <f>AVERAGE(Calculations!P66:Y66)</f>
        <v>#DIV/0!</v>
      </c>
      <c r="O65" s="167" t="e">
        <f>STDEV(Calculations!P66:Y66)</f>
        <v>#DIV/0!</v>
      </c>
    </row>
    <row r="66" spans="1:15" ht="12.75">
      <c r="A66" s="163"/>
      <c r="B66" s="39" t="str">
        <f>'Gene Table'!D66</f>
        <v>NM_003739</v>
      </c>
      <c r="C66" s="164" t="s">
        <v>261</v>
      </c>
      <c r="D66" s="165"/>
      <c r="E66" s="165"/>
      <c r="F66" s="165"/>
      <c r="G66" s="165"/>
      <c r="H66" s="165"/>
      <c r="I66" s="165"/>
      <c r="J66" s="165"/>
      <c r="K66" s="165"/>
      <c r="L66" s="165"/>
      <c r="M66" s="165"/>
      <c r="N66" s="166" t="e">
        <f>AVERAGE(Calculations!P67:Y67)</f>
        <v>#DIV/0!</v>
      </c>
      <c r="O66" s="167" t="e">
        <f>STDEV(Calculations!P67:Y67)</f>
        <v>#DIV/0!</v>
      </c>
    </row>
    <row r="67" spans="1:15" ht="12.75">
      <c r="A67" s="163"/>
      <c r="B67" s="39" t="str">
        <f>'Gene Table'!D67</f>
        <v>NM_032199</v>
      </c>
      <c r="C67" s="164" t="s">
        <v>265</v>
      </c>
      <c r="D67" s="165"/>
      <c r="E67" s="165"/>
      <c r="F67" s="165"/>
      <c r="G67" s="165"/>
      <c r="H67" s="165"/>
      <c r="I67" s="165"/>
      <c r="J67" s="165"/>
      <c r="K67" s="165"/>
      <c r="L67" s="165"/>
      <c r="M67" s="165"/>
      <c r="N67" s="166" t="e">
        <f>AVERAGE(Calculations!P68:Y68)</f>
        <v>#DIV/0!</v>
      </c>
      <c r="O67" s="167" t="e">
        <f>STDEV(Calculations!P68:Y68)</f>
        <v>#DIV/0!</v>
      </c>
    </row>
    <row r="68" spans="1:15" ht="12.75">
      <c r="A68" s="163"/>
      <c r="B68" s="39" t="str">
        <f>'Gene Table'!D68</f>
        <v>NM_004346</v>
      </c>
      <c r="C68" s="164" t="s">
        <v>269</v>
      </c>
      <c r="D68" s="165"/>
      <c r="E68" s="165"/>
      <c r="F68" s="165"/>
      <c r="G68" s="165"/>
      <c r="H68" s="165"/>
      <c r="I68" s="165"/>
      <c r="J68" s="165"/>
      <c r="K68" s="165"/>
      <c r="L68" s="165"/>
      <c r="M68" s="165"/>
      <c r="N68" s="166" t="e">
        <f>AVERAGE(Calculations!P69:Y69)</f>
        <v>#DIV/0!</v>
      </c>
      <c r="O68" s="167" t="e">
        <f>STDEV(Calculations!P69:Y69)</f>
        <v>#DIV/0!</v>
      </c>
    </row>
    <row r="69" spans="1:15" ht="12.75">
      <c r="A69" s="163"/>
      <c r="B69" s="39" t="str">
        <f>'Gene Table'!D69</f>
        <v>NM_001080124</v>
      </c>
      <c r="C69" s="164" t="s">
        <v>273</v>
      </c>
      <c r="D69" s="165"/>
      <c r="E69" s="165"/>
      <c r="F69" s="165"/>
      <c r="G69" s="165"/>
      <c r="H69" s="165"/>
      <c r="I69" s="165"/>
      <c r="J69" s="165"/>
      <c r="K69" s="165"/>
      <c r="L69" s="165"/>
      <c r="M69" s="165"/>
      <c r="N69" s="166" t="e">
        <f>AVERAGE(Calculations!P70:Y70)</f>
        <v>#DIV/0!</v>
      </c>
      <c r="O69" s="167" t="e">
        <f>STDEV(Calculations!P70:Y70)</f>
        <v>#DIV/0!</v>
      </c>
    </row>
    <row r="70" spans="1:15" ht="12.75">
      <c r="A70" s="163"/>
      <c r="B70" s="39" t="str">
        <f>'Gene Table'!D70</f>
        <v>NM_005431</v>
      </c>
      <c r="C70" s="164" t="s">
        <v>277</v>
      </c>
      <c r="D70" s="165"/>
      <c r="E70" s="165"/>
      <c r="F70" s="165"/>
      <c r="G70" s="165"/>
      <c r="H70" s="165"/>
      <c r="I70" s="165"/>
      <c r="J70" s="165"/>
      <c r="K70" s="165"/>
      <c r="L70" s="165"/>
      <c r="M70" s="165"/>
      <c r="N70" s="166" t="e">
        <f>AVERAGE(Calculations!P71:Y71)</f>
        <v>#DIV/0!</v>
      </c>
      <c r="O70" s="167" t="e">
        <f>STDEV(Calculations!P71:Y71)</f>
        <v>#DIV/0!</v>
      </c>
    </row>
    <row r="71" spans="1:15" ht="12.75">
      <c r="A71" s="163"/>
      <c r="B71" s="39" t="str">
        <f>'Gene Table'!D71</f>
        <v>NM_000553</v>
      </c>
      <c r="C71" s="164" t="s">
        <v>281</v>
      </c>
      <c r="D71" s="165"/>
      <c r="E71" s="165"/>
      <c r="F71" s="165"/>
      <c r="G71" s="165"/>
      <c r="H71" s="165"/>
      <c r="I71" s="165"/>
      <c r="J71" s="165"/>
      <c r="K71" s="165"/>
      <c r="L71" s="165"/>
      <c r="M71" s="165"/>
      <c r="N71" s="166" t="e">
        <f>AVERAGE(Calculations!P72:Y72)</f>
        <v>#DIV/0!</v>
      </c>
      <c r="O71" s="167" t="e">
        <f>STDEV(Calculations!P72:Y72)</f>
        <v>#DIV/0!</v>
      </c>
    </row>
    <row r="72" spans="1:15" ht="12.75">
      <c r="A72" s="163"/>
      <c r="B72" s="39" t="str">
        <f>'Gene Table'!D72</f>
        <v>NM_080682</v>
      </c>
      <c r="C72" s="164" t="s">
        <v>285</v>
      </c>
      <c r="D72" s="165"/>
      <c r="E72" s="165"/>
      <c r="F72" s="165"/>
      <c r="G72" s="165"/>
      <c r="H72" s="165"/>
      <c r="I72" s="165"/>
      <c r="J72" s="165"/>
      <c r="K72" s="165"/>
      <c r="L72" s="165"/>
      <c r="M72" s="165"/>
      <c r="N72" s="166" t="e">
        <f>AVERAGE(Calculations!P73:Y73)</f>
        <v>#DIV/0!</v>
      </c>
      <c r="O72" s="167" t="e">
        <f>STDEV(Calculations!P73:Y73)</f>
        <v>#DIV/0!</v>
      </c>
    </row>
    <row r="73" spans="1:15" ht="12.75">
      <c r="A73" s="163"/>
      <c r="B73" s="39" t="str">
        <f>'Gene Table'!D73</f>
        <v>NM_003263</v>
      </c>
      <c r="C73" s="164" t="s">
        <v>289</v>
      </c>
      <c r="D73" s="165"/>
      <c r="E73" s="165"/>
      <c r="F73" s="165"/>
      <c r="G73" s="165"/>
      <c r="H73" s="165"/>
      <c r="I73" s="165"/>
      <c r="J73" s="165"/>
      <c r="K73" s="165"/>
      <c r="L73" s="165"/>
      <c r="M73" s="165"/>
      <c r="N73" s="166" t="e">
        <f>AVERAGE(Calculations!P74:Y74)</f>
        <v>#DIV/0!</v>
      </c>
      <c r="O73" s="167" t="e">
        <f>STDEV(Calculations!P74:Y74)</f>
        <v>#DIV/0!</v>
      </c>
    </row>
    <row r="74" spans="1:15" ht="12.75">
      <c r="A74" s="163"/>
      <c r="B74" s="39" t="str">
        <f>'Gene Table'!D74</f>
        <v>NM_003150</v>
      </c>
      <c r="C74" s="164" t="s">
        <v>293</v>
      </c>
      <c r="D74" s="165"/>
      <c r="E74" s="165"/>
      <c r="F74" s="165"/>
      <c r="G74" s="165"/>
      <c r="H74" s="165"/>
      <c r="I74" s="165"/>
      <c r="J74" s="165"/>
      <c r="K74" s="165"/>
      <c r="L74" s="165"/>
      <c r="M74" s="165"/>
      <c r="N74" s="166" t="e">
        <f>AVERAGE(Calculations!P75:Y75)</f>
        <v>#DIV/0!</v>
      </c>
      <c r="O74" s="167" t="e">
        <f>STDEV(Calculations!P75:Y75)</f>
        <v>#DIV/0!</v>
      </c>
    </row>
    <row r="75" spans="1:15" ht="12.75">
      <c r="A75" s="163"/>
      <c r="B75" s="39" t="str">
        <f>'Gene Table'!D75</f>
        <v>NM_000454</v>
      </c>
      <c r="C75" s="164" t="s">
        <v>297</v>
      </c>
      <c r="D75" s="165"/>
      <c r="E75" s="165"/>
      <c r="F75" s="165"/>
      <c r="G75" s="165"/>
      <c r="H75" s="165"/>
      <c r="I75" s="165"/>
      <c r="J75" s="165"/>
      <c r="K75" s="165"/>
      <c r="L75" s="165"/>
      <c r="M75" s="165"/>
      <c r="N75" s="166" t="e">
        <f>AVERAGE(Calculations!P76:Y76)</f>
        <v>#DIV/0!</v>
      </c>
      <c r="O75" s="167" t="e">
        <f>STDEV(Calculations!P76:Y76)</f>
        <v>#DIV/0!</v>
      </c>
    </row>
    <row r="76" spans="1:15" ht="12.75">
      <c r="A76" s="163"/>
      <c r="B76" s="39" t="str">
        <f>'Gene Table'!D76</f>
        <v>NM_001033886</v>
      </c>
      <c r="C76" s="164" t="s">
        <v>301</v>
      </c>
      <c r="D76" s="165"/>
      <c r="E76" s="165"/>
      <c r="F76" s="165"/>
      <c r="G76" s="165"/>
      <c r="H76" s="165"/>
      <c r="I76" s="165"/>
      <c r="J76" s="165"/>
      <c r="K76" s="165"/>
      <c r="L76" s="165"/>
      <c r="M76" s="165"/>
      <c r="N76" s="166" t="e">
        <f>AVERAGE(Calculations!P77:Y77)</f>
        <v>#DIV/0!</v>
      </c>
      <c r="O76" s="167" t="e">
        <f>STDEV(Calculations!P77:Y77)</f>
        <v>#DIV/0!</v>
      </c>
    </row>
    <row r="77" spans="1:15" ht="12.75">
      <c r="A77" s="163"/>
      <c r="B77" s="39" t="str">
        <f>'Gene Table'!D77</f>
        <v>NM_000963</v>
      </c>
      <c r="C77" s="164" t="s">
        <v>305</v>
      </c>
      <c r="D77" s="165"/>
      <c r="E77" s="165"/>
      <c r="F77" s="165"/>
      <c r="G77" s="165"/>
      <c r="H77" s="165"/>
      <c r="I77" s="165"/>
      <c r="J77" s="165"/>
      <c r="K77" s="165"/>
      <c r="L77" s="165"/>
      <c r="M77" s="165"/>
      <c r="N77" s="166" t="e">
        <f>AVERAGE(Calculations!P78:Y78)</f>
        <v>#DIV/0!</v>
      </c>
      <c r="O77" s="167" t="e">
        <f>STDEV(Calculations!P78:Y78)</f>
        <v>#DIV/0!</v>
      </c>
    </row>
    <row r="78" spans="1:15" ht="12.75">
      <c r="A78" s="163"/>
      <c r="B78" s="39" t="str">
        <f>'Gene Table'!D78</f>
        <v>NM_000314</v>
      </c>
      <c r="C78" s="164" t="s">
        <v>309</v>
      </c>
      <c r="D78" s="165"/>
      <c r="E78" s="165"/>
      <c r="F78" s="165"/>
      <c r="G78" s="165"/>
      <c r="H78" s="165"/>
      <c r="I78" s="165"/>
      <c r="J78" s="165"/>
      <c r="K78" s="165"/>
      <c r="L78" s="165"/>
      <c r="M78" s="165"/>
      <c r="N78" s="166" t="e">
        <f>AVERAGE(Calculations!P79:Y79)</f>
        <v>#DIV/0!</v>
      </c>
      <c r="O78" s="167" t="e">
        <f>STDEV(Calculations!P79:Y79)</f>
        <v>#DIV/0!</v>
      </c>
    </row>
    <row r="79" spans="1:15" ht="12.75">
      <c r="A79" s="163"/>
      <c r="B79" s="39" t="str">
        <f>'Gene Table'!D79</f>
        <v>NM_017442</v>
      </c>
      <c r="C79" s="164" t="s">
        <v>313</v>
      </c>
      <c r="D79" s="165"/>
      <c r="E79" s="165"/>
      <c r="F79" s="165"/>
      <c r="G79" s="165"/>
      <c r="H79" s="165"/>
      <c r="I79" s="165"/>
      <c r="J79" s="165"/>
      <c r="K79" s="165"/>
      <c r="L79" s="165"/>
      <c r="M79" s="165"/>
      <c r="N79" s="166" t="e">
        <f>AVERAGE(Calculations!P80:Y80)</f>
        <v>#DIV/0!</v>
      </c>
      <c r="O79" s="167" t="e">
        <f>STDEV(Calculations!P80:Y80)</f>
        <v>#DIV/0!</v>
      </c>
    </row>
    <row r="80" spans="1:15" ht="12.75">
      <c r="A80" s="163"/>
      <c r="B80" s="39" t="str">
        <f>'Gene Table'!D80</f>
        <v>NM_000251</v>
      </c>
      <c r="C80" s="164" t="s">
        <v>317</v>
      </c>
      <c r="D80" s="165"/>
      <c r="E80" s="165"/>
      <c r="F80" s="165"/>
      <c r="G80" s="165"/>
      <c r="H80" s="165"/>
      <c r="I80" s="165"/>
      <c r="J80" s="165"/>
      <c r="K80" s="165"/>
      <c r="L80" s="165"/>
      <c r="M80" s="165"/>
      <c r="N80" s="166" t="e">
        <f>AVERAGE(Calculations!P81:Y81)</f>
        <v>#DIV/0!</v>
      </c>
      <c r="O80" s="167" t="e">
        <f>STDEV(Calculations!P81:Y81)</f>
        <v>#DIV/0!</v>
      </c>
    </row>
    <row r="81" spans="1:15" ht="12.75">
      <c r="A81" s="163"/>
      <c r="B81" s="39" t="str">
        <f>'Gene Table'!D81</f>
        <v>NM_005590</v>
      </c>
      <c r="C81" s="164" t="s">
        <v>321</v>
      </c>
      <c r="D81" s="165"/>
      <c r="E81" s="165"/>
      <c r="F81" s="165"/>
      <c r="G81" s="165"/>
      <c r="H81" s="165"/>
      <c r="I81" s="165"/>
      <c r="J81" s="165"/>
      <c r="K81" s="165"/>
      <c r="L81" s="165"/>
      <c r="M81" s="165"/>
      <c r="N81" s="166" t="e">
        <f>AVERAGE(Calculations!P82:Y82)</f>
        <v>#DIV/0!</v>
      </c>
      <c r="O81" s="167" t="e">
        <f>STDEV(Calculations!P82:Y82)</f>
        <v>#DIV/0!</v>
      </c>
    </row>
    <row r="82" spans="1:15" ht="12.75">
      <c r="A82" s="163"/>
      <c r="B82" s="39" t="str">
        <f>'Gene Table'!D82</f>
        <v>NM_002312</v>
      </c>
      <c r="C82" s="164" t="s">
        <v>325</v>
      </c>
      <c r="D82" s="165"/>
      <c r="E82" s="165"/>
      <c r="F82" s="165"/>
      <c r="G82" s="165"/>
      <c r="H82" s="165"/>
      <c r="I82" s="165"/>
      <c r="J82" s="165"/>
      <c r="K82" s="165"/>
      <c r="L82" s="165"/>
      <c r="M82" s="165"/>
      <c r="N82" s="166" t="e">
        <f>AVERAGE(Calculations!P83:Y83)</f>
        <v>#DIV/0!</v>
      </c>
      <c r="O82" s="167" t="e">
        <f>STDEV(Calculations!P83:Y83)</f>
        <v>#DIV/0!</v>
      </c>
    </row>
    <row r="83" spans="1:15" ht="12.75">
      <c r="A83" s="163"/>
      <c r="B83" s="39" t="str">
        <f>'Gene Table'!D83</f>
        <v>NM_002303</v>
      </c>
      <c r="C83" s="164" t="s">
        <v>329</v>
      </c>
      <c r="D83" s="165"/>
      <c r="E83" s="165"/>
      <c r="F83" s="165"/>
      <c r="G83" s="165"/>
      <c r="H83" s="165"/>
      <c r="I83" s="165"/>
      <c r="J83" s="165"/>
      <c r="K83" s="165"/>
      <c r="L83" s="165"/>
      <c r="M83" s="165"/>
      <c r="N83" s="166" t="e">
        <f>AVERAGE(Calculations!P84:Y84)</f>
        <v>#DIV/0!</v>
      </c>
      <c r="O83" s="167" t="e">
        <f>STDEV(Calculations!P84:Y84)</f>
        <v>#DIV/0!</v>
      </c>
    </row>
    <row r="84" spans="1:15" ht="12.75">
      <c r="A84" s="163"/>
      <c r="B84" s="39" t="str">
        <f>'Gene Table'!D84</f>
        <v>NM_004972</v>
      </c>
      <c r="C84" s="164" t="s">
        <v>333</v>
      </c>
      <c r="D84" s="165"/>
      <c r="E84" s="165"/>
      <c r="F84" s="165"/>
      <c r="G84" s="165"/>
      <c r="H84" s="165"/>
      <c r="I84" s="165"/>
      <c r="J84" s="165"/>
      <c r="K84" s="165"/>
      <c r="L84" s="165"/>
      <c r="M84" s="165"/>
      <c r="N84" s="166" t="e">
        <f>AVERAGE(Calculations!P85:Y85)</f>
        <v>#DIV/0!</v>
      </c>
      <c r="O84" s="167" t="e">
        <f>STDEV(Calculations!P85:Y85)</f>
        <v>#DIV/0!</v>
      </c>
    </row>
    <row r="85" spans="1:15" ht="12.75">
      <c r="A85" s="163"/>
      <c r="B85" s="39" t="str">
        <f>'Gene Table'!D85</f>
        <v>NM_002460</v>
      </c>
      <c r="C85" s="164" t="s">
        <v>337</v>
      </c>
      <c r="D85" s="165"/>
      <c r="E85" s="165"/>
      <c r="F85" s="165"/>
      <c r="G85" s="165"/>
      <c r="H85" s="165"/>
      <c r="I85" s="165"/>
      <c r="J85" s="165"/>
      <c r="K85" s="165"/>
      <c r="L85" s="165"/>
      <c r="M85" s="165"/>
      <c r="N85" s="166" t="e">
        <f>AVERAGE(Calculations!P86:Y86)</f>
        <v>#DIV/0!</v>
      </c>
      <c r="O85" s="167" t="e">
        <f>STDEV(Calculations!P86:Y86)</f>
        <v>#DIV/0!</v>
      </c>
    </row>
    <row r="86" spans="1:15" ht="12.75">
      <c r="A86" s="163"/>
      <c r="B86" s="39" t="str">
        <f>'Gene Table'!D86</f>
        <v>NM_002188</v>
      </c>
      <c r="C86" s="164" t="s">
        <v>341</v>
      </c>
      <c r="D86" s="165"/>
      <c r="E86" s="165"/>
      <c r="F86" s="165"/>
      <c r="G86" s="165"/>
      <c r="H86" s="165"/>
      <c r="I86" s="165"/>
      <c r="J86" s="165"/>
      <c r="K86" s="165"/>
      <c r="L86" s="165"/>
      <c r="M86" s="165"/>
      <c r="N86" s="166" t="e">
        <f>AVERAGE(Calculations!P87:Y87)</f>
        <v>#DIV/0!</v>
      </c>
      <c r="O86" s="167" t="e">
        <f>STDEV(Calculations!P87:Y87)</f>
        <v>#DIV/0!</v>
      </c>
    </row>
    <row r="87" spans="1:15" ht="12.75">
      <c r="A87" s="163"/>
      <c r="B87" s="39" t="str">
        <f>'Gene Table'!D87</f>
        <v>HGDC</v>
      </c>
      <c r="C87" s="164" t="s">
        <v>345</v>
      </c>
      <c r="D87" s="165"/>
      <c r="E87" s="165"/>
      <c r="F87" s="165"/>
      <c r="G87" s="165"/>
      <c r="H87" s="165"/>
      <c r="I87" s="165"/>
      <c r="J87" s="165"/>
      <c r="K87" s="165"/>
      <c r="L87" s="165"/>
      <c r="M87" s="165"/>
      <c r="N87" s="166" t="e">
        <f>AVERAGE(Calculations!P88:Y88)</f>
        <v>#DIV/0!</v>
      </c>
      <c r="O87" s="167" t="e">
        <f>STDEV(Calculations!P88:Y88)</f>
        <v>#DIV/0!</v>
      </c>
    </row>
    <row r="88" spans="1:15" ht="12.75">
      <c r="A88" s="163"/>
      <c r="B88" s="39" t="str">
        <f>'Gene Table'!D88</f>
        <v>HGDC</v>
      </c>
      <c r="C88" s="164" t="s">
        <v>347</v>
      </c>
      <c r="D88" s="165"/>
      <c r="E88" s="165"/>
      <c r="F88" s="165"/>
      <c r="G88" s="165"/>
      <c r="H88" s="165"/>
      <c r="I88" s="165"/>
      <c r="J88" s="165"/>
      <c r="K88" s="165"/>
      <c r="L88" s="165"/>
      <c r="M88" s="165"/>
      <c r="N88" s="166" t="e">
        <f>AVERAGE(Calculations!P89:Y89)</f>
        <v>#DIV/0!</v>
      </c>
      <c r="O88" s="167" t="e">
        <f>STDEV(Calculations!P89:Y89)</f>
        <v>#DIV/0!</v>
      </c>
    </row>
    <row r="89" spans="1:15" ht="12.75">
      <c r="A89" s="163"/>
      <c r="B89" s="39" t="str">
        <f>'Gene Table'!D89</f>
        <v>NM_002046</v>
      </c>
      <c r="C89" s="164" t="s">
        <v>348</v>
      </c>
      <c r="D89" s="165"/>
      <c r="E89" s="165"/>
      <c r="F89" s="165"/>
      <c r="G89" s="165"/>
      <c r="H89" s="165"/>
      <c r="I89" s="165"/>
      <c r="J89" s="165"/>
      <c r="K89" s="165"/>
      <c r="L89" s="165"/>
      <c r="M89" s="165"/>
      <c r="N89" s="166" t="e">
        <f>AVERAGE(Calculations!P90:Y90)</f>
        <v>#DIV/0!</v>
      </c>
      <c r="O89" s="167" t="e">
        <f>STDEV(Calculations!P90:Y90)</f>
        <v>#DIV/0!</v>
      </c>
    </row>
    <row r="90" spans="1:15" ht="12.75">
      <c r="A90" s="163"/>
      <c r="B90" s="39" t="str">
        <f>'Gene Table'!D90</f>
        <v>NM_001101</v>
      </c>
      <c r="C90" s="164" t="s">
        <v>352</v>
      </c>
      <c r="D90" s="165"/>
      <c r="E90" s="165"/>
      <c r="F90" s="165"/>
      <c r="G90" s="165"/>
      <c r="H90" s="165"/>
      <c r="I90" s="165"/>
      <c r="J90" s="165"/>
      <c r="K90" s="165"/>
      <c r="L90" s="165"/>
      <c r="M90" s="165"/>
      <c r="N90" s="166" t="e">
        <f>AVERAGE(Calculations!P91:Y91)</f>
        <v>#DIV/0!</v>
      </c>
      <c r="O90" s="167" t="e">
        <f>STDEV(Calculations!P91:Y91)</f>
        <v>#DIV/0!</v>
      </c>
    </row>
    <row r="91" spans="1:15" ht="12.75">
      <c r="A91" s="163"/>
      <c r="B91" s="39" t="str">
        <f>'Gene Table'!D91</f>
        <v>NM_004048</v>
      </c>
      <c r="C91" s="164" t="s">
        <v>356</v>
      </c>
      <c r="D91" s="165"/>
      <c r="E91" s="165"/>
      <c r="F91" s="165"/>
      <c r="G91" s="165"/>
      <c r="H91" s="165"/>
      <c r="I91" s="165"/>
      <c r="J91" s="165"/>
      <c r="K91" s="165"/>
      <c r="L91" s="165"/>
      <c r="M91" s="165"/>
      <c r="N91" s="166" t="e">
        <f>AVERAGE(Calculations!P92:Y92)</f>
        <v>#DIV/0!</v>
      </c>
      <c r="O91" s="167" t="e">
        <f>STDEV(Calculations!P92:Y92)</f>
        <v>#DIV/0!</v>
      </c>
    </row>
    <row r="92" spans="1:15" ht="12.75">
      <c r="A92" s="163"/>
      <c r="B92" s="39" t="str">
        <f>'Gene Table'!D92</f>
        <v>NM_012423</v>
      </c>
      <c r="C92" s="164" t="s">
        <v>360</v>
      </c>
      <c r="D92" s="165"/>
      <c r="E92" s="165"/>
      <c r="F92" s="165"/>
      <c r="G92" s="165"/>
      <c r="H92" s="165"/>
      <c r="I92" s="165"/>
      <c r="J92" s="165"/>
      <c r="K92" s="165"/>
      <c r="L92" s="165"/>
      <c r="M92" s="165"/>
      <c r="N92" s="166" t="e">
        <f>AVERAGE(Calculations!P93:Y93)</f>
        <v>#DIV/0!</v>
      </c>
      <c r="O92" s="167" t="e">
        <f>STDEV(Calculations!P93:Y93)</f>
        <v>#DIV/0!</v>
      </c>
    </row>
    <row r="93" spans="1:15" ht="12.75">
      <c r="A93" s="163"/>
      <c r="B93" s="39" t="str">
        <f>'Gene Table'!D93</f>
        <v>NM_000194</v>
      </c>
      <c r="C93" s="164" t="s">
        <v>364</v>
      </c>
      <c r="D93" s="165"/>
      <c r="E93" s="165"/>
      <c r="F93" s="165"/>
      <c r="G93" s="165"/>
      <c r="H93" s="165"/>
      <c r="I93" s="165"/>
      <c r="J93" s="165"/>
      <c r="K93" s="165"/>
      <c r="L93" s="165"/>
      <c r="M93" s="165"/>
      <c r="N93" s="166" t="e">
        <f>AVERAGE(Calculations!P94:Y94)</f>
        <v>#DIV/0!</v>
      </c>
      <c r="O93" s="167" t="e">
        <f>STDEV(Calculations!P94:Y94)</f>
        <v>#DIV/0!</v>
      </c>
    </row>
    <row r="94" spans="1:15" ht="12.75">
      <c r="A94" s="163"/>
      <c r="B94" s="39" t="str">
        <f>'Gene Table'!D94</f>
        <v>NR_003286</v>
      </c>
      <c r="C94" s="164" t="s">
        <v>368</v>
      </c>
      <c r="D94" s="165"/>
      <c r="E94" s="165"/>
      <c r="F94" s="165"/>
      <c r="G94" s="165"/>
      <c r="H94" s="165"/>
      <c r="I94" s="165"/>
      <c r="J94" s="165"/>
      <c r="K94" s="165"/>
      <c r="L94" s="165"/>
      <c r="M94" s="165"/>
      <c r="N94" s="166" t="e">
        <f>AVERAGE(Calculations!P95:Y95)</f>
        <v>#DIV/0!</v>
      </c>
      <c r="O94" s="167" t="e">
        <f>STDEV(Calculations!P95:Y95)</f>
        <v>#DIV/0!</v>
      </c>
    </row>
    <row r="95" spans="1:15" ht="12.75">
      <c r="A95" s="163"/>
      <c r="B95" s="39" t="str">
        <f>'Gene Table'!D95</f>
        <v>RT</v>
      </c>
      <c r="C95" s="164" t="s">
        <v>372</v>
      </c>
      <c r="D95" s="165"/>
      <c r="E95" s="165"/>
      <c r="F95" s="165"/>
      <c r="G95" s="165"/>
      <c r="H95" s="165"/>
      <c r="I95" s="165"/>
      <c r="J95" s="165"/>
      <c r="K95" s="165"/>
      <c r="L95" s="165"/>
      <c r="M95" s="165"/>
      <c r="N95" s="166" t="e">
        <f>AVERAGE(Calculations!P96:Y96)</f>
        <v>#DIV/0!</v>
      </c>
      <c r="O95" s="167" t="e">
        <f>STDEV(Calculations!P96:Y96)</f>
        <v>#DIV/0!</v>
      </c>
    </row>
    <row r="96" spans="1:15" ht="12.75">
      <c r="A96" s="163"/>
      <c r="B96" s="39" t="str">
        <f>'Gene Table'!D96</f>
        <v>RT</v>
      </c>
      <c r="C96" s="164" t="s">
        <v>374</v>
      </c>
      <c r="D96" s="165"/>
      <c r="E96" s="165"/>
      <c r="F96" s="165"/>
      <c r="G96" s="165"/>
      <c r="H96" s="165"/>
      <c r="I96" s="165"/>
      <c r="J96" s="165"/>
      <c r="K96" s="165"/>
      <c r="L96" s="165"/>
      <c r="M96" s="165"/>
      <c r="N96" s="166" t="e">
        <f>AVERAGE(Calculations!P97:Y97)</f>
        <v>#DIV/0!</v>
      </c>
      <c r="O96" s="167" t="e">
        <f>STDEV(Calculations!P97:Y97)</f>
        <v>#DIV/0!</v>
      </c>
    </row>
    <row r="97" spans="1:15" ht="12.75">
      <c r="A97" s="163"/>
      <c r="B97" s="39" t="str">
        <f>'Gene Table'!D97</f>
        <v>PCR</v>
      </c>
      <c r="C97" s="164" t="s">
        <v>375</v>
      </c>
      <c r="D97" s="165"/>
      <c r="E97" s="165"/>
      <c r="F97" s="165"/>
      <c r="G97" s="165"/>
      <c r="H97" s="165"/>
      <c r="I97" s="165"/>
      <c r="J97" s="165"/>
      <c r="K97" s="165"/>
      <c r="L97" s="165"/>
      <c r="M97" s="165"/>
      <c r="N97" s="166" t="e">
        <f>AVERAGE(Calculations!P98:Y98)</f>
        <v>#DIV/0!</v>
      </c>
      <c r="O97" s="167" t="e">
        <f>STDEV(Calculations!P98:Y98)</f>
        <v>#DIV/0!</v>
      </c>
    </row>
    <row r="98" spans="1:15" ht="12.75">
      <c r="A98" s="163"/>
      <c r="B98" s="39" t="str">
        <f>'Gene Table'!D98</f>
        <v>PCR</v>
      </c>
      <c r="C98" s="164" t="s">
        <v>377</v>
      </c>
      <c r="D98" s="165"/>
      <c r="E98" s="165"/>
      <c r="F98" s="165"/>
      <c r="G98" s="165"/>
      <c r="H98" s="165"/>
      <c r="I98" s="165"/>
      <c r="J98" s="165"/>
      <c r="K98" s="165"/>
      <c r="L98" s="165"/>
      <c r="M98" s="165"/>
      <c r="N98" s="166" t="e">
        <f>AVERAGE(Calculations!P99:Y99)</f>
        <v>#DIV/0!</v>
      </c>
      <c r="O98" s="167" t="e">
        <f>STDEV(Calculations!P99:Y99)</f>
        <v>#DIV/0!</v>
      </c>
    </row>
    <row r="99" spans="1:15" ht="12.75">
      <c r="A99" s="163" t="str">
        <f>'Gene Table'!A99</f>
        <v>Plate 2</v>
      </c>
      <c r="B99" s="39" t="str">
        <f>'Gene Table'!D99</f>
        <v>NM_000879</v>
      </c>
      <c r="C99" s="164" t="s">
        <v>9</v>
      </c>
      <c r="D99" s="165"/>
      <c r="E99" s="165"/>
      <c r="F99" s="165"/>
      <c r="G99" s="165"/>
      <c r="H99" s="165"/>
      <c r="I99" s="165"/>
      <c r="J99" s="165"/>
      <c r="K99" s="165"/>
      <c r="L99" s="165"/>
      <c r="M99" s="165"/>
      <c r="N99" s="166" t="e">
        <f>AVERAGE(Calculations!P100:Y100)</f>
        <v>#DIV/0!</v>
      </c>
      <c r="O99" s="167" t="e">
        <f>STDEV(Calculations!P100:Y100)</f>
        <v>#DIV/0!</v>
      </c>
    </row>
    <row r="100" spans="1:15" ht="12.75">
      <c r="A100" s="163"/>
      <c r="B100" s="39" t="str">
        <f>'Gene Table'!D100</f>
        <v>NM_000041</v>
      </c>
      <c r="C100" s="164" t="s">
        <v>13</v>
      </c>
      <c r="D100" s="165"/>
      <c r="E100" s="165"/>
      <c r="F100" s="165"/>
      <c r="G100" s="165"/>
      <c r="H100" s="165"/>
      <c r="I100" s="165"/>
      <c r="J100" s="165"/>
      <c r="K100" s="165"/>
      <c r="L100" s="165"/>
      <c r="M100" s="165"/>
      <c r="N100" s="166" t="e">
        <f>AVERAGE(Calculations!P101:Y101)</f>
        <v>#DIV/0!</v>
      </c>
      <c r="O100" s="167" t="e">
        <f>STDEV(Calculations!P101:Y101)</f>
        <v>#DIV/0!</v>
      </c>
    </row>
    <row r="101" spans="1:15" ht="12.75">
      <c r="A101" s="163"/>
      <c r="B101" s="39" t="str">
        <f>'Gene Table'!D101</f>
        <v>NM_001018078</v>
      </c>
      <c r="C101" s="164" t="s">
        <v>17</v>
      </c>
      <c r="D101" s="165"/>
      <c r="E101" s="165"/>
      <c r="F101" s="165"/>
      <c r="G101" s="165"/>
      <c r="H101" s="165"/>
      <c r="I101" s="165"/>
      <c r="J101" s="165"/>
      <c r="K101" s="165"/>
      <c r="L101" s="165"/>
      <c r="M101" s="165"/>
      <c r="N101" s="166" t="e">
        <f>AVERAGE(Calculations!P102:Y102)</f>
        <v>#DIV/0!</v>
      </c>
      <c r="O101" s="167" t="e">
        <f>STDEV(Calculations!P102:Y102)</f>
        <v>#DIV/0!</v>
      </c>
    </row>
    <row r="102" spans="1:15" ht="12.75">
      <c r="A102" s="163"/>
      <c r="B102" s="39" t="str">
        <f>'Gene Table'!D102</f>
        <v>NM_004119</v>
      </c>
      <c r="C102" s="164" t="s">
        <v>21</v>
      </c>
      <c r="D102" s="165"/>
      <c r="E102" s="165"/>
      <c r="F102" s="165"/>
      <c r="G102" s="165"/>
      <c r="H102" s="165"/>
      <c r="I102" s="165"/>
      <c r="J102" s="165"/>
      <c r="K102" s="165"/>
      <c r="L102" s="165"/>
      <c r="M102" s="165"/>
      <c r="N102" s="166" t="e">
        <f>AVERAGE(Calculations!P103:Y103)</f>
        <v>#DIV/0!</v>
      </c>
      <c r="O102" s="167" t="e">
        <f>STDEV(Calculations!P103:Y103)</f>
        <v>#DIV/0!</v>
      </c>
    </row>
    <row r="103" spans="1:15" ht="12.75">
      <c r="A103" s="163"/>
      <c r="B103" s="39" t="str">
        <f>'Gene Table'!D103</f>
        <v>NM_000130</v>
      </c>
      <c r="C103" s="164" t="s">
        <v>25</v>
      </c>
      <c r="D103" s="165"/>
      <c r="E103" s="165"/>
      <c r="F103" s="165"/>
      <c r="G103" s="165"/>
      <c r="H103" s="165"/>
      <c r="I103" s="165"/>
      <c r="J103" s="165"/>
      <c r="K103" s="165"/>
      <c r="L103" s="165"/>
      <c r="M103" s="165"/>
      <c r="N103" s="166" t="e">
        <f>AVERAGE(Calculations!P104:Y104)</f>
        <v>#DIV/0!</v>
      </c>
      <c r="O103" s="167" t="e">
        <f>STDEV(Calculations!P104:Y104)</f>
        <v>#DIV/0!</v>
      </c>
    </row>
    <row r="104" spans="1:15" ht="12.75">
      <c r="A104" s="163"/>
      <c r="B104" s="39" t="str">
        <f>'Gene Table'!D104</f>
        <v>NM_001621</v>
      </c>
      <c r="C104" s="164" t="s">
        <v>29</v>
      </c>
      <c r="D104" s="165"/>
      <c r="E104" s="165"/>
      <c r="F104" s="165"/>
      <c r="G104" s="165"/>
      <c r="H104" s="165"/>
      <c r="I104" s="165"/>
      <c r="J104" s="165"/>
      <c r="K104" s="165"/>
      <c r="L104" s="165"/>
      <c r="M104" s="165"/>
      <c r="N104" s="166" t="e">
        <f>AVERAGE(Calculations!P105:Y105)</f>
        <v>#DIV/0!</v>
      </c>
      <c r="O104" s="167" t="e">
        <f>STDEV(Calculations!P105:Y105)</f>
        <v>#DIV/0!</v>
      </c>
    </row>
    <row r="105" spans="1:15" ht="12.75">
      <c r="A105" s="163"/>
      <c r="B105" s="39" t="str">
        <f>'Gene Table'!D105</f>
        <v>NM_000791</v>
      </c>
      <c r="C105" s="164" t="s">
        <v>33</v>
      </c>
      <c r="D105" s="165"/>
      <c r="E105" s="165"/>
      <c r="F105" s="165"/>
      <c r="G105" s="165"/>
      <c r="H105" s="165"/>
      <c r="I105" s="165"/>
      <c r="J105" s="165"/>
      <c r="K105" s="165"/>
      <c r="L105" s="165"/>
      <c r="M105" s="165"/>
      <c r="N105" s="166" t="e">
        <f>AVERAGE(Calculations!P106:Y106)</f>
        <v>#DIV/0!</v>
      </c>
      <c r="O105" s="167" t="e">
        <f>STDEV(Calculations!P106:Y106)</f>
        <v>#DIV/0!</v>
      </c>
    </row>
    <row r="106" spans="1:15" ht="12.75">
      <c r="A106" s="163"/>
      <c r="B106" s="39" t="str">
        <f>'Gene Table'!D106</f>
        <v>NM_000500</v>
      </c>
      <c r="C106" s="164" t="s">
        <v>37</v>
      </c>
      <c r="D106" s="165"/>
      <c r="E106" s="165"/>
      <c r="F106" s="165"/>
      <c r="G106" s="165"/>
      <c r="H106" s="165"/>
      <c r="I106" s="165"/>
      <c r="J106" s="165"/>
      <c r="K106" s="165"/>
      <c r="L106" s="165"/>
      <c r="M106" s="165"/>
      <c r="N106" s="166" t="e">
        <f>AVERAGE(Calculations!P107:Y107)</f>
        <v>#DIV/0!</v>
      </c>
      <c r="O106" s="167" t="e">
        <f>STDEV(Calculations!P107:Y107)</f>
        <v>#DIV/0!</v>
      </c>
    </row>
    <row r="107" spans="1:15" ht="12.75">
      <c r="A107" s="163"/>
      <c r="B107" s="39" t="str">
        <f>'Gene Table'!D107</f>
        <v>NM_000102</v>
      </c>
      <c r="C107" s="164" t="s">
        <v>41</v>
      </c>
      <c r="D107" s="165"/>
      <c r="E107" s="165"/>
      <c r="F107" s="165"/>
      <c r="G107" s="165"/>
      <c r="H107" s="165"/>
      <c r="I107" s="165"/>
      <c r="J107" s="165"/>
      <c r="K107" s="165"/>
      <c r="L107" s="165"/>
      <c r="M107" s="165"/>
      <c r="N107" s="166" t="e">
        <f>AVERAGE(Calculations!P108:Y108)</f>
        <v>#DIV/0!</v>
      </c>
      <c r="O107" s="167" t="e">
        <f>STDEV(Calculations!P108:Y108)</f>
        <v>#DIV/0!</v>
      </c>
    </row>
    <row r="108" spans="1:15" ht="12.75">
      <c r="A108" s="163"/>
      <c r="B108" s="39" t="str">
        <f>'Gene Table'!D108</f>
        <v>NM_000777</v>
      </c>
      <c r="C108" s="164" t="s">
        <v>45</v>
      </c>
      <c r="D108" s="165"/>
      <c r="E108" s="165"/>
      <c r="F108" s="165"/>
      <c r="G108" s="165"/>
      <c r="H108" s="165"/>
      <c r="I108" s="165"/>
      <c r="J108" s="165"/>
      <c r="K108" s="165"/>
      <c r="L108" s="165"/>
      <c r="M108" s="165"/>
      <c r="N108" s="166" t="e">
        <f>AVERAGE(Calculations!P109:Y109)</f>
        <v>#DIV/0!</v>
      </c>
      <c r="O108" s="167" t="e">
        <f>STDEV(Calculations!P109:Y109)</f>
        <v>#DIV/0!</v>
      </c>
    </row>
    <row r="109" spans="1:15" ht="12.75">
      <c r="A109" s="163"/>
      <c r="B109" s="39" t="str">
        <f>'Gene Table'!D109</f>
        <v>NM_001337</v>
      </c>
      <c r="C109" s="164" t="s">
        <v>49</v>
      </c>
      <c r="D109" s="165"/>
      <c r="E109" s="165"/>
      <c r="F109" s="165"/>
      <c r="G109" s="165"/>
      <c r="H109" s="165"/>
      <c r="I109" s="165"/>
      <c r="J109" s="165"/>
      <c r="K109" s="165"/>
      <c r="L109" s="165"/>
      <c r="M109" s="165"/>
      <c r="N109" s="166" t="e">
        <f>AVERAGE(Calculations!P110:Y110)</f>
        <v>#DIV/0!</v>
      </c>
      <c r="O109" s="167" t="e">
        <f>STDEV(Calculations!P110:Y110)</f>
        <v>#DIV/0!</v>
      </c>
    </row>
    <row r="110" spans="1:15" ht="12.75">
      <c r="A110" s="163"/>
      <c r="B110" s="39" t="str">
        <f>'Gene Table'!D110</f>
        <v>NM_000579</v>
      </c>
      <c r="C110" s="164" t="s">
        <v>53</v>
      </c>
      <c r="D110" s="165"/>
      <c r="E110" s="165"/>
      <c r="F110" s="165"/>
      <c r="G110" s="165"/>
      <c r="H110" s="165"/>
      <c r="I110" s="165"/>
      <c r="J110" s="165"/>
      <c r="K110" s="165"/>
      <c r="L110" s="165"/>
      <c r="M110" s="165"/>
      <c r="N110" s="166" t="e">
        <f>AVERAGE(Calculations!P111:Y111)</f>
        <v>#DIV/0!</v>
      </c>
      <c r="O110" s="167" t="e">
        <f>STDEV(Calculations!P111:Y111)</f>
        <v>#DIV/0!</v>
      </c>
    </row>
    <row r="111" spans="1:15" ht="12.75">
      <c r="A111" s="163"/>
      <c r="B111" s="39" t="str">
        <f>'Gene Table'!D111</f>
        <v>NM_012190</v>
      </c>
      <c r="C111" s="164" t="s">
        <v>57</v>
      </c>
      <c r="D111" s="165"/>
      <c r="E111" s="165"/>
      <c r="F111" s="165"/>
      <c r="G111" s="165"/>
      <c r="H111" s="165"/>
      <c r="I111" s="165"/>
      <c r="J111" s="165"/>
      <c r="K111" s="165"/>
      <c r="L111" s="165"/>
      <c r="M111" s="165"/>
      <c r="N111" s="166" t="e">
        <f>AVERAGE(Calculations!P112:Y112)</f>
        <v>#DIV/0!</v>
      </c>
      <c r="O111" s="167" t="e">
        <f>STDEV(Calculations!P112:Y112)</f>
        <v>#DIV/0!</v>
      </c>
    </row>
    <row r="112" spans="1:15" ht="12.75">
      <c r="A112" s="163"/>
      <c r="B112" s="39" t="str">
        <f>'Gene Table'!D112</f>
        <v>NM_006441</v>
      </c>
      <c r="C112" s="164" t="s">
        <v>61</v>
      </c>
      <c r="D112" s="165"/>
      <c r="E112" s="165"/>
      <c r="F112" s="165"/>
      <c r="G112" s="165"/>
      <c r="H112" s="165"/>
      <c r="I112" s="165"/>
      <c r="J112" s="165"/>
      <c r="K112" s="165"/>
      <c r="L112" s="165"/>
      <c r="M112" s="165"/>
      <c r="N112" s="166" t="e">
        <f>AVERAGE(Calculations!P113:Y113)</f>
        <v>#DIV/0!</v>
      </c>
      <c r="O112" s="167" t="e">
        <f>STDEV(Calculations!P113:Y113)</f>
        <v>#DIV/0!</v>
      </c>
    </row>
    <row r="113" spans="1:15" ht="12.75">
      <c r="A113" s="163"/>
      <c r="B113" s="39" t="str">
        <f>'Gene Table'!D113</f>
        <v>NM_006066</v>
      </c>
      <c r="C113" s="164" t="s">
        <v>65</v>
      </c>
      <c r="D113" s="165"/>
      <c r="E113" s="165"/>
      <c r="F113" s="165"/>
      <c r="G113" s="165"/>
      <c r="H113" s="165"/>
      <c r="I113" s="165"/>
      <c r="J113" s="165"/>
      <c r="K113" s="165"/>
      <c r="L113" s="165"/>
      <c r="M113" s="165"/>
      <c r="N113" s="166" t="e">
        <f>AVERAGE(Calculations!P114:Y114)</f>
        <v>#DIV/0!</v>
      </c>
      <c r="O113" s="167" t="e">
        <f>STDEV(Calculations!P114:Y114)</f>
        <v>#DIV/0!</v>
      </c>
    </row>
    <row r="114" spans="1:15" ht="12.75">
      <c r="A114" s="163"/>
      <c r="B114" s="39" t="str">
        <f>'Gene Table'!D114</f>
        <v>NM_005732</v>
      </c>
      <c r="C114" s="164" t="s">
        <v>69</v>
      </c>
      <c r="D114" s="165"/>
      <c r="E114" s="165"/>
      <c r="F114" s="165"/>
      <c r="G114" s="165"/>
      <c r="H114" s="165"/>
      <c r="I114" s="165"/>
      <c r="J114" s="165"/>
      <c r="K114" s="165"/>
      <c r="L114" s="165"/>
      <c r="M114" s="165"/>
      <c r="N114" s="166" t="e">
        <f>AVERAGE(Calculations!P115:Y115)</f>
        <v>#DIV/0!</v>
      </c>
      <c r="O114" s="167" t="e">
        <f>STDEV(Calculations!P115:Y115)</f>
        <v>#DIV/0!</v>
      </c>
    </row>
    <row r="115" spans="1:15" ht="12.75">
      <c r="A115" s="163"/>
      <c r="B115" s="39" t="str">
        <f>'Gene Table'!D115</f>
        <v>NM_001123396</v>
      </c>
      <c r="C115" s="164" t="s">
        <v>73</v>
      </c>
      <c r="D115" s="165"/>
      <c r="E115" s="165"/>
      <c r="F115" s="165"/>
      <c r="G115" s="165"/>
      <c r="H115" s="165"/>
      <c r="I115" s="165"/>
      <c r="J115" s="165"/>
      <c r="K115" s="165"/>
      <c r="L115" s="165"/>
      <c r="M115" s="165"/>
      <c r="N115" s="166" t="e">
        <f>AVERAGE(Calculations!P116:Y116)</f>
        <v>#DIV/0!</v>
      </c>
      <c r="O115" s="167" t="e">
        <f>STDEV(Calculations!P116:Y116)</f>
        <v>#DIV/0!</v>
      </c>
    </row>
    <row r="116" spans="1:15" ht="12.75">
      <c r="A116" s="163"/>
      <c r="B116" s="39" t="str">
        <f>'Gene Table'!D116</f>
        <v>NM_005041</v>
      </c>
      <c r="C116" s="164" t="s">
        <v>77</v>
      </c>
      <c r="D116" s="165"/>
      <c r="E116" s="165"/>
      <c r="F116" s="165"/>
      <c r="G116" s="165"/>
      <c r="H116" s="165"/>
      <c r="I116" s="165"/>
      <c r="J116" s="165"/>
      <c r="K116" s="165"/>
      <c r="L116" s="165"/>
      <c r="M116" s="165"/>
      <c r="N116" s="166" t="e">
        <f>AVERAGE(Calculations!P117:Y117)</f>
        <v>#DIV/0!</v>
      </c>
      <c r="O116" s="167" t="e">
        <f>STDEV(Calculations!P117:Y117)</f>
        <v>#DIV/0!</v>
      </c>
    </row>
    <row r="117" spans="1:15" ht="12.75">
      <c r="A117" s="163"/>
      <c r="B117" s="39" t="str">
        <f>'Gene Table'!D117</f>
        <v>NM_001775</v>
      </c>
      <c r="C117" s="164" t="s">
        <v>81</v>
      </c>
      <c r="D117" s="165"/>
      <c r="E117" s="165"/>
      <c r="F117" s="165"/>
      <c r="G117" s="165"/>
      <c r="H117" s="165"/>
      <c r="I117" s="165"/>
      <c r="J117" s="165"/>
      <c r="K117" s="165"/>
      <c r="L117" s="165"/>
      <c r="M117" s="165"/>
      <c r="N117" s="166" t="e">
        <f>AVERAGE(Calculations!P118:Y118)</f>
        <v>#DIV/0!</v>
      </c>
      <c r="O117" s="167" t="e">
        <f>STDEV(Calculations!P118:Y118)</f>
        <v>#DIV/0!</v>
      </c>
    </row>
    <row r="118" spans="1:15" ht="12.75">
      <c r="A118" s="163"/>
      <c r="B118" s="39" t="str">
        <f>'Gene Table'!D118</f>
        <v>NM_006139</v>
      </c>
      <c r="C118" s="164" t="s">
        <v>85</v>
      </c>
      <c r="D118" s="165"/>
      <c r="E118" s="165"/>
      <c r="F118" s="165"/>
      <c r="G118" s="165"/>
      <c r="H118" s="165"/>
      <c r="I118" s="165"/>
      <c r="J118" s="165"/>
      <c r="K118" s="165"/>
      <c r="L118" s="165"/>
      <c r="M118" s="165"/>
      <c r="N118" s="166" t="e">
        <f>AVERAGE(Calculations!P119:Y119)</f>
        <v>#DIV/0!</v>
      </c>
      <c r="O118" s="167" t="e">
        <f>STDEV(Calculations!P119:Y119)</f>
        <v>#DIV/0!</v>
      </c>
    </row>
    <row r="119" spans="1:15" ht="12.75">
      <c r="A119" s="163"/>
      <c r="B119" s="39" t="str">
        <f>'Gene Table'!D119</f>
        <v>NM_021950</v>
      </c>
      <c r="C119" s="164" t="s">
        <v>89</v>
      </c>
      <c r="D119" s="165"/>
      <c r="E119" s="165"/>
      <c r="F119" s="165"/>
      <c r="G119" s="165"/>
      <c r="H119" s="165"/>
      <c r="I119" s="165"/>
      <c r="J119" s="165"/>
      <c r="K119" s="165"/>
      <c r="L119" s="165"/>
      <c r="M119" s="165"/>
      <c r="N119" s="166" t="e">
        <f>AVERAGE(Calculations!P120:Y120)</f>
        <v>#DIV/0!</v>
      </c>
      <c r="O119" s="167" t="e">
        <f>STDEV(Calculations!P120:Y120)</f>
        <v>#DIV/0!</v>
      </c>
    </row>
    <row r="120" spans="1:15" ht="12.75">
      <c r="A120" s="163"/>
      <c r="B120" s="39" t="str">
        <f>'Gene Table'!D120</f>
        <v>NM_003955</v>
      </c>
      <c r="C120" s="164" t="s">
        <v>93</v>
      </c>
      <c r="D120" s="165"/>
      <c r="E120" s="165"/>
      <c r="F120" s="165"/>
      <c r="G120" s="165"/>
      <c r="H120" s="165"/>
      <c r="I120" s="165"/>
      <c r="J120" s="165"/>
      <c r="K120" s="165"/>
      <c r="L120" s="165"/>
      <c r="M120" s="165"/>
      <c r="N120" s="166" t="e">
        <f>AVERAGE(Calculations!P121:Y121)</f>
        <v>#DIV/0!</v>
      </c>
      <c r="O120" s="167" t="e">
        <f>STDEV(Calculations!P121:Y121)</f>
        <v>#DIV/0!</v>
      </c>
    </row>
    <row r="121" spans="1:15" ht="12.75">
      <c r="A121" s="163"/>
      <c r="B121" s="39" t="str">
        <f>'Gene Table'!D121</f>
        <v>NM_003804</v>
      </c>
      <c r="C121" s="164" t="s">
        <v>97</v>
      </c>
      <c r="D121" s="165"/>
      <c r="E121" s="165"/>
      <c r="F121" s="165"/>
      <c r="G121" s="165"/>
      <c r="H121" s="165"/>
      <c r="I121" s="165"/>
      <c r="J121" s="165"/>
      <c r="K121" s="165"/>
      <c r="L121" s="165"/>
      <c r="M121" s="165"/>
      <c r="N121" s="166" t="e">
        <f>AVERAGE(Calculations!P122:Y122)</f>
        <v>#DIV/0!</v>
      </c>
      <c r="O121" s="167" t="e">
        <f>STDEV(Calculations!P122:Y122)</f>
        <v>#DIV/0!</v>
      </c>
    </row>
    <row r="122" spans="1:15" ht="12.75">
      <c r="A122" s="163"/>
      <c r="B122" s="39" t="str">
        <f>'Gene Table'!D122</f>
        <v>NM_033338</v>
      </c>
      <c r="C122" s="164" t="s">
        <v>101</v>
      </c>
      <c r="D122" s="165"/>
      <c r="E122" s="165"/>
      <c r="F122" s="165"/>
      <c r="G122" s="165"/>
      <c r="H122" s="165"/>
      <c r="I122" s="165"/>
      <c r="J122" s="165"/>
      <c r="K122" s="165"/>
      <c r="L122" s="165"/>
      <c r="M122" s="165"/>
      <c r="N122" s="166" t="e">
        <f>AVERAGE(Calculations!P123:Y123)</f>
        <v>#DIV/0!</v>
      </c>
      <c r="O122" s="167" t="e">
        <f>STDEV(Calculations!P123:Y123)</f>
        <v>#DIV/0!</v>
      </c>
    </row>
    <row r="123" spans="1:15" ht="12.75">
      <c r="A123" s="163"/>
      <c r="B123" s="39" t="str">
        <f>'Gene Table'!D123</f>
        <v>NM_001226</v>
      </c>
      <c r="C123" s="164" t="s">
        <v>105</v>
      </c>
      <c r="D123" s="165"/>
      <c r="E123" s="165"/>
      <c r="F123" s="165"/>
      <c r="G123" s="165"/>
      <c r="H123" s="165"/>
      <c r="I123" s="165"/>
      <c r="J123" s="165"/>
      <c r="K123" s="165"/>
      <c r="L123" s="165"/>
      <c r="M123" s="165"/>
      <c r="N123" s="166" t="e">
        <f>AVERAGE(Calculations!P124:Y124)</f>
        <v>#DIV/0!</v>
      </c>
      <c r="O123" s="167" t="e">
        <f>STDEV(Calculations!P124:Y124)</f>
        <v>#DIV/0!</v>
      </c>
    </row>
    <row r="124" spans="1:15" ht="12.75">
      <c r="A124" s="163"/>
      <c r="B124" s="39" t="str">
        <f>'Gene Table'!D124</f>
        <v>NM_004347</v>
      </c>
      <c r="C124" s="164" t="s">
        <v>109</v>
      </c>
      <c r="D124" s="165"/>
      <c r="E124" s="165"/>
      <c r="F124" s="165"/>
      <c r="G124" s="165"/>
      <c r="H124" s="165"/>
      <c r="I124" s="165"/>
      <c r="J124" s="165"/>
      <c r="K124" s="165"/>
      <c r="L124" s="165"/>
      <c r="M124" s="165"/>
      <c r="N124" s="166" t="e">
        <f>AVERAGE(Calculations!P125:Y125)</f>
        <v>#DIV/0!</v>
      </c>
      <c r="O124" s="167" t="e">
        <f>STDEV(Calculations!P125:Y125)</f>
        <v>#DIV/0!</v>
      </c>
    </row>
    <row r="125" spans="1:15" ht="12.75">
      <c r="A125" s="163"/>
      <c r="B125" s="39" t="str">
        <f>'Gene Table'!D125</f>
        <v>NM_001225</v>
      </c>
      <c r="C125" s="164" t="s">
        <v>113</v>
      </c>
      <c r="D125" s="165"/>
      <c r="E125" s="165"/>
      <c r="F125" s="165"/>
      <c r="G125" s="165"/>
      <c r="H125" s="165"/>
      <c r="I125" s="165"/>
      <c r="J125" s="165"/>
      <c r="K125" s="165"/>
      <c r="L125" s="165"/>
      <c r="M125" s="165"/>
      <c r="N125" s="166" t="e">
        <f>AVERAGE(Calculations!P126:Y126)</f>
        <v>#DIV/0!</v>
      </c>
      <c r="O125" s="167" t="e">
        <f>STDEV(Calculations!P126:Y126)</f>
        <v>#DIV/0!</v>
      </c>
    </row>
    <row r="126" spans="1:15" ht="12.75">
      <c r="A126" s="163"/>
      <c r="B126" s="39" t="str">
        <f>'Gene Table'!D126</f>
        <v>NM_001223</v>
      </c>
      <c r="C126" s="164" t="s">
        <v>117</v>
      </c>
      <c r="D126" s="165"/>
      <c r="E126" s="165"/>
      <c r="F126" s="165"/>
      <c r="G126" s="165"/>
      <c r="H126" s="165"/>
      <c r="I126" s="165"/>
      <c r="J126" s="165"/>
      <c r="K126" s="165"/>
      <c r="L126" s="165"/>
      <c r="M126" s="165"/>
      <c r="N126" s="166" t="e">
        <f>AVERAGE(Calculations!P127:Y127)</f>
        <v>#DIV/0!</v>
      </c>
      <c r="O126" s="167" t="e">
        <f>STDEV(Calculations!P127:Y127)</f>
        <v>#DIV/0!</v>
      </c>
    </row>
    <row r="127" spans="1:15" ht="12.75">
      <c r="A127" s="163"/>
      <c r="B127" s="39" t="str">
        <f>'Gene Table'!D127</f>
        <v>NM_001017388</v>
      </c>
      <c r="C127" s="164" t="s">
        <v>121</v>
      </c>
      <c r="D127" s="165"/>
      <c r="E127" s="165"/>
      <c r="F127" s="165"/>
      <c r="G127" s="165"/>
      <c r="H127" s="165"/>
      <c r="I127" s="165"/>
      <c r="J127" s="165"/>
      <c r="K127" s="165"/>
      <c r="L127" s="165"/>
      <c r="M127" s="165"/>
      <c r="N127" s="166" t="e">
        <f>AVERAGE(Calculations!P128:Y128)</f>
        <v>#DIV/0!</v>
      </c>
      <c r="O127" s="167" t="e">
        <f>STDEV(Calculations!P128:Y128)</f>
        <v>#DIV/0!</v>
      </c>
    </row>
    <row r="128" spans="1:15" ht="12.75">
      <c r="A128" s="163"/>
      <c r="B128" s="39" t="str">
        <f>'Gene Table'!D128</f>
        <v>NM_003401</v>
      </c>
      <c r="C128" s="164" t="s">
        <v>125</v>
      </c>
      <c r="D128" s="165"/>
      <c r="E128" s="165"/>
      <c r="F128" s="165"/>
      <c r="G128" s="165"/>
      <c r="H128" s="165"/>
      <c r="I128" s="165"/>
      <c r="J128" s="165"/>
      <c r="K128" s="165"/>
      <c r="L128" s="165"/>
      <c r="M128" s="165"/>
      <c r="N128" s="166" t="e">
        <f>AVERAGE(Calculations!P129:Y129)</f>
        <v>#DIV/0!</v>
      </c>
      <c r="O128" s="167" t="e">
        <f>STDEV(Calculations!P129:Y129)</f>
        <v>#DIV/0!</v>
      </c>
    </row>
    <row r="129" spans="1:15" ht="12.75">
      <c r="A129" s="163"/>
      <c r="B129" s="39" t="str">
        <f>'Gene Table'!D129</f>
        <v>NM_000379</v>
      </c>
      <c r="C129" s="164" t="s">
        <v>129</v>
      </c>
      <c r="D129" s="165"/>
      <c r="E129" s="165"/>
      <c r="F129" s="165"/>
      <c r="G129" s="165"/>
      <c r="H129" s="165"/>
      <c r="I129" s="165"/>
      <c r="J129" s="165"/>
      <c r="K129" s="165"/>
      <c r="L129" s="165"/>
      <c r="M129" s="165"/>
      <c r="N129" s="166" t="e">
        <f>AVERAGE(Calculations!P130:Y130)</f>
        <v>#DIV/0!</v>
      </c>
      <c r="O129" s="167" t="e">
        <f>STDEV(Calculations!P130:Y130)</f>
        <v>#DIV/0!</v>
      </c>
    </row>
    <row r="130" spans="1:15" ht="12.75">
      <c r="A130" s="163"/>
      <c r="B130" s="39" t="str">
        <f>'Gene Table'!D130</f>
        <v>NM_000066</v>
      </c>
      <c r="C130" s="164" t="s">
        <v>133</v>
      </c>
      <c r="D130" s="165"/>
      <c r="E130" s="165"/>
      <c r="F130" s="165"/>
      <c r="G130" s="165"/>
      <c r="H130" s="165"/>
      <c r="I130" s="165"/>
      <c r="J130" s="165"/>
      <c r="K130" s="165"/>
      <c r="L130" s="165"/>
      <c r="M130" s="165"/>
      <c r="N130" s="166" t="e">
        <f>AVERAGE(Calculations!P131:Y131)</f>
        <v>#DIV/0!</v>
      </c>
      <c r="O130" s="167" t="e">
        <f>STDEV(Calculations!P131:Y131)</f>
        <v>#DIV/0!</v>
      </c>
    </row>
    <row r="131" spans="1:15" ht="12.75">
      <c r="A131" s="163"/>
      <c r="B131" s="39" t="str">
        <f>'Gene Table'!D131</f>
        <v>NM_000587</v>
      </c>
      <c r="C131" s="164" t="s">
        <v>137</v>
      </c>
      <c r="D131" s="165"/>
      <c r="E131" s="165"/>
      <c r="F131" s="165"/>
      <c r="G131" s="165"/>
      <c r="H131" s="165"/>
      <c r="I131" s="165"/>
      <c r="J131" s="165"/>
      <c r="K131" s="165"/>
      <c r="L131" s="165"/>
      <c r="M131" s="165"/>
      <c r="N131" s="166" t="e">
        <f>AVERAGE(Calculations!P132:Y132)</f>
        <v>#DIV/0!</v>
      </c>
      <c r="O131" s="167" t="e">
        <f>STDEV(Calculations!P132:Y132)</f>
        <v>#DIV/0!</v>
      </c>
    </row>
    <row r="132" spans="1:15" ht="12.75">
      <c r="A132" s="163"/>
      <c r="B132" s="39" t="str">
        <f>'Gene Table'!D132</f>
        <v>NM_000372</v>
      </c>
      <c r="C132" s="164" t="s">
        <v>141</v>
      </c>
      <c r="D132" s="165"/>
      <c r="E132" s="165"/>
      <c r="F132" s="165"/>
      <c r="G132" s="165"/>
      <c r="H132" s="165"/>
      <c r="I132" s="165"/>
      <c r="J132" s="165"/>
      <c r="K132" s="165"/>
      <c r="L132" s="165"/>
      <c r="M132" s="165"/>
      <c r="N132" s="166" t="e">
        <f>AVERAGE(Calculations!P133:Y133)</f>
        <v>#DIV/0!</v>
      </c>
      <c r="O132" s="167" t="e">
        <f>STDEV(Calculations!P133:Y133)</f>
        <v>#DIV/0!</v>
      </c>
    </row>
    <row r="133" spans="1:15" ht="12.75">
      <c r="A133" s="163"/>
      <c r="B133" s="39" t="str">
        <f>'Gene Table'!D133</f>
        <v>NM_001736</v>
      </c>
      <c r="C133" s="164" t="s">
        <v>145</v>
      </c>
      <c r="D133" s="165"/>
      <c r="E133" s="165"/>
      <c r="F133" s="165"/>
      <c r="G133" s="165"/>
      <c r="H133" s="165"/>
      <c r="I133" s="165"/>
      <c r="J133" s="165"/>
      <c r="K133" s="165"/>
      <c r="L133" s="165"/>
      <c r="M133" s="165"/>
      <c r="N133" s="166" t="e">
        <f>AVERAGE(Calculations!P134:Y134)</f>
        <v>#DIV/0!</v>
      </c>
      <c r="O133" s="167" t="e">
        <f>STDEV(Calculations!P134:Y134)</f>
        <v>#DIV/0!</v>
      </c>
    </row>
    <row r="134" spans="1:15" ht="12.75">
      <c r="A134" s="163"/>
      <c r="B134" s="39" t="str">
        <f>'Gene Table'!D134</f>
        <v>NM_000716</v>
      </c>
      <c r="C134" s="164" t="s">
        <v>149</v>
      </c>
      <c r="D134" s="165"/>
      <c r="E134" s="165"/>
      <c r="F134" s="165"/>
      <c r="G134" s="165"/>
      <c r="H134" s="165"/>
      <c r="I134" s="165"/>
      <c r="J134" s="165"/>
      <c r="K134" s="165"/>
      <c r="L134" s="165"/>
      <c r="M134" s="165"/>
      <c r="N134" s="166" t="e">
        <f>AVERAGE(Calculations!P135:Y135)</f>
        <v>#DIV/0!</v>
      </c>
      <c r="O134" s="167" t="e">
        <f>STDEV(Calculations!P135:Y135)</f>
        <v>#DIV/0!</v>
      </c>
    </row>
    <row r="135" spans="1:15" ht="12.75">
      <c r="A135" s="163"/>
      <c r="B135" s="39" t="str">
        <f>'Gene Table'!D135</f>
        <v>NM_000715</v>
      </c>
      <c r="C135" s="164" t="s">
        <v>153</v>
      </c>
      <c r="D135" s="165"/>
      <c r="E135" s="165"/>
      <c r="F135" s="165"/>
      <c r="G135" s="165"/>
      <c r="H135" s="165"/>
      <c r="I135" s="165"/>
      <c r="J135" s="165"/>
      <c r="K135" s="165"/>
      <c r="L135" s="165"/>
      <c r="M135" s="165"/>
      <c r="N135" s="166" t="e">
        <f>AVERAGE(Calculations!P136:Y136)</f>
        <v>#DIV/0!</v>
      </c>
      <c r="O135" s="167" t="e">
        <f>STDEV(Calculations!P136:Y136)</f>
        <v>#DIV/0!</v>
      </c>
    </row>
    <row r="136" spans="1:15" ht="12.75">
      <c r="A136" s="163"/>
      <c r="B136" s="39" t="str">
        <f>'Gene Table'!D136</f>
        <v>NM_000063</v>
      </c>
      <c r="C136" s="164" t="s">
        <v>157</v>
      </c>
      <c r="D136" s="165"/>
      <c r="E136" s="165"/>
      <c r="F136" s="165"/>
      <c r="G136" s="165"/>
      <c r="H136" s="165"/>
      <c r="I136" s="165"/>
      <c r="J136" s="165"/>
      <c r="K136" s="165"/>
      <c r="L136" s="165"/>
      <c r="M136" s="165"/>
      <c r="N136" s="166" t="e">
        <f>AVERAGE(Calculations!P137:Y137)</f>
        <v>#DIV/0!</v>
      </c>
      <c r="O136" s="167" t="e">
        <f>STDEV(Calculations!P137:Y137)</f>
        <v>#DIV/0!</v>
      </c>
    </row>
    <row r="137" spans="1:15" ht="12.75">
      <c r="A137" s="163"/>
      <c r="B137" s="39" t="str">
        <f>'Gene Table'!D137</f>
        <v>NM_172369</v>
      </c>
      <c r="C137" s="164" t="s">
        <v>161</v>
      </c>
      <c r="D137" s="165"/>
      <c r="E137" s="165"/>
      <c r="F137" s="165"/>
      <c r="G137" s="165"/>
      <c r="H137" s="165"/>
      <c r="I137" s="165"/>
      <c r="J137" s="165"/>
      <c r="K137" s="165"/>
      <c r="L137" s="165"/>
      <c r="M137" s="165"/>
      <c r="N137" s="166" t="e">
        <f>AVERAGE(Calculations!P138:Y138)</f>
        <v>#DIV/0!</v>
      </c>
      <c r="O137" s="167" t="e">
        <f>STDEV(Calculations!P138:Y138)</f>
        <v>#DIV/0!</v>
      </c>
    </row>
    <row r="138" spans="1:15" ht="12.75">
      <c r="A138" s="163"/>
      <c r="B138" s="39" t="str">
        <f>'Gene Table'!D138</f>
        <v>NM_001066</v>
      </c>
      <c r="C138" s="164" t="s">
        <v>165</v>
      </c>
      <c r="D138" s="165"/>
      <c r="E138" s="165"/>
      <c r="F138" s="165"/>
      <c r="G138" s="165"/>
      <c r="H138" s="165"/>
      <c r="I138" s="165"/>
      <c r="J138" s="165"/>
      <c r="K138" s="165"/>
      <c r="L138" s="165"/>
      <c r="M138" s="165"/>
      <c r="N138" s="166" t="e">
        <f>AVERAGE(Calculations!P139:Y139)</f>
        <v>#DIV/0!</v>
      </c>
      <c r="O138" s="167" t="e">
        <f>STDEV(Calculations!P139:Y139)</f>
        <v>#DIV/0!</v>
      </c>
    </row>
    <row r="139" spans="1:15" ht="12.75">
      <c r="A139" s="163"/>
      <c r="B139" s="39" t="str">
        <f>'Gene Table'!D139</f>
        <v>NM_000355</v>
      </c>
      <c r="C139" s="164" t="s">
        <v>169</v>
      </c>
      <c r="D139" s="165"/>
      <c r="E139" s="165"/>
      <c r="F139" s="165"/>
      <c r="G139" s="165"/>
      <c r="H139" s="165"/>
      <c r="I139" s="165"/>
      <c r="J139" s="165"/>
      <c r="K139" s="165"/>
      <c r="L139" s="165"/>
      <c r="M139" s="165"/>
      <c r="N139" s="166" t="e">
        <f>AVERAGE(Calculations!P140:Y140)</f>
        <v>#DIV/0!</v>
      </c>
      <c r="O139" s="167" t="e">
        <f>STDEV(Calculations!P140:Y140)</f>
        <v>#DIV/0!</v>
      </c>
    </row>
    <row r="140" spans="1:15" ht="12.75">
      <c r="A140" s="163"/>
      <c r="B140" s="39" t="str">
        <f>'Gene Table'!D140</f>
        <v>NM_001062</v>
      </c>
      <c r="C140" s="164" t="s">
        <v>173</v>
      </c>
      <c r="D140" s="165"/>
      <c r="E140" s="165"/>
      <c r="F140" s="165"/>
      <c r="G140" s="165"/>
      <c r="H140" s="165"/>
      <c r="I140" s="165"/>
      <c r="J140" s="165"/>
      <c r="K140" s="165"/>
      <c r="L140" s="165"/>
      <c r="M140" s="165"/>
      <c r="N140" s="166" t="e">
        <f>AVERAGE(Calculations!P141:Y141)</f>
        <v>#DIV/0!</v>
      </c>
      <c r="O140" s="167" t="e">
        <f>STDEV(Calculations!P141:Y141)</f>
        <v>#DIV/0!</v>
      </c>
    </row>
    <row r="141" spans="1:15" ht="12.75">
      <c r="A141" s="163"/>
      <c r="B141" s="39" t="str">
        <f>'Gene Table'!D141</f>
        <v>NM_003151</v>
      </c>
      <c r="C141" s="164" t="s">
        <v>177</v>
      </c>
      <c r="D141" s="165"/>
      <c r="E141" s="165"/>
      <c r="F141" s="165"/>
      <c r="G141" s="165"/>
      <c r="H141" s="165"/>
      <c r="I141" s="165"/>
      <c r="J141" s="165"/>
      <c r="K141" s="165"/>
      <c r="L141" s="165"/>
      <c r="M141" s="165"/>
      <c r="N141" s="166" t="e">
        <f>AVERAGE(Calculations!P142:Y142)</f>
        <v>#DIV/0!</v>
      </c>
      <c r="O141" s="167" t="e">
        <f>STDEV(Calculations!P142:Y142)</f>
        <v>#DIV/0!</v>
      </c>
    </row>
    <row r="142" spans="1:15" ht="12.75">
      <c r="A142" s="163"/>
      <c r="B142" s="39" t="str">
        <f>'Gene Table'!D142</f>
        <v>NM_007315</v>
      </c>
      <c r="C142" s="164" t="s">
        <v>181</v>
      </c>
      <c r="D142" s="165"/>
      <c r="E142" s="165"/>
      <c r="F142" s="165"/>
      <c r="G142" s="165"/>
      <c r="H142" s="165"/>
      <c r="I142" s="165"/>
      <c r="J142" s="165"/>
      <c r="K142" s="165"/>
      <c r="L142" s="165"/>
      <c r="M142" s="165"/>
      <c r="N142" s="166" t="e">
        <f>AVERAGE(Calculations!P143:Y143)</f>
        <v>#DIV/0!</v>
      </c>
      <c r="O142" s="167" t="e">
        <f>STDEV(Calculations!P143:Y143)</f>
        <v>#DIV/0!</v>
      </c>
    </row>
    <row r="143" spans="1:15" ht="12.75">
      <c r="A143" s="163"/>
      <c r="B143" s="39" t="str">
        <f>'Gene Table'!D143</f>
        <v>NM_000057</v>
      </c>
      <c r="C143" s="164" t="s">
        <v>185</v>
      </c>
      <c r="D143" s="165"/>
      <c r="E143" s="165"/>
      <c r="F143" s="165"/>
      <c r="G143" s="165"/>
      <c r="H143" s="165"/>
      <c r="I143" s="165"/>
      <c r="J143" s="165"/>
      <c r="K143" s="165"/>
      <c r="L143" s="165"/>
      <c r="M143" s="165"/>
      <c r="N143" s="166" t="e">
        <f>AVERAGE(Calculations!P144:Y144)</f>
        <v>#DIV/0!</v>
      </c>
      <c r="O143" s="167" t="e">
        <f>STDEV(Calculations!P144:Y144)</f>
        <v>#DIV/0!</v>
      </c>
    </row>
    <row r="144" spans="1:15" ht="12.75">
      <c r="A144" s="163"/>
      <c r="B144" s="39" t="str">
        <f>'Gene Table'!D144</f>
        <v>NM_000450</v>
      </c>
      <c r="C144" s="164" t="s">
        <v>189</v>
      </c>
      <c r="D144" s="165"/>
      <c r="E144" s="165"/>
      <c r="F144" s="165"/>
      <c r="G144" s="165"/>
      <c r="H144" s="165"/>
      <c r="I144" s="165"/>
      <c r="J144" s="165"/>
      <c r="K144" s="165"/>
      <c r="L144" s="165"/>
      <c r="M144" s="165"/>
      <c r="N144" s="166" t="e">
        <f>AVERAGE(Calculations!P145:Y145)</f>
        <v>#DIV/0!</v>
      </c>
      <c r="O144" s="167" t="e">
        <f>STDEV(Calculations!P145:Y145)</f>
        <v>#DIV/0!</v>
      </c>
    </row>
    <row r="145" spans="1:15" ht="12.75">
      <c r="A145" s="163"/>
      <c r="B145" s="39" t="str">
        <f>'Gene Table'!D145</f>
        <v>NM_001713</v>
      </c>
      <c r="C145" s="164" t="s">
        <v>193</v>
      </c>
      <c r="D145" s="165"/>
      <c r="E145" s="165"/>
      <c r="F145" s="165"/>
      <c r="G145" s="165"/>
      <c r="H145" s="165"/>
      <c r="I145" s="165"/>
      <c r="J145" s="165"/>
      <c r="K145" s="165"/>
      <c r="L145" s="165"/>
      <c r="M145" s="165"/>
      <c r="N145" s="166" t="e">
        <f>AVERAGE(Calculations!P146:Y146)</f>
        <v>#DIV/0!</v>
      </c>
      <c r="O145" s="167" t="e">
        <f>STDEV(Calculations!P146:Y146)</f>
        <v>#DIV/0!</v>
      </c>
    </row>
    <row r="146" spans="1:15" ht="12.75">
      <c r="A146" s="163"/>
      <c r="B146" s="39" t="str">
        <f>'Gene Table'!D146</f>
        <v>NM_002982</v>
      </c>
      <c r="C146" s="164" t="s">
        <v>197</v>
      </c>
      <c r="D146" s="165"/>
      <c r="E146" s="165"/>
      <c r="F146" s="165"/>
      <c r="G146" s="165"/>
      <c r="H146" s="165"/>
      <c r="I146" s="165"/>
      <c r="J146" s="165"/>
      <c r="K146" s="165"/>
      <c r="L146" s="165"/>
      <c r="M146" s="165"/>
      <c r="N146" s="166" t="e">
        <f>AVERAGE(Calculations!P147:Y147)</f>
        <v>#DIV/0!</v>
      </c>
      <c r="O146" s="167" t="e">
        <f>STDEV(Calculations!P147:Y147)</f>
        <v>#DIV/0!</v>
      </c>
    </row>
    <row r="147" spans="1:15" ht="12.75">
      <c r="A147" s="163"/>
      <c r="B147" s="39" t="str">
        <f>'Gene Table'!D147</f>
        <v>NM_001710</v>
      </c>
      <c r="C147" s="164" t="s">
        <v>201</v>
      </c>
      <c r="D147" s="165"/>
      <c r="E147" s="165"/>
      <c r="F147" s="165"/>
      <c r="G147" s="165"/>
      <c r="H147" s="165"/>
      <c r="I147" s="165"/>
      <c r="J147" s="165"/>
      <c r="K147" s="165"/>
      <c r="L147" s="165"/>
      <c r="M147" s="165"/>
      <c r="N147" s="166" t="e">
        <f>AVERAGE(Calculations!P148:Y148)</f>
        <v>#DIV/0!</v>
      </c>
      <c r="O147" s="167" t="e">
        <f>STDEV(Calculations!P148:Y148)</f>
        <v>#DIV/0!</v>
      </c>
    </row>
    <row r="148" spans="1:15" ht="12.75">
      <c r="A148" s="163"/>
      <c r="B148" s="39" t="str">
        <f>'Gene Table'!D148</f>
        <v>NM_001032295</v>
      </c>
      <c r="C148" s="164" t="s">
        <v>205</v>
      </c>
      <c r="D148" s="165"/>
      <c r="E148" s="165"/>
      <c r="F148" s="165"/>
      <c r="G148" s="165"/>
      <c r="H148" s="165"/>
      <c r="I148" s="165"/>
      <c r="J148" s="165"/>
      <c r="K148" s="165"/>
      <c r="L148" s="165"/>
      <c r="M148" s="165"/>
      <c r="N148" s="166" t="e">
        <f>AVERAGE(Calculations!P149:Y149)</f>
        <v>#DIV/0!</v>
      </c>
      <c r="O148" s="167" t="e">
        <f>STDEV(Calculations!P149:Y149)</f>
        <v>#DIV/0!</v>
      </c>
    </row>
    <row r="149" spans="1:15" ht="12.75">
      <c r="A149" s="163"/>
      <c r="B149" s="39" t="str">
        <f>'Gene Table'!D149</f>
        <v>NM_004050</v>
      </c>
      <c r="C149" s="164" t="s">
        <v>209</v>
      </c>
      <c r="D149" s="165"/>
      <c r="E149" s="165"/>
      <c r="F149" s="165"/>
      <c r="G149" s="165"/>
      <c r="H149" s="165"/>
      <c r="I149" s="165"/>
      <c r="J149" s="165"/>
      <c r="K149" s="165"/>
      <c r="L149" s="165"/>
      <c r="M149" s="165"/>
      <c r="N149" s="166" t="e">
        <f>AVERAGE(Calculations!P150:Y150)</f>
        <v>#DIV/0!</v>
      </c>
      <c r="O149" s="167" t="e">
        <f>STDEV(Calculations!P150:Y150)</f>
        <v>#DIV/0!</v>
      </c>
    </row>
    <row r="150" spans="1:15" ht="12.75">
      <c r="A150" s="163"/>
      <c r="B150" s="39" t="str">
        <f>'Gene Table'!D150</f>
        <v>NM_018890</v>
      </c>
      <c r="C150" s="164" t="s">
        <v>213</v>
      </c>
      <c r="D150" s="165"/>
      <c r="E150" s="165"/>
      <c r="F150" s="165"/>
      <c r="G150" s="165"/>
      <c r="H150" s="165"/>
      <c r="I150" s="165"/>
      <c r="J150" s="165"/>
      <c r="K150" s="165"/>
      <c r="L150" s="165"/>
      <c r="M150" s="165"/>
      <c r="N150" s="166" t="e">
        <f>AVERAGE(Calculations!P151:Y151)</f>
        <v>#DIV/0!</v>
      </c>
      <c r="O150" s="167" t="e">
        <f>STDEV(Calculations!P151:Y151)</f>
        <v>#DIV/0!</v>
      </c>
    </row>
    <row r="151" spans="1:15" ht="12.75">
      <c r="A151" s="163"/>
      <c r="B151" s="39" t="str">
        <f>'Gene Table'!D151</f>
        <v>NM_001188</v>
      </c>
      <c r="C151" s="164" t="s">
        <v>217</v>
      </c>
      <c r="D151" s="165"/>
      <c r="E151" s="165"/>
      <c r="F151" s="165"/>
      <c r="G151" s="165"/>
      <c r="H151" s="165"/>
      <c r="I151" s="165"/>
      <c r="J151" s="165"/>
      <c r="K151" s="165"/>
      <c r="L151" s="165"/>
      <c r="M151" s="165"/>
      <c r="N151" s="166" t="e">
        <f>AVERAGE(Calculations!P152:Y152)</f>
        <v>#DIV/0!</v>
      </c>
      <c r="O151" s="167" t="e">
        <f>STDEV(Calculations!P152:Y152)</f>
        <v>#DIV/0!</v>
      </c>
    </row>
    <row r="152" spans="1:15" ht="12.75">
      <c r="A152" s="163"/>
      <c r="B152" s="39" t="str">
        <f>'Gene Table'!D152</f>
        <v>NM_004322</v>
      </c>
      <c r="C152" s="164" t="s">
        <v>221</v>
      </c>
      <c r="D152" s="165"/>
      <c r="E152" s="165"/>
      <c r="F152" s="165"/>
      <c r="G152" s="165"/>
      <c r="H152" s="165"/>
      <c r="I152" s="165"/>
      <c r="J152" s="165"/>
      <c r="K152" s="165"/>
      <c r="L152" s="165"/>
      <c r="M152" s="165"/>
      <c r="N152" s="166" t="e">
        <f>AVERAGE(Calculations!P153:Y153)</f>
        <v>#DIV/0!</v>
      </c>
      <c r="O152" s="167" t="e">
        <f>STDEV(Calculations!P153:Y153)</f>
        <v>#DIV/0!</v>
      </c>
    </row>
    <row r="153" spans="1:15" ht="12.75">
      <c r="A153" s="163"/>
      <c r="B153" s="39" t="str">
        <f>'Gene Table'!D153</f>
        <v>NM_000948</v>
      </c>
      <c r="C153" s="164" t="s">
        <v>225</v>
      </c>
      <c r="D153" s="165"/>
      <c r="E153" s="165"/>
      <c r="F153" s="165"/>
      <c r="G153" s="165"/>
      <c r="H153" s="165"/>
      <c r="I153" s="165"/>
      <c r="J153" s="165"/>
      <c r="K153" s="165"/>
      <c r="L153" s="165"/>
      <c r="M153" s="165"/>
      <c r="N153" s="166" t="e">
        <f>AVERAGE(Calculations!P154:Y154)</f>
        <v>#DIV/0!</v>
      </c>
      <c r="O153" s="167" t="e">
        <f>STDEV(Calculations!P154:Y154)</f>
        <v>#DIV/0!</v>
      </c>
    </row>
    <row r="154" spans="1:15" ht="12.75">
      <c r="A154" s="163"/>
      <c r="B154" s="39" t="str">
        <f>'Gene Table'!D154</f>
        <v>NM_000446</v>
      </c>
      <c r="C154" s="164" t="s">
        <v>229</v>
      </c>
      <c r="D154" s="165"/>
      <c r="E154" s="165"/>
      <c r="F154" s="165"/>
      <c r="G154" s="165"/>
      <c r="H154" s="165"/>
      <c r="I154" s="165"/>
      <c r="J154" s="165"/>
      <c r="K154" s="165"/>
      <c r="L154" s="165"/>
      <c r="M154" s="165"/>
      <c r="N154" s="166" t="e">
        <f>AVERAGE(Calculations!P155:Y155)</f>
        <v>#DIV/0!</v>
      </c>
      <c r="O154" s="167" t="e">
        <f>STDEV(Calculations!P155:Y155)</f>
        <v>#DIV/0!</v>
      </c>
    </row>
    <row r="155" spans="1:15" ht="12.75">
      <c r="A155" s="163"/>
      <c r="B155" s="39" t="str">
        <f>'Gene Table'!D155</f>
        <v>NM_016362</v>
      </c>
      <c r="C155" s="164" t="s">
        <v>233</v>
      </c>
      <c r="D155" s="165"/>
      <c r="E155" s="165"/>
      <c r="F155" s="165"/>
      <c r="G155" s="165"/>
      <c r="H155" s="165"/>
      <c r="I155" s="165"/>
      <c r="J155" s="165"/>
      <c r="K155" s="165"/>
      <c r="L155" s="165"/>
      <c r="M155" s="165"/>
      <c r="N155" s="166" t="e">
        <f>AVERAGE(Calculations!P156:Y156)</f>
        <v>#DIV/0!</v>
      </c>
      <c r="O155" s="167" t="e">
        <f>STDEV(Calculations!P156:Y156)</f>
        <v>#DIV/0!</v>
      </c>
    </row>
    <row r="156" spans="1:15" ht="12.75">
      <c r="A156" s="163"/>
      <c r="B156" s="39" t="str">
        <f>'Gene Table'!D156</f>
        <v>NM_016546</v>
      </c>
      <c r="C156" s="164" t="s">
        <v>237</v>
      </c>
      <c r="D156" s="165"/>
      <c r="E156" s="165"/>
      <c r="F156" s="165"/>
      <c r="G156" s="165"/>
      <c r="H156" s="165"/>
      <c r="I156" s="165"/>
      <c r="J156" s="165"/>
      <c r="K156" s="165"/>
      <c r="L156" s="165"/>
      <c r="M156" s="165"/>
      <c r="N156" s="166" t="e">
        <f>AVERAGE(Calculations!P157:Y157)</f>
        <v>#DIV/0!</v>
      </c>
      <c r="O156" s="167" t="e">
        <f>STDEV(Calculations!P157:Y157)</f>
        <v>#DIV/0!</v>
      </c>
    </row>
    <row r="157" spans="1:15" ht="12.75">
      <c r="A157" s="163"/>
      <c r="B157" s="39" t="str">
        <f>'Gene Table'!D157</f>
        <v>NM_000602</v>
      </c>
      <c r="C157" s="164" t="s">
        <v>241</v>
      </c>
      <c r="D157" s="165"/>
      <c r="E157" s="165"/>
      <c r="F157" s="165"/>
      <c r="G157" s="165"/>
      <c r="H157" s="165"/>
      <c r="I157" s="165"/>
      <c r="J157" s="165"/>
      <c r="K157" s="165"/>
      <c r="L157" s="165"/>
      <c r="M157" s="165"/>
      <c r="N157" s="166" t="e">
        <f>AVERAGE(Calculations!P158:Y158)</f>
        <v>#DIV/0!</v>
      </c>
      <c r="O157" s="167" t="e">
        <f>STDEV(Calculations!P158:Y158)</f>
        <v>#DIV/0!</v>
      </c>
    </row>
    <row r="158" spans="1:15" ht="12.75">
      <c r="A158" s="163"/>
      <c r="B158" s="39" t="str">
        <f>'Gene Table'!D158</f>
        <v>NM_000905</v>
      </c>
      <c r="C158" s="164" t="s">
        <v>245</v>
      </c>
      <c r="D158" s="165"/>
      <c r="E158" s="165"/>
      <c r="F158" s="165"/>
      <c r="G158" s="165"/>
      <c r="H158" s="165"/>
      <c r="I158" s="165"/>
      <c r="J158" s="165"/>
      <c r="K158" s="165"/>
      <c r="L158" s="165"/>
      <c r="M158" s="165"/>
      <c r="N158" s="166" t="e">
        <f>AVERAGE(Calculations!P159:Y159)</f>
        <v>#DIV/0!</v>
      </c>
      <c r="O158" s="167" t="e">
        <f>STDEV(Calculations!P159:Y159)</f>
        <v>#DIV/0!</v>
      </c>
    </row>
    <row r="159" spans="1:15" ht="12.75">
      <c r="A159" s="163"/>
      <c r="B159" s="39" t="str">
        <f>'Gene Table'!D159</f>
        <v>NM_002503</v>
      </c>
      <c r="C159" s="164" t="s">
        <v>249</v>
      </c>
      <c r="D159" s="165"/>
      <c r="E159" s="165"/>
      <c r="F159" s="165"/>
      <c r="G159" s="165"/>
      <c r="H159" s="165"/>
      <c r="I159" s="165"/>
      <c r="J159" s="165"/>
      <c r="K159" s="165"/>
      <c r="L159" s="165"/>
      <c r="M159" s="165"/>
      <c r="N159" s="166" t="e">
        <f>AVERAGE(Calculations!P160:Y160)</f>
        <v>#DIV/0!</v>
      </c>
      <c r="O159" s="167" t="e">
        <f>STDEV(Calculations!P160:Y160)</f>
        <v>#DIV/0!</v>
      </c>
    </row>
    <row r="160" spans="1:15" ht="12.75">
      <c r="A160" s="163"/>
      <c r="B160" s="39" t="str">
        <f>'Gene Table'!D160</f>
        <v>NM_020529</v>
      </c>
      <c r="C160" s="164" t="s">
        <v>253</v>
      </c>
      <c r="D160" s="165"/>
      <c r="E160" s="165"/>
      <c r="F160" s="165"/>
      <c r="G160" s="165"/>
      <c r="H160" s="165"/>
      <c r="I160" s="165"/>
      <c r="J160" s="165"/>
      <c r="K160" s="165"/>
      <c r="L160" s="165"/>
      <c r="M160" s="165"/>
      <c r="N160" s="166" t="e">
        <f>AVERAGE(Calculations!P161:Y161)</f>
        <v>#DIV/0!</v>
      </c>
      <c r="O160" s="167" t="e">
        <f>STDEV(Calculations!P161:Y161)</f>
        <v>#DIV/0!</v>
      </c>
    </row>
    <row r="161" spans="1:15" ht="12.75">
      <c r="A161" s="163"/>
      <c r="B161" s="39" t="str">
        <f>'Gene Table'!D161</f>
        <v>NM_000631</v>
      </c>
      <c r="C161" s="164" t="s">
        <v>257</v>
      </c>
      <c r="D161" s="165"/>
      <c r="E161" s="165"/>
      <c r="F161" s="165"/>
      <c r="G161" s="165"/>
      <c r="H161" s="165"/>
      <c r="I161" s="165"/>
      <c r="J161" s="165"/>
      <c r="K161" s="165"/>
      <c r="L161" s="165"/>
      <c r="M161" s="165"/>
      <c r="N161" s="166" t="e">
        <f>AVERAGE(Calculations!P162:Y162)</f>
        <v>#DIV/0!</v>
      </c>
      <c r="O161" s="167" t="e">
        <f>STDEV(Calculations!P162:Y162)</f>
        <v>#DIV/0!</v>
      </c>
    </row>
    <row r="162" spans="1:15" ht="12.75">
      <c r="A162" s="163"/>
      <c r="B162" s="39" t="str">
        <f>'Gene Table'!D162</f>
        <v>NM_000433</v>
      </c>
      <c r="C162" s="164" t="s">
        <v>261</v>
      </c>
      <c r="D162" s="165"/>
      <c r="E162" s="165"/>
      <c r="F162" s="165"/>
      <c r="G162" s="165"/>
      <c r="H162" s="165"/>
      <c r="I162" s="165"/>
      <c r="J162" s="165"/>
      <c r="K162" s="165"/>
      <c r="L162" s="165"/>
      <c r="M162" s="165"/>
      <c r="N162" s="166" t="e">
        <f>AVERAGE(Calculations!P163:Y163)</f>
        <v>#DIV/0!</v>
      </c>
      <c r="O162" s="167" t="e">
        <f>STDEV(Calculations!P163:Y163)</f>
        <v>#DIV/0!</v>
      </c>
    </row>
    <row r="163" spans="1:15" ht="12.75">
      <c r="A163" s="163"/>
      <c r="B163" s="39" t="str">
        <f>'Gene Table'!D163</f>
        <v>NM_002468</v>
      </c>
      <c r="C163" s="164" t="s">
        <v>265</v>
      </c>
      <c r="D163" s="165"/>
      <c r="E163" s="165"/>
      <c r="F163" s="165"/>
      <c r="G163" s="165"/>
      <c r="H163" s="165"/>
      <c r="I163" s="165"/>
      <c r="J163" s="165"/>
      <c r="K163" s="165"/>
      <c r="L163" s="165"/>
      <c r="M163" s="165"/>
      <c r="N163" s="166" t="e">
        <f>AVERAGE(Calculations!P164:Y164)</f>
        <v>#DIV/0!</v>
      </c>
      <c r="O163" s="167" t="e">
        <f>STDEV(Calculations!P164:Y164)</f>
        <v>#DIV/0!</v>
      </c>
    </row>
    <row r="164" spans="1:15" ht="12.75">
      <c r="A164" s="163"/>
      <c r="B164" s="39" t="str">
        <f>'Gene Table'!D164</f>
        <v>NM_004530</v>
      </c>
      <c r="C164" s="164" t="s">
        <v>269</v>
      </c>
      <c r="D164" s="165"/>
      <c r="E164" s="165"/>
      <c r="F164" s="165"/>
      <c r="G164" s="165"/>
      <c r="H164" s="165"/>
      <c r="I164" s="165"/>
      <c r="J164" s="165"/>
      <c r="K164" s="165"/>
      <c r="L164" s="165"/>
      <c r="M164" s="165"/>
      <c r="N164" s="166" t="e">
        <f>AVERAGE(Calculations!P165:Y165)</f>
        <v>#DIV/0!</v>
      </c>
      <c r="O164" s="167" t="e">
        <f>STDEV(Calculations!P165:Y165)</f>
        <v>#DIV/0!</v>
      </c>
    </row>
    <row r="165" spans="1:15" ht="12.75">
      <c r="A165" s="163"/>
      <c r="B165" s="39" t="str">
        <f>'Gene Table'!D165</f>
        <v>NM_002415</v>
      </c>
      <c r="C165" s="164" t="s">
        <v>273</v>
      </c>
      <c r="D165" s="165"/>
      <c r="E165" s="165"/>
      <c r="F165" s="165"/>
      <c r="G165" s="165"/>
      <c r="H165" s="165"/>
      <c r="I165" s="165"/>
      <c r="J165" s="165"/>
      <c r="K165" s="165"/>
      <c r="L165" s="165"/>
      <c r="M165" s="165"/>
      <c r="N165" s="166" t="e">
        <f>AVERAGE(Calculations!P166:Y166)</f>
        <v>#DIV/0!</v>
      </c>
      <c r="O165" s="167" t="e">
        <f>STDEV(Calculations!P166:Y166)</f>
        <v>#DIV/0!</v>
      </c>
    </row>
    <row r="166" spans="1:15" ht="12.75">
      <c r="A166" s="163"/>
      <c r="B166" s="39" t="str">
        <f>'Gene Table'!D166</f>
        <v>NM_002389</v>
      </c>
      <c r="C166" s="164" t="s">
        <v>277</v>
      </c>
      <c r="D166" s="165"/>
      <c r="E166" s="165"/>
      <c r="F166" s="165"/>
      <c r="G166" s="165"/>
      <c r="H166" s="165"/>
      <c r="I166" s="165"/>
      <c r="J166" s="165"/>
      <c r="K166" s="165"/>
      <c r="L166" s="165"/>
      <c r="M166" s="165"/>
      <c r="N166" s="166" t="e">
        <f>AVERAGE(Calculations!P167:Y167)</f>
        <v>#DIV/0!</v>
      </c>
      <c r="O166" s="167" t="e">
        <f>STDEV(Calculations!P167:Y167)</f>
        <v>#DIV/0!</v>
      </c>
    </row>
    <row r="167" spans="1:15" ht="12.75">
      <c r="A167" s="163"/>
      <c r="B167" s="39" t="str">
        <f>'Gene Table'!D167</f>
        <v>NM_004985</v>
      </c>
      <c r="C167" s="164" t="s">
        <v>281</v>
      </c>
      <c r="D167" s="165"/>
      <c r="E167" s="165"/>
      <c r="F167" s="165"/>
      <c r="G167" s="165"/>
      <c r="H167" s="165"/>
      <c r="I167" s="165"/>
      <c r="J167" s="165"/>
      <c r="K167" s="165"/>
      <c r="L167" s="165"/>
      <c r="M167" s="165"/>
      <c r="N167" s="166" t="e">
        <f>AVERAGE(Calculations!P168:Y168)</f>
        <v>#DIV/0!</v>
      </c>
      <c r="O167" s="167" t="e">
        <f>STDEV(Calculations!P168:Y168)</f>
        <v>#DIV/0!</v>
      </c>
    </row>
    <row r="168" spans="1:15" ht="12.75">
      <c r="A168" s="163"/>
      <c r="B168" s="39" t="str">
        <f>'Gene Table'!D168</f>
        <v>NM_013289</v>
      </c>
      <c r="C168" s="164" t="s">
        <v>285</v>
      </c>
      <c r="D168" s="165"/>
      <c r="E168" s="165"/>
      <c r="F168" s="165"/>
      <c r="G168" s="165"/>
      <c r="H168" s="165"/>
      <c r="I168" s="165"/>
      <c r="J168" s="165"/>
      <c r="K168" s="165"/>
      <c r="L168" s="165"/>
      <c r="M168" s="165"/>
      <c r="N168" s="166" t="e">
        <f>AVERAGE(Calculations!P169:Y169)</f>
        <v>#DIV/0!</v>
      </c>
      <c r="O168" s="167" t="e">
        <f>STDEV(Calculations!P169:Y169)</f>
        <v>#DIV/0!</v>
      </c>
    </row>
    <row r="169" spans="1:15" ht="12.75">
      <c r="A169" s="163"/>
      <c r="B169" s="39" t="str">
        <f>'Gene Table'!D169</f>
        <v>NM_012313</v>
      </c>
      <c r="C169" s="164" t="s">
        <v>289</v>
      </c>
      <c r="D169" s="165"/>
      <c r="E169" s="165"/>
      <c r="F169" s="165"/>
      <c r="G169" s="165"/>
      <c r="H169" s="165"/>
      <c r="I169" s="165"/>
      <c r="J169" s="165"/>
      <c r="K169" s="165"/>
      <c r="L169" s="165"/>
      <c r="M169" s="165"/>
      <c r="N169" s="166" t="e">
        <f>AVERAGE(Calculations!P170:Y170)</f>
        <v>#DIV/0!</v>
      </c>
      <c r="O169" s="167" t="e">
        <f>STDEV(Calculations!P170:Y170)</f>
        <v>#DIV/0!</v>
      </c>
    </row>
    <row r="170" spans="1:15" ht="12.75">
      <c r="A170" s="163"/>
      <c r="B170" s="39" t="str">
        <f>'Gene Table'!D170</f>
        <v>NM_015868</v>
      </c>
      <c r="C170" s="164" t="s">
        <v>293</v>
      </c>
      <c r="D170" s="165"/>
      <c r="E170" s="165"/>
      <c r="F170" s="165"/>
      <c r="G170" s="165"/>
      <c r="H170" s="165"/>
      <c r="I170" s="165"/>
      <c r="J170" s="165"/>
      <c r="K170" s="165"/>
      <c r="L170" s="165"/>
      <c r="M170" s="165"/>
      <c r="N170" s="166" t="e">
        <f>AVERAGE(Calculations!P171:Y171)</f>
        <v>#DIV/0!</v>
      </c>
      <c r="O170" s="167" t="e">
        <f>STDEV(Calculations!P171:Y171)</f>
        <v>#DIV/0!</v>
      </c>
    </row>
    <row r="171" spans="1:15" ht="12.75">
      <c r="A171" s="163"/>
      <c r="B171" s="39" t="str">
        <f>'Gene Table'!D171</f>
        <v>NM_014218</v>
      </c>
      <c r="C171" s="164" t="s">
        <v>297</v>
      </c>
      <c r="D171" s="165"/>
      <c r="E171" s="165"/>
      <c r="F171" s="165"/>
      <c r="G171" s="165"/>
      <c r="H171" s="165"/>
      <c r="I171" s="165"/>
      <c r="J171" s="165"/>
      <c r="K171" s="165"/>
      <c r="L171" s="165"/>
      <c r="M171" s="165"/>
      <c r="N171" s="166" t="e">
        <f>AVERAGE(Calculations!P172:Y172)</f>
        <v>#DIV/0!</v>
      </c>
      <c r="O171" s="167" t="e">
        <f>STDEV(Calculations!P172:Y172)</f>
        <v>#DIV/0!</v>
      </c>
    </row>
    <row r="172" spans="1:15" ht="12.75">
      <c r="A172" s="163"/>
      <c r="B172" s="39" t="str">
        <f>'Gene Table'!D172</f>
        <v>NM_000215</v>
      </c>
      <c r="C172" s="164" t="s">
        <v>301</v>
      </c>
      <c r="D172" s="165"/>
      <c r="E172" s="165"/>
      <c r="F172" s="165"/>
      <c r="G172" s="165"/>
      <c r="H172" s="165"/>
      <c r="I172" s="165"/>
      <c r="J172" s="165"/>
      <c r="K172" s="165"/>
      <c r="L172" s="165"/>
      <c r="M172" s="165"/>
      <c r="N172" s="166" t="e">
        <f>AVERAGE(Calculations!P173:Y173)</f>
        <v>#DIV/0!</v>
      </c>
      <c r="O172" s="167" t="e">
        <f>STDEV(Calculations!P173:Y173)</f>
        <v>#DIV/0!</v>
      </c>
    </row>
    <row r="173" spans="1:15" ht="12.75">
      <c r="A173" s="163"/>
      <c r="B173" s="39" t="str">
        <f>'Gene Table'!D173</f>
        <v>NM_000585</v>
      </c>
      <c r="C173" s="164" t="s">
        <v>305</v>
      </c>
      <c r="D173" s="165"/>
      <c r="E173" s="165"/>
      <c r="F173" s="165"/>
      <c r="G173" s="165"/>
      <c r="H173" s="165"/>
      <c r="I173" s="165"/>
      <c r="J173" s="165"/>
      <c r="K173" s="165"/>
      <c r="L173" s="165"/>
      <c r="M173" s="165"/>
      <c r="N173" s="166" t="e">
        <f>AVERAGE(Calculations!P174:Y174)</f>
        <v>#DIV/0!</v>
      </c>
      <c r="O173" s="167" t="e">
        <f>STDEV(Calculations!P174:Y174)</f>
        <v>#DIV/0!</v>
      </c>
    </row>
    <row r="174" spans="1:15" ht="12.75">
      <c r="A174" s="163"/>
      <c r="B174" s="39" t="str">
        <f>'Gene Table'!D174</f>
        <v>NM_001557</v>
      </c>
      <c r="C174" s="164" t="s">
        <v>309</v>
      </c>
      <c r="D174" s="165"/>
      <c r="E174" s="165"/>
      <c r="F174" s="165"/>
      <c r="G174" s="165"/>
      <c r="H174" s="165"/>
      <c r="I174" s="165"/>
      <c r="J174" s="165"/>
      <c r="K174" s="165"/>
      <c r="L174" s="165"/>
      <c r="M174" s="165"/>
      <c r="N174" s="166" t="e">
        <f>AVERAGE(Calculations!P175:Y175)</f>
        <v>#DIV/0!</v>
      </c>
      <c r="O174" s="167" t="e">
        <f>STDEV(Calculations!P175:Y175)</f>
        <v>#DIV/0!</v>
      </c>
    </row>
    <row r="175" spans="1:15" ht="12.75">
      <c r="A175" s="163"/>
      <c r="B175" s="39" t="str">
        <f>'Gene Table'!D175</f>
        <v>NM_002185</v>
      </c>
      <c r="C175" s="164" t="s">
        <v>313</v>
      </c>
      <c r="D175" s="165"/>
      <c r="E175" s="165"/>
      <c r="F175" s="165"/>
      <c r="G175" s="165"/>
      <c r="H175" s="165"/>
      <c r="I175" s="165"/>
      <c r="J175" s="165"/>
      <c r="K175" s="165"/>
      <c r="L175" s="165"/>
      <c r="M175" s="165"/>
      <c r="N175" s="166" t="e">
        <f>AVERAGE(Calculations!P176:Y176)</f>
        <v>#DIV/0!</v>
      </c>
      <c r="O175" s="167" t="e">
        <f>STDEV(Calculations!P176:Y176)</f>
        <v>#DIV/0!</v>
      </c>
    </row>
    <row r="176" spans="1:15" ht="12.75">
      <c r="A176" s="163"/>
      <c r="B176" s="39" t="str">
        <f>'Gene Table'!D176</f>
        <v>NM_005534</v>
      </c>
      <c r="C176" s="164" t="s">
        <v>317</v>
      </c>
      <c r="D176" s="165"/>
      <c r="E176" s="165"/>
      <c r="F176" s="165"/>
      <c r="G176" s="165"/>
      <c r="H176" s="165"/>
      <c r="I176" s="165"/>
      <c r="J176" s="165"/>
      <c r="K176" s="165"/>
      <c r="L176" s="165"/>
      <c r="M176" s="165"/>
      <c r="N176" s="166" t="e">
        <f>AVERAGE(Calculations!P177:Y177)</f>
        <v>#DIV/0!</v>
      </c>
      <c r="O176" s="167" t="e">
        <f>STDEV(Calculations!P177:Y177)</f>
        <v>#DIV/0!</v>
      </c>
    </row>
    <row r="177" spans="1:15" ht="12.75">
      <c r="A177" s="163"/>
      <c r="B177" s="39" t="str">
        <f>'Gene Table'!D177</f>
        <v>NM_001643</v>
      </c>
      <c r="C177" s="164" t="s">
        <v>321</v>
      </c>
      <c r="D177" s="165"/>
      <c r="E177" s="165"/>
      <c r="F177" s="165"/>
      <c r="G177" s="165"/>
      <c r="H177" s="165"/>
      <c r="I177" s="165"/>
      <c r="J177" s="165"/>
      <c r="K177" s="165"/>
      <c r="L177" s="165"/>
      <c r="M177" s="165"/>
      <c r="N177" s="166" t="e">
        <f>AVERAGE(Calculations!P178:Y178)</f>
        <v>#DIV/0!</v>
      </c>
      <c r="O177" s="167" t="e">
        <f>STDEV(Calculations!P178:Y178)</f>
        <v>#DIV/0!</v>
      </c>
    </row>
    <row r="178" spans="1:15" ht="12.75">
      <c r="A178" s="163"/>
      <c r="B178" s="39" t="str">
        <f>'Gene Table'!D178</f>
        <v>NM_001020825</v>
      </c>
      <c r="C178" s="164" t="s">
        <v>325</v>
      </c>
      <c r="D178" s="165"/>
      <c r="E178" s="165"/>
      <c r="F178" s="165"/>
      <c r="G178" s="165"/>
      <c r="H178" s="165"/>
      <c r="I178" s="165"/>
      <c r="J178" s="165"/>
      <c r="K178" s="165"/>
      <c r="L178" s="165"/>
      <c r="M178" s="165"/>
      <c r="N178" s="166" t="e">
        <f>AVERAGE(Calculations!P179:Y179)</f>
        <v>#DIV/0!</v>
      </c>
      <c r="O178" s="167" t="e">
        <f>STDEV(Calculations!P179:Y179)</f>
        <v>#DIV/0!</v>
      </c>
    </row>
    <row r="179" spans="1:15" ht="12.75">
      <c r="A179" s="163"/>
      <c r="B179" s="39" t="str">
        <f>'Gene Table'!D179</f>
        <v>NM_002085</v>
      </c>
      <c r="C179" s="164" t="s">
        <v>329</v>
      </c>
      <c r="D179" s="165"/>
      <c r="E179" s="165"/>
      <c r="F179" s="165"/>
      <c r="G179" s="165"/>
      <c r="H179" s="165"/>
      <c r="I179" s="165"/>
      <c r="J179" s="165"/>
      <c r="K179" s="165"/>
      <c r="L179" s="165"/>
      <c r="M179" s="165"/>
      <c r="N179" s="166" t="e">
        <f>AVERAGE(Calculations!P180:Y180)</f>
        <v>#DIV/0!</v>
      </c>
      <c r="O179" s="167" t="e">
        <f>STDEV(Calculations!P180:Y180)</f>
        <v>#DIV/0!</v>
      </c>
    </row>
    <row r="180" spans="1:15" ht="12.75">
      <c r="A180" s="163"/>
      <c r="B180" s="39" t="str">
        <f>'Gene Table'!D180</f>
        <v>NM_173681</v>
      </c>
      <c r="C180" s="164" t="s">
        <v>333</v>
      </c>
      <c r="D180" s="165"/>
      <c r="E180" s="165"/>
      <c r="F180" s="165"/>
      <c r="G180" s="165"/>
      <c r="H180" s="165"/>
      <c r="I180" s="165"/>
      <c r="J180" s="165"/>
      <c r="K180" s="165"/>
      <c r="L180" s="165"/>
      <c r="M180" s="165"/>
      <c r="N180" s="166" t="e">
        <f>AVERAGE(Calculations!P181:Y181)</f>
        <v>#DIV/0!</v>
      </c>
      <c r="O180" s="167" t="e">
        <f>STDEV(Calculations!P181:Y181)</f>
        <v>#DIV/0!</v>
      </c>
    </row>
    <row r="181" spans="1:15" ht="12.75">
      <c r="A181" s="163"/>
      <c r="B181" s="39" t="str">
        <f>'Gene Table'!D181</f>
        <v>NM_012072</v>
      </c>
      <c r="C181" s="164" t="s">
        <v>337</v>
      </c>
      <c r="D181" s="165"/>
      <c r="E181" s="165"/>
      <c r="F181" s="165"/>
      <c r="G181" s="165"/>
      <c r="H181" s="165"/>
      <c r="I181" s="165"/>
      <c r="J181" s="165"/>
      <c r="K181" s="165"/>
      <c r="L181" s="165"/>
      <c r="M181" s="165"/>
      <c r="N181" s="166" t="e">
        <f>AVERAGE(Calculations!P182:Y182)</f>
        <v>#DIV/0!</v>
      </c>
      <c r="O181" s="167" t="e">
        <f>STDEV(Calculations!P182:Y182)</f>
        <v>#DIV/0!</v>
      </c>
    </row>
    <row r="182" spans="1:15" ht="12.75">
      <c r="A182" s="163"/>
      <c r="B182" s="39" t="str">
        <f>'Gene Table'!D182</f>
        <v>NM_002002</v>
      </c>
      <c r="C182" s="164" t="s">
        <v>341</v>
      </c>
      <c r="D182" s="165"/>
      <c r="E182" s="165"/>
      <c r="F182" s="165"/>
      <c r="G182" s="165"/>
      <c r="H182" s="165"/>
      <c r="I182" s="165"/>
      <c r="J182" s="165"/>
      <c r="K182" s="165"/>
      <c r="L182" s="165"/>
      <c r="M182" s="165"/>
      <c r="N182" s="166" t="e">
        <f>AVERAGE(Calculations!P183:Y183)</f>
        <v>#DIV/0!</v>
      </c>
      <c r="O182" s="167" t="e">
        <f>STDEV(Calculations!P183:Y183)</f>
        <v>#DIV/0!</v>
      </c>
    </row>
    <row r="183" spans="1:15" ht="12.75">
      <c r="A183" s="163"/>
      <c r="B183" s="39" t="str">
        <f>'Gene Table'!D183</f>
        <v>HGDC</v>
      </c>
      <c r="C183" s="164" t="s">
        <v>345</v>
      </c>
      <c r="D183" s="165"/>
      <c r="E183" s="165"/>
      <c r="F183" s="165"/>
      <c r="G183" s="165"/>
      <c r="H183" s="165"/>
      <c r="I183" s="165"/>
      <c r="J183" s="165"/>
      <c r="K183" s="165"/>
      <c r="L183" s="165"/>
      <c r="M183" s="165"/>
      <c r="N183" s="166" t="e">
        <f>AVERAGE(Calculations!P184:Y184)</f>
        <v>#DIV/0!</v>
      </c>
      <c r="O183" s="167" t="e">
        <f>STDEV(Calculations!P184:Y184)</f>
        <v>#DIV/0!</v>
      </c>
    </row>
    <row r="184" spans="1:15" ht="12.75">
      <c r="A184" s="163"/>
      <c r="B184" s="39" t="str">
        <f>'Gene Table'!D184</f>
        <v>HGDC</v>
      </c>
      <c r="C184" s="164" t="s">
        <v>347</v>
      </c>
      <c r="D184" s="165"/>
      <c r="E184" s="165"/>
      <c r="F184" s="165"/>
      <c r="G184" s="165"/>
      <c r="H184" s="165"/>
      <c r="I184" s="165"/>
      <c r="J184" s="165"/>
      <c r="K184" s="165"/>
      <c r="L184" s="165"/>
      <c r="M184" s="165"/>
      <c r="N184" s="166" t="e">
        <f>AVERAGE(Calculations!P185:Y185)</f>
        <v>#DIV/0!</v>
      </c>
      <c r="O184" s="167" t="e">
        <f>STDEV(Calculations!P185:Y185)</f>
        <v>#DIV/0!</v>
      </c>
    </row>
    <row r="185" spans="1:15" ht="12.75">
      <c r="A185" s="163"/>
      <c r="B185" s="39" t="str">
        <f>'Gene Table'!D185</f>
        <v>NM_002046</v>
      </c>
      <c r="C185" s="164" t="s">
        <v>348</v>
      </c>
      <c r="D185" s="165"/>
      <c r="E185" s="165"/>
      <c r="F185" s="165"/>
      <c r="G185" s="165"/>
      <c r="H185" s="165"/>
      <c r="I185" s="165"/>
      <c r="J185" s="165"/>
      <c r="K185" s="165"/>
      <c r="L185" s="165"/>
      <c r="M185" s="165"/>
      <c r="N185" s="166" t="e">
        <f>AVERAGE(Calculations!P186:Y186)</f>
        <v>#DIV/0!</v>
      </c>
      <c r="O185" s="167" t="e">
        <f>STDEV(Calculations!P186:Y186)</f>
        <v>#DIV/0!</v>
      </c>
    </row>
    <row r="186" spans="1:15" ht="12.75">
      <c r="A186" s="163"/>
      <c r="B186" s="39" t="str">
        <f>'Gene Table'!D186</f>
        <v>NM_001101</v>
      </c>
      <c r="C186" s="164" t="s">
        <v>352</v>
      </c>
      <c r="D186" s="165"/>
      <c r="E186" s="165"/>
      <c r="F186" s="165"/>
      <c r="G186" s="165"/>
      <c r="H186" s="165"/>
      <c r="I186" s="165"/>
      <c r="J186" s="165"/>
      <c r="K186" s="165"/>
      <c r="L186" s="165"/>
      <c r="M186" s="165"/>
      <c r="N186" s="166" t="e">
        <f>AVERAGE(Calculations!P187:Y187)</f>
        <v>#DIV/0!</v>
      </c>
      <c r="O186" s="167" t="e">
        <f>STDEV(Calculations!P187:Y187)</f>
        <v>#DIV/0!</v>
      </c>
    </row>
    <row r="187" spans="1:15" ht="12.75">
      <c r="A187" s="163"/>
      <c r="B187" s="39" t="str">
        <f>'Gene Table'!D187</f>
        <v>NM_004048</v>
      </c>
      <c r="C187" s="164" t="s">
        <v>356</v>
      </c>
      <c r="D187" s="165"/>
      <c r="E187" s="165"/>
      <c r="F187" s="165"/>
      <c r="G187" s="165"/>
      <c r="H187" s="165"/>
      <c r="I187" s="165"/>
      <c r="J187" s="165"/>
      <c r="K187" s="165"/>
      <c r="L187" s="165"/>
      <c r="M187" s="165"/>
      <c r="N187" s="166" t="e">
        <f>AVERAGE(Calculations!P188:Y188)</f>
        <v>#DIV/0!</v>
      </c>
      <c r="O187" s="167" t="e">
        <f>STDEV(Calculations!P188:Y188)</f>
        <v>#DIV/0!</v>
      </c>
    </row>
    <row r="188" spans="1:15" ht="12.75">
      <c r="A188" s="163"/>
      <c r="B188" s="39" t="str">
        <f>'Gene Table'!D188</f>
        <v>NM_012423</v>
      </c>
      <c r="C188" s="164" t="s">
        <v>360</v>
      </c>
      <c r="D188" s="165"/>
      <c r="E188" s="165"/>
      <c r="F188" s="165"/>
      <c r="G188" s="165"/>
      <c r="H188" s="165"/>
      <c r="I188" s="165"/>
      <c r="J188" s="165"/>
      <c r="K188" s="165"/>
      <c r="L188" s="165"/>
      <c r="M188" s="165"/>
      <c r="N188" s="166" t="e">
        <f>AVERAGE(Calculations!P189:Y189)</f>
        <v>#DIV/0!</v>
      </c>
      <c r="O188" s="167" t="e">
        <f>STDEV(Calculations!P189:Y189)</f>
        <v>#DIV/0!</v>
      </c>
    </row>
    <row r="189" spans="1:15" ht="12.75">
      <c r="A189" s="163"/>
      <c r="B189" s="39" t="str">
        <f>'Gene Table'!D189</f>
        <v>NM_000194</v>
      </c>
      <c r="C189" s="164" t="s">
        <v>364</v>
      </c>
      <c r="D189" s="165"/>
      <c r="E189" s="165"/>
      <c r="F189" s="165"/>
      <c r="G189" s="165"/>
      <c r="H189" s="165"/>
      <c r="I189" s="165"/>
      <c r="J189" s="165"/>
      <c r="K189" s="165"/>
      <c r="L189" s="165"/>
      <c r="M189" s="165"/>
      <c r="N189" s="166" t="e">
        <f>AVERAGE(Calculations!P190:Y190)</f>
        <v>#DIV/0!</v>
      </c>
      <c r="O189" s="167" t="e">
        <f>STDEV(Calculations!P190:Y190)</f>
        <v>#DIV/0!</v>
      </c>
    </row>
    <row r="190" spans="1:15" ht="12.75">
      <c r="A190" s="163"/>
      <c r="B190" s="39" t="str">
        <f>'Gene Table'!D190</f>
        <v>NR_003286</v>
      </c>
      <c r="C190" s="164" t="s">
        <v>368</v>
      </c>
      <c r="D190" s="165"/>
      <c r="E190" s="165"/>
      <c r="F190" s="165"/>
      <c r="G190" s="165"/>
      <c r="H190" s="165"/>
      <c r="I190" s="165"/>
      <c r="J190" s="165"/>
      <c r="K190" s="165"/>
      <c r="L190" s="165"/>
      <c r="M190" s="165"/>
      <c r="N190" s="166" t="e">
        <f>AVERAGE(Calculations!P191:Y191)</f>
        <v>#DIV/0!</v>
      </c>
      <c r="O190" s="167" t="e">
        <f>STDEV(Calculations!P191:Y191)</f>
        <v>#DIV/0!</v>
      </c>
    </row>
    <row r="191" spans="1:15" ht="12.75">
      <c r="A191" s="163"/>
      <c r="B191" s="39" t="str">
        <f>'Gene Table'!D191</f>
        <v>RT</v>
      </c>
      <c r="C191" s="164" t="s">
        <v>372</v>
      </c>
      <c r="D191" s="165"/>
      <c r="E191" s="165"/>
      <c r="F191" s="165"/>
      <c r="G191" s="165"/>
      <c r="H191" s="165"/>
      <c r="I191" s="165"/>
      <c r="J191" s="165"/>
      <c r="K191" s="165"/>
      <c r="L191" s="165"/>
      <c r="M191" s="165"/>
      <c r="N191" s="166" t="e">
        <f>AVERAGE(Calculations!P192:Y192)</f>
        <v>#DIV/0!</v>
      </c>
      <c r="O191" s="167" t="e">
        <f>STDEV(Calculations!P192:Y192)</f>
        <v>#DIV/0!</v>
      </c>
    </row>
    <row r="192" spans="1:15" ht="12.75">
      <c r="A192" s="163"/>
      <c r="B192" s="39" t="str">
        <f>'Gene Table'!D192</f>
        <v>RT</v>
      </c>
      <c r="C192" s="164" t="s">
        <v>374</v>
      </c>
      <c r="D192" s="165"/>
      <c r="E192" s="165"/>
      <c r="F192" s="165"/>
      <c r="G192" s="165"/>
      <c r="H192" s="165"/>
      <c r="I192" s="165"/>
      <c r="J192" s="165"/>
      <c r="K192" s="165"/>
      <c r="L192" s="165"/>
      <c r="M192" s="165"/>
      <c r="N192" s="166" t="e">
        <f>AVERAGE(Calculations!P193:Y193)</f>
        <v>#DIV/0!</v>
      </c>
      <c r="O192" s="167" t="e">
        <f>STDEV(Calculations!P193:Y193)</f>
        <v>#DIV/0!</v>
      </c>
    </row>
    <row r="193" spans="1:15" ht="12.75">
      <c r="A193" s="163"/>
      <c r="B193" s="39" t="str">
        <f>'Gene Table'!D193</f>
        <v>PCR</v>
      </c>
      <c r="C193" s="164" t="s">
        <v>375</v>
      </c>
      <c r="D193" s="165"/>
      <c r="E193" s="165"/>
      <c r="F193" s="165"/>
      <c r="G193" s="165"/>
      <c r="H193" s="165"/>
      <c r="I193" s="165"/>
      <c r="J193" s="165"/>
      <c r="K193" s="165"/>
      <c r="L193" s="165"/>
      <c r="M193" s="165"/>
      <c r="N193" s="166" t="e">
        <f>AVERAGE(Calculations!P194:Y194)</f>
        <v>#DIV/0!</v>
      </c>
      <c r="O193" s="167" t="e">
        <f>STDEV(Calculations!P194:Y194)</f>
        <v>#DIV/0!</v>
      </c>
    </row>
    <row r="194" spans="1:15" ht="12.75">
      <c r="A194" s="163"/>
      <c r="B194" s="39" t="str">
        <f>'Gene Table'!D194</f>
        <v>PCR</v>
      </c>
      <c r="C194" s="164" t="s">
        <v>377</v>
      </c>
      <c r="D194" s="165"/>
      <c r="E194" s="165"/>
      <c r="F194" s="165"/>
      <c r="G194" s="165"/>
      <c r="H194" s="165"/>
      <c r="I194" s="165"/>
      <c r="J194" s="165"/>
      <c r="K194" s="165"/>
      <c r="L194" s="165"/>
      <c r="M194" s="165"/>
      <c r="N194" s="166" t="e">
        <f>AVERAGE(Calculations!P195:Y195)</f>
        <v>#DIV/0!</v>
      </c>
      <c r="O194" s="167" t="e">
        <f>STDEV(Calculations!P195:Y195)</f>
        <v>#DIV/0!</v>
      </c>
    </row>
    <row r="195" spans="1:15" ht="12.75">
      <c r="A195" s="163" t="str">
        <f>'Gene Table'!A195</f>
        <v>Plate 3</v>
      </c>
      <c r="B195" s="39" t="str">
        <f>'Gene Table'!D195</f>
        <v>NM_000506</v>
      </c>
      <c r="C195" s="164" t="s">
        <v>9</v>
      </c>
      <c r="D195" s="165"/>
      <c r="E195" s="165"/>
      <c r="F195" s="165"/>
      <c r="G195" s="165"/>
      <c r="H195" s="165"/>
      <c r="I195" s="165"/>
      <c r="J195" s="165"/>
      <c r="K195" s="165"/>
      <c r="L195" s="165"/>
      <c r="M195" s="165"/>
      <c r="N195" s="166" t="e">
        <f>AVERAGE(Calculations!P196:Y196)</f>
        <v>#DIV/0!</v>
      </c>
      <c r="O195" s="167" t="e">
        <f>STDEV(Calculations!P196:Y196)</f>
        <v>#DIV/0!</v>
      </c>
    </row>
    <row r="196" spans="1:15" ht="12.75">
      <c r="A196" s="163"/>
      <c r="B196" s="39" t="str">
        <f>'Gene Table'!D196</f>
        <v>NM_000125</v>
      </c>
      <c r="C196" s="164" t="s">
        <v>13</v>
      </c>
      <c r="D196" s="165"/>
      <c r="E196" s="165"/>
      <c r="F196" s="165"/>
      <c r="G196" s="165"/>
      <c r="H196" s="165"/>
      <c r="I196" s="165"/>
      <c r="J196" s="165"/>
      <c r="K196" s="165"/>
      <c r="L196" s="165"/>
      <c r="M196" s="165"/>
      <c r="N196" s="166" t="e">
        <f>AVERAGE(Calculations!P197:Y197)</f>
        <v>#DIV/0!</v>
      </c>
      <c r="O196" s="167" t="e">
        <f>STDEV(Calculations!P197:Y197)</f>
        <v>#DIV/0!</v>
      </c>
    </row>
    <row r="197" spans="1:15" ht="12.75">
      <c r="A197" s="163"/>
      <c r="B197" s="39" t="str">
        <f>'Gene Table'!D197</f>
        <v>NM_000124</v>
      </c>
      <c r="C197" s="164" t="s">
        <v>17</v>
      </c>
      <c r="D197" s="165"/>
      <c r="E197" s="165"/>
      <c r="F197" s="165"/>
      <c r="G197" s="165"/>
      <c r="H197" s="165"/>
      <c r="I197" s="165"/>
      <c r="J197" s="165"/>
      <c r="K197" s="165"/>
      <c r="L197" s="165"/>
      <c r="M197" s="165"/>
      <c r="N197" s="166" t="e">
        <f>AVERAGE(Calculations!P198:Y198)</f>
        <v>#DIV/0!</v>
      </c>
      <c r="O197" s="167" t="e">
        <f>STDEV(Calculations!P198:Y198)</f>
        <v>#DIV/0!</v>
      </c>
    </row>
    <row r="198" spans="1:15" ht="12.75">
      <c r="A198" s="163"/>
      <c r="B198" s="39" t="str">
        <f>'Gene Table'!D198</f>
        <v>NM_202001</v>
      </c>
      <c r="C198" s="164" t="s">
        <v>21</v>
      </c>
      <c r="D198" s="165"/>
      <c r="E198" s="165"/>
      <c r="F198" s="165"/>
      <c r="G198" s="165"/>
      <c r="H198" s="165"/>
      <c r="I198" s="165"/>
      <c r="J198" s="165"/>
      <c r="K198" s="165"/>
      <c r="L198" s="165"/>
      <c r="M198" s="165"/>
      <c r="N198" s="166" t="e">
        <f>AVERAGE(Calculations!P199:Y199)</f>
        <v>#DIV/0!</v>
      </c>
      <c r="O198" s="167" t="e">
        <f>STDEV(Calculations!P199:Y199)</f>
        <v>#DIV/0!</v>
      </c>
    </row>
    <row r="199" spans="1:15" ht="12.75">
      <c r="A199" s="163"/>
      <c r="B199" s="39" t="str">
        <f>'Gene Table'!D199</f>
        <v>NM_001955</v>
      </c>
      <c r="C199" s="164" t="s">
        <v>25</v>
      </c>
      <c r="D199" s="165"/>
      <c r="E199" s="165"/>
      <c r="F199" s="165"/>
      <c r="G199" s="165"/>
      <c r="H199" s="165"/>
      <c r="I199" s="165"/>
      <c r="J199" s="165"/>
      <c r="K199" s="165"/>
      <c r="L199" s="165"/>
      <c r="M199" s="165"/>
      <c r="N199" s="166" t="e">
        <f>AVERAGE(Calculations!P200:Y200)</f>
        <v>#DIV/0!</v>
      </c>
      <c r="O199" s="167" t="e">
        <f>STDEV(Calculations!P200:Y200)</f>
        <v>#DIV/0!</v>
      </c>
    </row>
    <row r="200" spans="1:15" ht="12.75">
      <c r="A200" s="163"/>
      <c r="B200" s="39" t="str">
        <f>'Gene Table'!D200</f>
        <v>NM_000767</v>
      </c>
      <c r="C200" s="164" t="s">
        <v>29</v>
      </c>
      <c r="D200" s="165"/>
      <c r="E200" s="165"/>
      <c r="F200" s="165"/>
      <c r="G200" s="165"/>
      <c r="H200" s="165"/>
      <c r="I200" s="165"/>
      <c r="J200" s="165"/>
      <c r="K200" s="165"/>
      <c r="L200" s="165"/>
      <c r="M200" s="165"/>
      <c r="N200" s="166" t="e">
        <f>AVERAGE(Calculations!P201:Y201)</f>
        <v>#DIV/0!</v>
      </c>
      <c r="O200" s="167" t="e">
        <f>STDEV(Calculations!P201:Y201)</f>
        <v>#DIV/0!</v>
      </c>
    </row>
    <row r="201" spans="1:15" ht="12.75">
      <c r="A201" s="163"/>
      <c r="B201" s="39" t="str">
        <f>'Gene Table'!D201</f>
        <v>NM_000024</v>
      </c>
      <c r="C201" s="164" t="s">
        <v>33</v>
      </c>
      <c r="D201" s="165"/>
      <c r="E201" s="165"/>
      <c r="F201" s="165"/>
      <c r="G201" s="165"/>
      <c r="H201" s="165"/>
      <c r="I201" s="165"/>
      <c r="J201" s="165"/>
      <c r="K201" s="165"/>
      <c r="L201" s="165"/>
      <c r="M201" s="165"/>
      <c r="N201" s="166" t="e">
        <f>AVERAGE(Calculations!P202:Y202)</f>
        <v>#DIV/0!</v>
      </c>
      <c r="O201" s="167" t="e">
        <f>STDEV(Calculations!P202:Y202)</f>
        <v>#DIV/0!</v>
      </c>
    </row>
    <row r="202" spans="1:15" ht="12.75">
      <c r="A202" s="163"/>
      <c r="B202" s="39" t="str">
        <f>'Gene Table'!D202</f>
        <v>NM_001618</v>
      </c>
      <c r="C202" s="164" t="s">
        <v>37</v>
      </c>
      <c r="D202" s="165"/>
      <c r="E202" s="165"/>
      <c r="F202" s="165"/>
      <c r="G202" s="165"/>
      <c r="H202" s="165"/>
      <c r="I202" s="165"/>
      <c r="J202" s="165"/>
      <c r="K202" s="165"/>
      <c r="L202" s="165"/>
      <c r="M202" s="165"/>
      <c r="N202" s="166" t="e">
        <f>AVERAGE(Calculations!P203:Y203)</f>
        <v>#DIV/0!</v>
      </c>
      <c r="O202" s="167" t="e">
        <f>STDEV(Calculations!P203:Y203)</f>
        <v>#DIV/0!</v>
      </c>
    </row>
    <row r="203" spans="1:15" ht="12.75">
      <c r="A203" s="163"/>
      <c r="B203" s="39" t="str">
        <f>'Gene Table'!D203</f>
        <v>NM_000754</v>
      </c>
      <c r="C203" s="164" t="s">
        <v>41</v>
      </c>
      <c r="D203" s="165"/>
      <c r="E203" s="165"/>
      <c r="F203" s="165"/>
      <c r="G203" s="165"/>
      <c r="H203" s="165"/>
      <c r="I203" s="165"/>
      <c r="J203" s="165"/>
      <c r="K203" s="165"/>
      <c r="L203" s="165"/>
      <c r="M203" s="165"/>
      <c r="N203" s="166" t="e">
        <f>AVERAGE(Calculations!P204:Y204)</f>
        <v>#DIV/0!</v>
      </c>
      <c r="O203" s="167" t="e">
        <f>STDEV(Calculations!P204:Y204)</f>
        <v>#DIV/0!</v>
      </c>
    </row>
    <row r="204" spans="1:15" ht="12.75">
      <c r="A204" s="163"/>
      <c r="B204" s="39" t="str">
        <f>'Gene Table'!D204</f>
        <v>NM_006068</v>
      </c>
      <c r="C204" s="164" t="s">
        <v>45</v>
      </c>
      <c r="D204" s="165"/>
      <c r="E204" s="165"/>
      <c r="F204" s="165"/>
      <c r="G204" s="165"/>
      <c r="H204" s="165"/>
      <c r="I204" s="165"/>
      <c r="J204" s="165"/>
      <c r="K204" s="165"/>
      <c r="L204" s="165"/>
      <c r="M204" s="165"/>
      <c r="N204" s="166" t="e">
        <f>AVERAGE(Calculations!P205:Y205)</f>
        <v>#DIV/0!</v>
      </c>
      <c r="O204" s="167" t="e">
        <f>STDEV(Calculations!P205:Y205)</f>
        <v>#DIV/0!</v>
      </c>
    </row>
    <row r="205" spans="1:15" ht="12.75">
      <c r="A205" s="163"/>
      <c r="B205" s="39" t="str">
        <f>'Gene Table'!D205</f>
        <v>NM_000491</v>
      </c>
      <c r="C205" s="164" t="s">
        <v>49</v>
      </c>
      <c r="D205" s="165"/>
      <c r="E205" s="165"/>
      <c r="F205" s="165"/>
      <c r="G205" s="165"/>
      <c r="H205" s="165"/>
      <c r="I205" s="165"/>
      <c r="J205" s="165"/>
      <c r="K205" s="165"/>
      <c r="L205" s="165"/>
      <c r="M205" s="165"/>
      <c r="N205" s="166" t="e">
        <f>AVERAGE(Calculations!P206:Y206)</f>
        <v>#DIV/0!</v>
      </c>
      <c r="O205" s="167" t="e">
        <f>STDEV(Calculations!P206:Y206)</f>
        <v>#DIV/0!</v>
      </c>
    </row>
    <row r="206" spans="1:15" ht="12.75">
      <c r="A206" s="163"/>
      <c r="B206" s="39" t="str">
        <f>'Gene Table'!D206</f>
        <v>NM_003102</v>
      </c>
      <c r="C206" s="164" t="s">
        <v>53</v>
      </c>
      <c r="D206" s="165"/>
      <c r="E206" s="165"/>
      <c r="F206" s="165"/>
      <c r="G206" s="165"/>
      <c r="H206" s="165"/>
      <c r="I206" s="165"/>
      <c r="J206" s="165"/>
      <c r="K206" s="165"/>
      <c r="L206" s="165"/>
      <c r="M206" s="165"/>
      <c r="N206" s="166" t="e">
        <f>AVERAGE(Calculations!P207:Y207)</f>
        <v>#DIV/0!</v>
      </c>
      <c r="O206" s="167" t="e">
        <f>STDEV(Calculations!P207:Y207)</f>
        <v>#DIV/0!</v>
      </c>
    </row>
    <row r="207" spans="1:15" ht="12.75">
      <c r="A207" s="163"/>
      <c r="B207" s="39" t="str">
        <f>'Gene Table'!D207</f>
        <v>NM_000620</v>
      </c>
      <c r="C207" s="164" t="s">
        <v>57</v>
      </c>
      <c r="D207" s="165"/>
      <c r="E207" s="165"/>
      <c r="F207" s="165"/>
      <c r="G207" s="165"/>
      <c r="H207" s="165"/>
      <c r="I207" s="165"/>
      <c r="J207" s="165"/>
      <c r="K207" s="165"/>
      <c r="L207" s="165"/>
      <c r="M207" s="165"/>
      <c r="N207" s="166" t="e">
        <f>AVERAGE(Calculations!P208:Y208)</f>
        <v>#DIV/0!</v>
      </c>
      <c r="O207" s="167" t="e">
        <f>STDEV(Calculations!P208:Y208)</f>
        <v>#DIV/0!</v>
      </c>
    </row>
    <row r="208" spans="1:15" ht="12.75">
      <c r="A208" s="163"/>
      <c r="B208" s="39" t="str">
        <f>'Gene Table'!D208</f>
        <v>NM_020396</v>
      </c>
      <c r="C208" s="164" t="s">
        <v>61</v>
      </c>
      <c r="D208" s="165"/>
      <c r="E208" s="165"/>
      <c r="F208" s="165"/>
      <c r="G208" s="165"/>
      <c r="H208" s="165"/>
      <c r="I208" s="165"/>
      <c r="J208" s="165"/>
      <c r="K208" s="165"/>
      <c r="L208" s="165"/>
      <c r="M208" s="165"/>
      <c r="N208" s="166" t="e">
        <f>AVERAGE(Calculations!P209:Y209)</f>
        <v>#DIV/0!</v>
      </c>
      <c r="O208" s="167" t="e">
        <f>STDEV(Calculations!P209:Y209)</f>
        <v>#DIV/0!</v>
      </c>
    </row>
    <row r="209" spans="1:15" ht="12.75">
      <c r="A209" s="163"/>
      <c r="B209" s="39" t="str">
        <f>'Gene Table'!D209</f>
        <v>NM_032453</v>
      </c>
      <c r="C209" s="164" t="s">
        <v>65</v>
      </c>
      <c r="D209" s="165"/>
      <c r="E209" s="165"/>
      <c r="F209" s="165"/>
      <c r="G209" s="165"/>
      <c r="H209" s="165"/>
      <c r="I209" s="165"/>
      <c r="J209" s="165"/>
      <c r="K209" s="165"/>
      <c r="L209" s="165"/>
      <c r="M209" s="165"/>
      <c r="N209" s="166" t="e">
        <f>AVERAGE(Calculations!P210:Y210)</f>
        <v>#DIV/0!</v>
      </c>
      <c r="O209" s="167" t="e">
        <f>STDEV(Calculations!P210:Y210)</f>
        <v>#DIV/0!</v>
      </c>
    </row>
    <row r="210" spans="1:15" ht="12.75">
      <c r="A210" s="163"/>
      <c r="B210" s="39" t="str">
        <f>'Gene Table'!D210</f>
        <v>NM_001099287</v>
      </c>
      <c r="C210" s="164" t="s">
        <v>69</v>
      </c>
      <c r="D210" s="165"/>
      <c r="E210" s="165"/>
      <c r="F210" s="165"/>
      <c r="G210" s="165"/>
      <c r="H210" s="165"/>
      <c r="I210" s="165"/>
      <c r="J210" s="165"/>
      <c r="K210" s="165"/>
      <c r="L210" s="165"/>
      <c r="M210" s="165"/>
      <c r="N210" s="166" t="e">
        <f>AVERAGE(Calculations!P211:Y211)</f>
        <v>#DIV/0!</v>
      </c>
      <c r="O210" s="167" t="e">
        <f>STDEV(Calculations!P211:Y211)</f>
        <v>#DIV/0!</v>
      </c>
    </row>
    <row r="211" spans="1:15" ht="12.75">
      <c r="A211" s="163"/>
      <c r="B211" s="39" t="str">
        <f>'Gene Table'!D211</f>
        <v>BC071181</v>
      </c>
      <c r="C211" s="164" t="s">
        <v>73</v>
      </c>
      <c r="D211" s="165"/>
      <c r="E211" s="165"/>
      <c r="F211" s="165"/>
      <c r="G211" s="165"/>
      <c r="H211" s="165"/>
      <c r="I211" s="165"/>
      <c r="J211" s="165"/>
      <c r="K211" s="165"/>
      <c r="L211" s="165"/>
      <c r="M211" s="165"/>
      <c r="N211" s="166" t="e">
        <f>AVERAGE(Calculations!P212:Y212)</f>
        <v>#DIV/0!</v>
      </c>
      <c r="O211" s="167" t="e">
        <f>STDEV(Calculations!P212:Y212)</f>
        <v>#DIV/0!</v>
      </c>
    </row>
    <row r="212" spans="1:15" ht="12.75">
      <c r="A212" s="163"/>
      <c r="B212" s="39" t="str">
        <f>'Gene Table'!D212</f>
        <v>NM_004873</v>
      </c>
      <c r="C212" s="164" t="s">
        <v>77</v>
      </c>
      <c r="D212" s="165"/>
      <c r="E212" s="165"/>
      <c r="F212" s="165"/>
      <c r="G212" s="165"/>
      <c r="H212" s="165"/>
      <c r="I212" s="165"/>
      <c r="J212" s="165"/>
      <c r="K212" s="165"/>
      <c r="L212" s="165"/>
      <c r="M212" s="165"/>
      <c r="N212" s="166" t="e">
        <f>AVERAGE(Calculations!P213:Y213)</f>
        <v>#DIV/0!</v>
      </c>
      <c r="O212" s="167" t="e">
        <f>STDEV(Calculations!P213:Y213)</f>
        <v>#DIV/0!</v>
      </c>
    </row>
    <row r="213" spans="1:15" ht="12.75">
      <c r="A213" s="163"/>
      <c r="B213" s="39" t="str">
        <f>'Gene Table'!D213</f>
        <v>NM_001040</v>
      </c>
      <c r="C213" s="164" t="s">
        <v>81</v>
      </c>
      <c r="D213" s="165"/>
      <c r="E213" s="165"/>
      <c r="F213" s="165"/>
      <c r="G213" s="165"/>
      <c r="H213" s="165"/>
      <c r="I213" s="165"/>
      <c r="J213" s="165"/>
      <c r="K213" s="165"/>
      <c r="L213" s="165"/>
      <c r="M213" s="165"/>
      <c r="N213" s="166" t="e">
        <f>AVERAGE(Calculations!P214:Y214)</f>
        <v>#DIV/0!</v>
      </c>
      <c r="O213" s="167" t="e">
        <f>STDEV(Calculations!P214:Y214)</f>
        <v>#DIV/0!</v>
      </c>
    </row>
    <row r="214" spans="1:15" ht="12.75">
      <c r="A214" s="163"/>
      <c r="B214" s="39" t="str">
        <f>'Gene Table'!D214</f>
        <v>NM_012115</v>
      </c>
      <c r="C214" s="164" t="s">
        <v>85</v>
      </c>
      <c r="D214" s="165"/>
      <c r="E214" s="165"/>
      <c r="F214" s="165"/>
      <c r="G214" s="165"/>
      <c r="H214" s="165"/>
      <c r="I214" s="165"/>
      <c r="J214" s="165"/>
      <c r="K214" s="165"/>
      <c r="L214" s="165"/>
      <c r="M214" s="165"/>
      <c r="N214" s="166" t="e">
        <f>AVERAGE(Calculations!P215:Y215)</f>
        <v>#DIV/0!</v>
      </c>
      <c r="O214" s="167" t="e">
        <f>STDEV(Calculations!P215:Y215)</f>
        <v>#DIV/0!</v>
      </c>
    </row>
    <row r="215" spans="1:15" ht="12.75">
      <c r="A215" s="163"/>
      <c r="B215" s="39" t="str">
        <f>'Gene Table'!D215</f>
        <v>NM_005847</v>
      </c>
      <c r="C215" s="164" t="s">
        <v>89</v>
      </c>
      <c r="D215" s="165"/>
      <c r="E215" s="165"/>
      <c r="F215" s="165"/>
      <c r="G215" s="165"/>
      <c r="H215" s="165"/>
      <c r="I215" s="165"/>
      <c r="J215" s="165"/>
      <c r="K215" s="165"/>
      <c r="L215" s="165"/>
      <c r="M215" s="165"/>
      <c r="N215" s="166" t="e">
        <f>AVERAGE(Calculations!P216:Y216)</f>
        <v>#DIV/0!</v>
      </c>
      <c r="O215" s="167" t="e">
        <f>STDEV(Calculations!P216:Y216)</f>
        <v>#DIV/0!</v>
      </c>
    </row>
    <row r="216" spans="1:15" ht="12.75">
      <c r="A216" s="163"/>
      <c r="B216" s="39" t="str">
        <f>'Gene Table'!D216</f>
        <v>NM_001254</v>
      </c>
      <c r="C216" s="164" t="s">
        <v>93</v>
      </c>
      <c r="D216" s="165"/>
      <c r="E216" s="165"/>
      <c r="F216" s="165"/>
      <c r="G216" s="165"/>
      <c r="H216" s="165"/>
      <c r="I216" s="165"/>
      <c r="J216" s="165"/>
      <c r="K216" s="165"/>
      <c r="L216" s="165"/>
      <c r="M216" s="165"/>
      <c r="N216" s="166" t="e">
        <f>AVERAGE(Calculations!P217:Y217)</f>
        <v>#DIV/0!</v>
      </c>
      <c r="O216" s="167" t="e">
        <f>STDEV(Calculations!P217:Y217)</f>
        <v>#DIV/0!</v>
      </c>
    </row>
    <row r="217" spans="1:15" ht="12.75">
      <c r="A217" s="163"/>
      <c r="B217" s="39" t="str">
        <f>'Gene Table'!D217</f>
        <v>NM_001785</v>
      </c>
      <c r="C217" s="164" t="s">
        <v>97</v>
      </c>
      <c r="D217" s="165"/>
      <c r="E217" s="165"/>
      <c r="F217" s="165"/>
      <c r="G217" s="165"/>
      <c r="H217" s="165"/>
      <c r="I217" s="165"/>
      <c r="J217" s="165"/>
      <c r="K217" s="165"/>
      <c r="L217" s="165"/>
      <c r="M217" s="165"/>
      <c r="N217" s="166" t="e">
        <f>AVERAGE(Calculations!P218:Y218)</f>
        <v>#DIV/0!</v>
      </c>
      <c r="O217" s="167" t="e">
        <f>STDEV(Calculations!P218:Y218)</f>
        <v>#DIV/0!</v>
      </c>
    </row>
    <row r="218" spans="1:15" ht="12.75">
      <c r="A218" s="163"/>
      <c r="B218" s="39" t="str">
        <f>'Gene Table'!D218</f>
        <v>NM_014739</v>
      </c>
      <c r="C218" s="164" t="s">
        <v>101</v>
      </c>
      <c r="D218" s="165"/>
      <c r="E218" s="165"/>
      <c r="F218" s="165"/>
      <c r="G218" s="165"/>
      <c r="H218" s="165"/>
      <c r="I218" s="165"/>
      <c r="J218" s="165"/>
      <c r="K218" s="165"/>
      <c r="L218" s="165"/>
      <c r="M218" s="165"/>
      <c r="N218" s="166" t="e">
        <f>AVERAGE(Calculations!P219:Y219)</f>
        <v>#DIV/0!</v>
      </c>
      <c r="O218" s="167" t="e">
        <f>STDEV(Calculations!P219:Y219)</f>
        <v>#DIV/0!</v>
      </c>
    </row>
    <row r="219" spans="1:15" ht="12.75">
      <c r="A219" s="163"/>
      <c r="B219" s="39" t="str">
        <f>'Gene Table'!D219</f>
        <v>NM_012291</v>
      </c>
      <c r="C219" s="164" t="s">
        <v>105</v>
      </c>
      <c r="D219" s="165"/>
      <c r="E219" s="165"/>
      <c r="F219" s="165"/>
      <c r="G219" s="165"/>
      <c r="H219" s="165"/>
      <c r="I219" s="165"/>
      <c r="J219" s="165"/>
      <c r="K219" s="165"/>
      <c r="L219" s="165"/>
      <c r="M219" s="165"/>
      <c r="N219" s="166" t="e">
        <f>AVERAGE(Calculations!P220:Y220)</f>
        <v>#DIV/0!</v>
      </c>
      <c r="O219" s="167" t="e">
        <f>STDEV(Calculations!P220:Y220)</f>
        <v>#DIV/0!</v>
      </c>
    </row>
    <row r="220" spans="1:15" ht="12.75">
      <c r="A220" s="163"/>
      <c r="B220" s="39" t="str">
        <f>'Gene Table'!D220</f>
        <v>NM_006536</v>
      </c>
      <c r="C220" s="164" t="s">
        <v>109</v>
      </c>
      <c r="D220" s="165"/>
      <c r="E220" s="165"/>
      <c r="F220" s="165"/>
      <c r="G220" s="165"/>
      <c r="H220" s="165"/>
      <c r="I220" s="165"/>
      <c r="J220" s="165"/>
      <c r="K220" s="165"/>
      <c r="L220" s="165"/>
      <c r="M220" s="165"/>
      <c r="N220" s="166" t="e">
        <f>AVERAGE(Calculations!P221:Y221)</f>
        <v>#DIV/0!</v>
      </c>
      <c r="O220" s="167" t="e">
        <f>STDEV(Calculations!P221:Y221)</f>
        <v>#DIV/0!</v>
      </c>
    </row>
    <row r="221" spans="1:15" ht="12.75">
      <c r="A221" s="163"/>
      <c r="B221" s="39" t="str">
        <f>'Gene Table'!D221</f>
        <v>NM_004917</v>
      </c>
      <c r="C221" s="164" t="s">
        <v>113</v>
      </c>
      <c r="D221" s="165"/>
      <c r="E221" s="165"/>
      <c r="F221" s="165"/>
      <c r="G221" s="165"/>
      <c r="H221" s="165"/>
      <c r="I221" s="165"/>
      <c r="J221" s="165"/>
      <c r="K221" s="165"/>
      <c r="L221" s="165"/>
      <c r="M221" s="165"/>
      <c r="N221" s="166" t="e">
        <f>AVERAGE(Calculations!P222:Y222)</f>
        <v>#DIV/0!</v>
      </c>
      <c r="O221" s="167" t="e">
        <f>STDEV(Calculations!P222:Y222)</f>
        <v>#DIV/0!</v>
      </c>
    </row>
    <row r="222" spans="1:15" ht="12.75">
      <c r="A222" s="163"/>
      <c r="B222" s="39" t="str">
        <f>'Gene Table'!D222</f>
        <v>NM_004881</v>
      </c>
      <c r="C222" s="164" t="s">
        <v>117</v>
      </c>
      <c r="D222" s="165"/>
      <c r="E222" s="165"/>
      <c r="F222" s="165"/>
      <c r="G222" s="165"/>
      <c r="H222" s="165"/>
      <c r="I222" s="165"/>
      <c r="J222" s="165"/>
      <c r="K222" s="165"/>
      <c r="L222" s="165"/>
      <c r="M222" s="165"/>
      <c r="N222" s="166" t="e">
        <f>AVERAGE(Calculations!P223:Y223)</f>
        <v>#DIV/0!</v>
      </c>
      <c r="O222" s="167" t="e">
        <f>STDEV(Calculations!P223:Y223)</f>
        <v>#DIV/0!</v>
      </c>
    </row>
    <row r="223" spans="1:15" ht="12.75">
      <c r="A223" s="163"/>
      <c r="B223" s="39" t="str">
        <f>'Gene Table'!D223</f>
        <v>NM_004281</v>
      </c>
      <c r="C223" s="164" t="s">
        <v>121</v>
      </c>
      <c r="D223" s="165"/>
      <c r="E223" s="165"/>
      <c r="F223" s="165"/>
      <c r="G223" s="165"/>
      <c r="H223" s="165"/>
      <c r="I223" s="165"/>
      <c r="J223" s="165"/>
      <c r="K223" s="165"/>
      <c r="L223" s="165"/>
      <c r="M223" s="165"/>
      <c r="N223" s="166" t="e">
        <f>AVERAGE(Calculations!P224:Y224)</f>
        <v>#DIV/0!</v>
      </c>
      <c r="O223" s="167" t="e">
        <f>STDEV(Calculations!P224:Y224)</f>
        <v>#DIV/0!</v>
      </c>
    </row>
    <row r="224" spans="1:15" ht="12.75">
      <c r="A224" s="163"/>
      <c r="B224" s="39" t="str">
        <f>'Gene Table'!D224</f>
        <v>NM_004832</v>
      </c>
      <c r="C224" s="164" t="s">
        <v>125</v>
      </c>
      <c r="D224" s="165"/>
      <c r="E224" s="165"/>
      <c r="F224" s="165"/>
      <c r="G224" s="165"/>
      <c r="H224" s="165"/>
      <c r="I224" s="165"/>
      <c r="J224" s="165"/>
      <c r="K224" s="165"/>
      <c r="L224" s="165"/>
      <c r="M224" s="165"/>
      <c r="N224" s="166" t="e">
        <f>AVERAGE(Calculations!P225:Y225)</f>
        <v>#DIV/0!</v>
      </c>
      <c r="O224" s="167" t="e">
        <f>STDEV(Calculations!P225:Y225)</f>
        <v>#DIV/0!</v>
      </c>
    </row>
    <row r="225" spans="1:15" ht="12.75">
      <c r="A225" s="163"/>
      <c r="B225" s="39" t="str">
        <f>'Gene Table'!D225</f>
        <v>NM_005191</v>
      </c>
      <c r="C225" s="164" t="s">
        <v>129</v>
      </c>
      <c r="D225" s="165"/>
      <c r="E225" s="165"/>
      <c r="F225" s="165"/>
      <c r="G225" s="165"/>
      <c r="H225" s="165"/>
      <c r="I225" s="165"/>
      <c r="J225" s="165"/>
      <c r="K225" s="165"/>
      <c r="L225" s="165"/>
      <c r="M225" s="165"/>
      <c r="N225" s="166" t="e">
        <f>AVERAGE(Calculations!P226:Y226)</f>
        <v>#DIV/0!</v>
      </c>
      <c r="O225" s="167" t="e">
        <f>STDEV(Calculations!P226:Y226)</f>
        <v>#DIV/0!</v>
      </c>
    </row>
    <row r="226" spans="1:15" ht="12.75">
      <c r="A226" s="163"/>
      <c r="B226" s="39" t="str">
        <f>'Gene Table'!D226</f>
        <v>NM_004797</v>
      </c>
      <c r="C226" s="164" t="s">
        <v>133</v>
      </c>
      <c r="D226" s="165"/>
      <c r="E226" s="165"/>
      <c r="F226" s="165"/>
      <c r="G226" s="165"/>
      <c r="H226" s="165"/>
      <c r="I226" s="165"/>
      <c r="J226" s="165"/>
      <c r="K226" s="165"/>
      <c r="L226" s="165"/>
      <c r="M226" s="165"/>
      <c r="N226" s="166" t="e">
        <f>AVERAGE(Calculations!P227:Y227)</f>
        <v>#DIV/0!</v>
      </c>
      <c r="O226" s="167" t="e">
        <f>STDEV(Calculations!P227:Y227)</f>
        <v>#DIV/0!</v>
      </c>
    </row>
    <row r="227" spans="1:15" ht="12.75">
      <c r="A227" s="163"/>
      <c r="B227" s="39" t="str">
        <f>'Gene Table'!D227</f>
        <v>NM_004747</v>
      </c>
      <c r="C227" s="164" t="s">
        <v>137</v>
      </c>
      <c r="D227" s="165"/>
      <c r="E227" s="165"/>
      <c r="F227" s="165"/>
      <c r="G227" s="165"/>
      <c r="H227" s="165"/>
      <c r="I227" s="165"/>
      <c r="J227" s="165"/>
      <c r="K227" s="165"/>
      <c r="L227" s="165"/>
      <c r="M227" s="165"/>
      <c r="N227" s="166" t="e">
        <f>AVERAGE(Calculations!P228:Y228)</f>
        <v>#DIV/0!</v>
      </c>
      <c r="O227" s="167" t="e">
        <f>STDEV(Calculations!P228:Y228)</f>
        <v>#DIV/0!</v>
      </c>
    </row>
    <row r="228" spans="1:15" ht="12.75">
      <c r="A228" s="163"/>
      <c r="B228" s="39" t="str">
        <f>'Gene Table'!D228</f>
        <v>NM_014207</v>
      </c>
      <c r="C228" s="164" t="s">
        <v>141</v>
      </c>
      <c r="D228" s="165"/>
      <c r="E228" s="165"/>
      <c r="F228" s="165"/>
      <c r="G228" s="165"/>
      <c r="H228" s="165"/>
      <c r="I228" s="165"/>
      <c r="J228" s="165"/>
      <c r="K228" s="165"/>
      <c r="L228" s="165"/>
      <c r="M228" s="165"/>
      <c r="N228" s="166" t="e">
        <f>AVERAGE(Calculations!P229:Y229)</f>
        <v>#DIV/0!</v>
      </c>
      <c r="O228" s="167" t="e">
        <f>STDEV(Calculations!P229:Y229)</f>
        <v>#DIV/0!</v>
      </c>
    </row>
    <row r="229" spans="1:15" ht="12.75">
      <c r="A229" s="163"/>
      <c r="B229" s="39" t="str">
        <f>'Gene Table'!D229</f>
        <v>NM_005092</v>
      </c>
      <c r="C229" s="164" t="s">
        <v>145</v>
      </c>
      <c r="D229" s="165"/>
      <c r="E229" s="165"/>
      <c r="F229" s="165"/>
      <c r="G229" s="165"/>
      <c r="H229" s="165"/>
      <c r="I229" s="165"/>
      <c r="J229" s="165"/>
      <c r="K229" s="165"/>
      <c r="L229" s="165"/>
      <c r="M229" s="165"/>
      <c r="N229" s="166" t="e">
        <f>AVERAGE(Calculations!P230:Y230)</f>
        <v>#DIV/0!</v>
      </c>
      <c r="O229" s="167" t="e">
        <f>STDEV(Calculations!P230:Y230)</f>
        <v>#DIV/0!</v>
      </c>
    </row>
    <row r="230" spans="1:15" ht="12.75">
      <c r="A230" s="163"/>
      <c r="B230" s="39" t="str">
        <f>'Gene Table'!D230</f>
        <v>NM_003927</v>
      </c>
      <c r="C230" s="164" t="s">
        <v>149</v>
      </c>
      <c r="D230" s="165"/>
      <c r="E230" s="165"/>
      <c r="F230" s="165"/>
      <c r="G230" s="165"/>
      <c r="H230" s="165"/>
      <c r="I230" s="165"/>
      <c r="J230" s="165"/>
      <c r="K230" s="165"/>
      <c r="L230" s="165"/>
      <c r="M230" s="165"/>
      <c r="N230" s="166" t="e">
        <f>AVERAGE(Calculations!P231:Y231)</f>
        <v>#DIV/0!</v>
      </c>
      <c r="O230" s="167" t="e">
        <f>STDEV(Calculations!P231:Y231)</f>
        <v>#DIV/0!</v>
      </c>
    </row>
    <row r="231" spans="1:15" ht="12.75">
      <c r="A231" s="163"/>
      <c r="B231" s="39" t="str">
        <f>'Gene Table'!D231</f>
        <v>NM_003921</v>
      </c>
      <c r="C231" s="164" t="s">
        <v>153</v>
      </c>
      <c r="D231" s="165"/>
      <c r="E231" s="165"/>
      <c r="F231" s="165"/>
      <c r="G231" s="165"/>
      <c r="H231" s="165"/>
      <c r="I231" s="165"/>
      <c r="J231" s="165"/>
      <c r="K231" s="165"/>
      <c r="L231" s="165"/>
      <c r="M231" s="165"/>
      <c r="N231" s="166" t="e">
        <f>AVERAGE(Calculations!P232:Y232)</f>
        <v>#DIV/0!</v>
      </c>
      <c r="O231" s="167" t="e">
        <f>STDEV(Calculations!P232:Y232)</f>
        <v>#DIV/0!</v>
      </c>
    </row>
    <row r="232" spans="1:15" ht="12.75">
      <c r="A232" s="163"/>
      <c r="B232" s="39" t="str">
        <f>'Gene Table'!D232</f>
        <v>NM_032454</v>
      </c>
      <c r="C232" s="164" t="s">
        <v>157</v>
      </c>
      <c r="D232" s="165"/>
      <c r="E232" s="165"/>
      <c r="F232" s="165"/>
      <c r="G232" s="165"/>
      <c r="H232" s="165"/>
      <c r="I232" s="165"/>
      <c r="J232" s="165"/>
      <c r="K232" s="165"/>
      <c r="L232" s="165"/>
      <c r="M232" s="165"/>
      <c r="N232" s="166" t="e">
        <f>AVERAGE(Calculations!P233:Y233)</f>
        <v>#DIV/0!</v>
      </c>
      <c r="O232" s="167" t="e">
        <f>STDEV(Calculations!P233:Y233)</f>
        <v>#DIV/0!</v>
      </c>
    </row>
    <row r="233" spans="1:15" ht="12.75">
      <c r="A233" s="163"/>
      <c r="B233" s="39" t="str">
        <f>'Gene Table'!D233</f>
        <v>NM_003879</v>
      </c>
      <c r="C233" s="164" t="s">
        <v>161</v>
      </c>
      <c r="D233" s="165"/>
      <c r="E233" s="165"/>
      <c r="F233" s="165"/>
      <c r="G233" s="165"/>
      <c r="H233" s="165"/>
      <c r="I233" s="165"/>
      <c r="J233" s="165"/>
      <c r="K233" s="165"/>
      <c r="L233" s="165"/>
      <c r="M233" s="165"/>
      <c r="N233" s="166" t="e">
        <f>AVERAGE(Calculations!P234:Y234)</f>
        <v>#DIV/0!</v>
      </c>
      <c r="O233" s="167" t="e">
        <f>STDEV(Calculations!P234:Y234)</f>
        <v>#DIV/0!</v>
      </c>
    </row>
    <row r="234" spans="1:15" ht="12.75">
      <c r="A234" s="163"/>
      <c r="B234" s="39" t="str">
        <f>'Gene Table'!D234</f>
        <v>NM_003877</v>
      </c>
      <c r="C234" s="164" t="s">
        <v>165</v>
      </c>
      <c r="D234" s="165"/>
      <c r="E234" s="165"/>
      <c r="F234" s="165"/>
      <c r="G234" s="165"/>
      <c r="H234" s="165"/>
      <c r="I234" s="165"/>
      <c r="J234" s="165"/>
      <c r="K234" s="165"/>
      <c r="L234" s="165"/>
      <c r="M234" s="165"/>
      <c r="N234" s="166" t="e">
        <f>AVERAGE(Calculations!P235:Y235)</f>
        <v>#DIV/0!</v>
      </c>
      <c r="O234" s="167" t="e">
        <f>STDEV(Calculations!P235:Y235)</f>
        <v>#DIV/0!</v>
      </c>
    </row>
    <row r="235" spans="1:15" ht="12.75">
      <c r="A235" s="163"/>
      <c r="B235" s="39" t="str">
        <f>'Gene Table'!D235</f>
        <v>NM_003844</v>
      </c>
      <c r="C235" s="164" t="s">
        <v>169</v>
      </c>
      <c r="D235" s="165"/>
      <c r="E235" s="165"/>
      <c r="F235" s="165"/>
      <c r="G235" s="165"/>
      <c r="H235" s="165"/>
      <c r="I235" s="165"/>
      <c r="J235" s="165"/>
      <c r="K235" s="165"/>
      <c r="L235" s="165"/>
      <c r="M235" s="165"/>
      <c r="N235" s="166" t="e">
        <f>AVERAGE(Calculations!P236:Y236)</f>
        <v>#DIV/0!</v>
      </c>
      <c r="O235" s="167" t="e">
        <f>STDEV(Calculations!P236:Y236)</f>
        <v>#DIV/0!</v>
      </c>
    </row>
    <row r="236" spans="1:15" ht="12.75">
      <c r="A236" s="163"/>
      <c r="B236" s="39" t="str">
        <f>'Gene Table'!D236</f>
        <v>NM_003821</v>
      </c>
      <c r="C236" s="164" t="s">
        <v>173</v>
      </c>
      <c r="D236" s="165"/>
      <c r="E236" s="165"/>
      <c r="F236" s="165"/>
      <c r="G236" s="165"/>
      <c r="H236" s="165"/>
      <c r="I236" s="165"/>
      <c r="J236" s="165"/>
      <c r="K236" s="165"/>
      <c r="L236" s="165"/>
      <c r="M236" s="165"/>
      <c r="N236" s="166" t="e">
        <f>AVERAGE(Calculations!P237:Y237)</f>
        <v>#DIV/0!</v>
      </c>
      <c r="O236" s="167" t="e">
        <f>STDEV(Calculations!P237:Y237)</f>
        <v>#DIV/0!</v>
      </c>
    </row>
    <row r="237" spans="1:15" ht="12.75">
      <c r="A237" s="163"/>
      <c r="B237" s="39" t="str">
        <f>'Gene Table'!D237</f>
        <v>NM_003820</v>
      </c>
      <c r="C237" s="164" t="s">
        <v>177</v>
      </c>
      <c r="D237" s="165"/>
      <c r="E237" s="165"/>
      <c r="F237" s="165"/>
      <c r="G237" s="165"/>
      <c r="H237" s="165"/>
      <c r="I237" s="165"/>
      <c r="J237" s="165"/>
      <c r="K237" s="165"/>
      <c r="L237" s="165"/>
      <c r="M237" s="165"/>
      <c r="N237" s="166" t="e">
        <f>AVERAGE(Calculations!P238:Y238)</f>
        <v>#DIV/0!</v>
      </c>
      <c r="O237" s="167" t="e">
        <f>STDEV(Calculations!P238:Y238)</f>
        <v>#DIV/0!</v>
      </c>
    </row>
    <row r="238" spans="1:15" ht="12.75">
      <c r="A238" s="163"/>
      <c r="B238" s="39" t="str">
        <f>'Gene Table'!D238</f>
        <v>NM_033274</v>
      </c>
      <c r="C238" s="164" t="s">
        <v>181</v>
      </c>
      <c r="D238" s="165"/>
      <c r="E238" s="165"/>
      <c r="F238" s="165"/>
      <c r="G238" s="165"/>
      <c r="H238" s="165"/>
      <c r="I238" s="165"/>
      <c r="J238" s="165"/>
      <c r="K238" s="165"/>
      <c r="L238" s="165"/>
      <c r="M238" s="165"/>
      <c r="N238" s="166" t="e">
        <f>AVERAGE(Calculations!P239:Y239)</f>
        <v>#DIV/0!</v>
      </c>
      <c r="O238" s="167" t="e">
        <f>STDEV(Calculations!P239:Y239)</f>
        <v>#DIV/0!</v>
      </c>
    </row>
    <row r="239" spans="1:15" ht="12.75">
      <c r="A239" s="163"/>
      <c r="B239" s="39" t="str">
        <f>'Gene Table'!D239</f>
        <v>NM_003789</v>
      </c>
      <c r="C239" s="164" t="s">
        <v>185</v>
      </c>
      <c r="D239" s="165"/>
      <c r="E239" s="165"/>
      <c r="F239" s="165"/>
      <c r="G239" s="165"/>
      <c r="H239" s="165"/>
      <c r="I239" s="165"/>
      <c r="J239" s="165"/>
      <c r="K239" s="165"/>
      <c r="L239" s="165"/>
      <c r="M239" s="165"/>
      <c r="N239" s="166" t="e">
        <f>AVERAGE(Calculations!P240:Y240)</f>
        <v>#DIV/0!</v>
      </c>
      <c r="O239" s="167" t="e">
        <f>STDEV(Calculations!P240:Y240)</f>
        <v>#DIV/0!</v>
      </c>
    </row>
    <row r="240" spans="1:15" ht="12.75">
      <c r="A240" s="163"/>
      <c r="B240" s="39" t="str">
        <f>'Gene Table'!D240</f>
        <v>NM_001756</v>
      </c>
      <c r="C240" s="164" t="s">
        <v>189</v>
      </c>
      <c r="D240" s="165"/>
      <c r="E240" s="165"/>
      <c r="F240" s="165"/>
      <c r="G240" s="165"/>
      <c r="H240" s="165"/>
      <c r="I240" s="165"/>
      <c r="J240" s="165"/>
      <c r="K240" s="165"/>
      <c r="L240" s="165"/>
      <c r="M240" s="165"/>
      <c r="N240" s="166" t="e">
        <f>AVERAGE(Calculations!P241:Y241)</f>
        <v>#DIV/0!</v>
      </c>
      <c r="O240" s="167" t="e">
        <f>STDEV(Calculations!P241:Y241)</f>
        <v>#DIV/0!</v>
      </c>
    </row>
    <row r="241" spans="1:15" ht="12.75">
      <c r="A241" s="163"/>
      <c r="B241" s="39" t="str">
        <f>'Gene Table'!D241</f>
        <v>NM_003745</v>
      </c>
      <c r="C241" s="164" t="s">
        <v>193</v>
      </c>
      <c r="D241" s="165"/>
      <c r="E241" s="165"/>
      <c r="F241" s="165"/>
      <c r="G241" s="165"/>
      <c r="H241" s="165"/>
      <c r="I241" s="165"/>
      <c r="J241" s="165"/>
      <c r="K241" s="165"/>
      <c r="L241" s="165"/>
      <c r="M241" s="165"/>
      <c r="N241" s="166" t="e">
        <f>AVERAGE(Calculations!P242:Y242)</f>
        <v>#DIV/0!</v>
      </c>
      <c r="O241" s="167" t="e">
        <f>STDEV(Calculations!P242:Y242)</f>
        <v>#DIV/0!</v>
      </c>
    </row>
    <row r="242" spans="1:15" ht="12.75">
      <c r="A242" s="163"/>
      <c r="B242" s="39" t="str">
        <f>'Gene Table'!D242</f>
        <v>NM_001754</v>
      </c>
      <c r="C242" s="164" t="s">
        <v>197</v>
      </c>
      <c r="D242" s="165"/>
      <c r="E242" s="165"/>
      <c r="F242" s="165"/>
      <c r="G242" s="165"/>
      <c r="H242" s="165"/>
      <c r="I242" s="165"/>
      <c r="J242" s="165"/>
      <c r="K242" s="165"/>
      <c r="L242" s="165"/>
      <c r="M242" s="165"/>
      <c r="N242" s="166" t="e">
        <f>AVERAGE(Calculations!P243:Y243)</f>
        <v>#DIV/0!</v>
      </c>
      <c r="O242" s="167" t="e">
        <f>STDEV(Calculations!P243:Y243)</f>
        <v>#DIV/0!</v>
      </c>
    </row>
    <row r="243" spans="1:15" ht="12.75">
      <c r="A243" s="163"/>
      <c r="B243" s="39" t="str">
        <f>'Gene Table'!D243</f>
        <v>NM_033035</v>
      </c>
      <c r="C243" s="164" t="s">
        <v>201</v>
      </c>
      <c r="D243" s="165"/>
      <c r="E243" s="165"/>
      <c r="F243" s="165"/>
      <c r="G243" s="165"/>
      <c r="H243" s="165"/>
      <c r="I243" s="165"/>
      <c r="J243" s="165"/>
      <c r="K243" s="165"/>
      <c r="L243" s="165"/>
      <c r="M243" s="165"/>
      <c r="N243" s="166" t="e">
        <f>AVERAGE(Calculations!P244:Y244)</f>
        <v>#DIV/0!</v>
      </c>
      <c r="O243" s="167" t="e">
        <f>STDEV(Calculations!P244:Y244)</f>
        <v>#DIV/0!</v>
      </c>
    </row>
    <row r="244" spans="1:15" ht="12.75">
      <c r="A244" s="163"/>
      <c r="B244" s="39" t="str">
        <f>'Gene Table'!D244</f>
        <v>NM_003632</v>
      </c>
      <c r="C244" s="164" t="s">
        <v>205</v>
      </c>
      <c r="D244" s="165"/>
      <c r="E244" s="165"/>
      <c r="F244" s="165"/>
      <c r="G244" s="165"/>
      <c r="H244" s="165"/>
      <c r="I244" s="165"/>
      <c r="J244" s="165"/>
      <c r="K244" s="165"/>
      <c r="L244" s="165"/>
      <c r="M244" s="165"/>
      <c r="N244" s="166" t="e">
        <f>AVERAGE(Calculations!P245:Y245)</f>
        <v>#DIV/0!</v>
      </c>
      <c r="O244" s="167" t="e">
        <f>STDEV(Calculations!P245:Y245)</f>
        <v>#DIV/0!</v>
      </c>
    </row>
    <row r="245" spans="1:15" ht="12.75">
      <c r="A245" s="163"/>
      <c r="B245" s="39" t="str">
        <f>'Gene Table'!D245</f>
        <v>NM_003631</v>
      </c>
      <c r="C245" s="164" t="s">
        <v>209</v>
      </c>
      <c r="D245" s="165"/>
      <c r="E245" s="165"/>
      <c r="F245" s="165"/>
      <c r="G245" s="165"/>
      <c r="H245" s="165"/>
      <c r="I245" s="165"/>
      <c r="J245" s="165"/>
      <c r="K245" s="165"/>
      <c r="L245" s="165"/>
      <c r="M245" s="165"/>
      <c r="N245" s="166" t="e">
        <f>AVERAGE(Calculations!P246:Y246)</f>
        <v>#DIV/0!</v>
      </c>
      <c r="O245" s="167" t="e">
        <f>STDEV(Calculations!P246:Y246)</f>
        <v>#DIV/0!</v>
      </c>
    </row>
    <row r="246" spans="1:15" ht="12.75">
      <c r="A246" s="163"/>
      <c r="B246" s="39" t="str">
        <f>'Gene Table'!D246</f>
        <v>NM_003593</v>
      </c>
      <c r="C246" s="164" t="s">
        <v>213</v>
      </c>
      <c r="D246" s="165"/>
      <c r="E246" s="165"/>
      <c r="F246" s="165"/>
      <c r="G246" s="165"/>
      <c r="H246" s="165"/>
      <c r="I246" s="165"/>
      <c r="J246" s="165"/>
      <c r="K246" s="165"/>
      <c r="L246" s="165"/>
      <c r="M246" s="165"/>
      <c r="N246" s="166" t="e">
        <f>AVERAGE(Calculations!P247:Y247)</f>
        <v>#DIV/0!</v>
      </c>
      <c r="O246" s="167" t="e">
        <f>STDEV(Calculations!P247:Y247)</f>
        <v>#DIV/0!</v>
      </c>
    </row>
    <row r="247" spans="1:15" ht="12.75">
      <c r="A247" s="163"/>
      <c r="B247" s="39" t="str">
        <f>'Gene Table'!D247</f>
        <v>NM_003579</v>
      </c>
      <c r="C247" s="164" t="s">
        <v>217</v>
      </c>
      <c r="D247" s="165"/>
      <c r="E247" s="165"/>
      <c r="F247" s="165"/>
      <c r="G247" s="165"/>
      <c r="H247" s="165"/>
      <c r="I247" s="165"/>
      <c r="J247" s="165"/>
      <c r="K247" s="165"/>
      <c r="L247" s="165"/>
      <c r="M247" s="165"/>
      <c r="N247" s="166" t="e">
        <f>AVERAGE(Calculations!P248:Y248)</f>
        <v>#DIV/0!</v>
      </c>
      <c r="O247" s="167" t="e">
        <f>STDEV(Calculations!P248:Y248)</f>
        <v>#DIV/0!</v>
      </c>
    </row>
    <row r="248" spans="1:15" ht="12.75">
      <c r="A248" s="163"/>
      <c r="B248" s="39" t="str">
        <f>'Gene Table'!D248</f>
        <v>NM_032169</v>
      </c>
      <c r="C248" s="164" t="s">
        <v>221</v>
      </c>
      <c r="D248" s="165"/>
      <c r="E248" s="165"/>
      <c r="F248" s="165"/>
      <c r="G248" s="165"/>
      <c r="H248" s="165"/>
      <c r="I248" s="165"/>
      <c r="J248" s="165"/>
      <c r="K248" s="165"/>
      <c r="L248" s="165"/>
      <c r="M248" s="165"/>
      <c r="N248" s="166" t="e">
        <f>AVERAGE(Calculations!P249:Y249)</f>
        <v>#DIV/0!</v>
      </c>
      <c r="O248" s="167" t="e">
        <f>STDEV(Calculations!P249:Y249)</f>
        <v>#DIV/0!</v>
      </c>
    </row>
    <row r="249" spans="1:15" ht="12.75">
      <c r="A249" s="163"/>
      <c r="B249" s="39" t="str">
        <f>'Gene Table'!D249</f>
        <v>NM_032016</v>
      </c>
      <c r="C249" s="164" t="s">
        <v>225</v>
      </c>
      <c r="D249" s="165"/>
      <c r="E249" s="165"/>
      <c r="F249" s="165"/>
      <c r="G249" s="165"/>
      <c r="H249" s="165"/>
      <c r="I249" s="165"/>
      <c r="J249" s="165"/>
      <c r="K249" s="165"/>
      <c r="L249" s="165"/>
      <c r="M249" s="165"/>
      <c r="N249" s="166" t="e">
        <f>AVERAGE(Calculations!P250:Y250)</f>
        <v>#DIV/0!</v>
      </c>
      <c r="O249" s="167" t="e">
        <f>STDEV(Calculations!P250:Y250)</f>
        <v>#DIV/0!</v>
      </c>
    </row>
    <row r="250" spans="1:15" ht="12.75">
      <c r="A250" s="163"/>
      <c r="B250" s="39" t="str">
        <f>'Gene Table'!D250</f>
        <v>NM_001040668</v>
      </c>
      <c r="C250" s="164" t="s">
        <v>229</v>
      </c>
      <c r="D250" s="165"/>
      <c r="E250" s="165"/>
      <c r="F250" s="165"/>
      <c r="G250" s="165"/>
      <c r="H250" s="165"/>
      <c r="I250" s="165"/>
      <c r="J250" s="165"/>
      <c r="K250" s="165"/>
      <c r="L250" s="165"/>
      <c r="M250" s="165"/>
      <c r="N250" s="166" t="e">
        <f>AVERAGE(Calculations!P251:Y251)</f>
        <v>#DIV/0!</v>
      </c>
      <c r="O250" s="167" t="e">
        <f>STDEV(Calculations!P251:Y251)</f>
        <v>#DIV/0!</v>
      </c>
    </row>
    <row r="251" spans="1:15" ht="12.75">
      <c r="A251" s="163"/>
      <c r="B251" s="39" t="str">
        <f>'Gene Table'!D251</f>
        <v>NM_006534</v>
      </c>
      <c r="C251" s="164" t="s">
        <v>233</v>
      </c>
      <c r="D251" s="165"/>
      <c r="E251" s="165"/>
      <c r="F251" s="165"/>
      <c r="G251" s="165"/>
      <c r="H251" s="165"/>
      <c r="I251" s="165"/>
      <c r="J251" s="165"/>
      <c r="K251" s="165"/>
      <c r="L251" s="165"/>
      <c r="M251" s="165"/>
      <c r="N251" s="166" t="e">
        <f>AVERAGE(Calculations!P252:Y252)</f>
        <v>#DIV/0!</v>
      </c>
      <c r="O251" s="167" t="e">
        <f>STDEV(Calculations!P252:Y252)</f>
        <v>#DIV/0!</v>
      </c>
    </row>
    <row r="252" spans="1:15" ht="12.75">
      <c r="A252" s="163"/>
      <c r="B252" s="39" t="str">
        <f>'Gene Table'!D252</f>
        <v>NM_030931</v>
      </c>
      <c r="C252" s="164" t="s">
        <v>237</v>
      </c>
      <c r="D252" s="165"/>
      <c r="E252" s="165"/>
      <c r="F252" s="165"/>
      <c r="G252" s="165"/>
      <c r="H252" s="165"/>
      <c r="I252" s="165"/>
      <c r="J252" s="165"/>
      <c r="K252" s="165"/>
      <c r="L252" s="165"/>
      <c r="M252" s="165"/>
      <c r="N252" s="166" t="e">
        <f>AVERAGE(Calculations!P253:Y253)</f>
        <v>#DIV/0!</v>
      </c>
      <c r="O252" s="167" t="e">
        <f>STDEV(Calculations!P253:Y253)</f>
        <v>#DIV/0!</v>
      </c>
    </row>
    <row r="253" spans="1:15" ht="12.75">
      <c r="A253" s="163"/>
      <c r="B253" s="39" t="str">
        <f>'Gene Table'!D253</f>
        <v>NM_030787</v>
      </c>
      <c r="C253" s="164" t="s">
        <v>241</v>
      </c>
      <c r="D253" s="165"/>
      <c r="E253" s="165"/>
      <c r="F253" s="165"/>
      <c r="G253" s="165"/>
      <c r="H253" s="165"/>
      <c r="I253" s="165"/>
      <c r="J253" s="165"/>
      <c r="K253" s="165"/>
      <c r="L253" s="165"/>
      <c r="M253" s="165"/>
      <c r="N253" s="166" t="e">
        <f>AVERAGE(Calculations!P254:Y254)</f>
        <v>#DIV/0!</v>
      </c>
      <c r="O253" s="167" t="e">
        <f>STDEV(Calculations!P254:Y254)</f>
        <v>#DIV/0!</v>
      </c>
    </row>
    <row r="254" spans="1:15" ht="12.75">
      <c r="A254" s="163"/>
      <c r="B254" s="39" t="str">
        <f>'Gene Table'!D254</f>
        <v>NM_030766</v>
      </c>
      <c r="C254" s="164" t="s">
        <v>245</v>
      </c>
      <c r="D254" s="165"/>
      <c r="E254" s="165"/>
      <c r="F254" s="165"/>
      <c r="G254" s="165"/>
      <c r="H254" s="165"/>
      <c r="I254" s="165"/>
      <c r="J254" s="165"/>
      <c r="K254" s="165"/>
      <c r="L254" s="165"/>
      <c r="M254" s="165"/>
      <c r="N254" s="166" t="e">
        <f>AVERAGE(Calculations!P255:Y255)</f>
        <v>#DIV/0!</v>
      </c>
      <c r="O254" s="167" t="e">
        <f>STDEV(Calculations!P255:Y255)</f>
        <v>#DIV/0!</v>
      </c>
    </row>
    <row r="255" spans="1:15" ht="12.75">
      <c r="A255" s="163"/>
      <c r="B255" s="39" t="str">
        <f>'Gene Table'!D255</f>
        <v>NM_004639</v>
      </c>
      <c r="C255" s="164" t="s">
        <v>249</v>
      </c>
      <c r="D255" s="165"/>
      <c r="E255" s="165"/>
      <c r="F255" s="165"/>
      <c r="G255" s="165"/>
      <c r="H255" s="165"/>
      <c r="I255" s="165"/>
      <c r="J255" s="165"/>
      <c r="K255" s="165"/>
      <c r="L255" s="165"/>
      <c r="M255" s="165"/>
      <c r="N255" s="166" t="e">
        <f>AVERAGE(Calculations!P256:Y256)</f>
        <v>#DIV/0!</v>
      </c>
      <c r="O255" s="167" t="e">
        <f>STDEV(Calculations!P256:Y256)</f>
        <v>#DIV/0!</v>
      </c>
    </row>
    <row r="256" spans="1:15" ht="12.75">
      <c r="A256" s="163"/>
      <c r="B256" s="39" t="str">
        <f>'Gene Table'!D256</f>
        <v>NM_024051</v>
      </c>
      <c r="C256" s="164" t="s">
        <v>253</v>
      </c>
      <c r="D256" s="165"/>
      <c r="E256" s="165"/>
      <c r="F256" s="165"/>
      <c r="G256" s="165"/>
      <c r="H256" s="165"/>
      <c r="I256" s="165"/>
      <c r="J256" s="165"/>
      <c r="K256" s="165"/>
      <c r="L256" s="165"/>
      <c r="M256" s="165"/>
      <c r="N256" s="166" t="e">
        <f>AVERAGE(Calculations!P257:Y257)</f>
        <v>#DIV/0!</v>
      </c>
      <c r="O256" s="167" t="e">
        <f>STDEV(Calculations!P257:Y257)</f>
        <v>#DIV/0!</v>
      </c>
    </row>
    <row r="257" spans="1:15" ht="12.75">
      <c r="A257" s="163"/>
      <c r="B257" s="39" t="str">
        <f>'Gene Table'!D257</f>
        <v>NM_001008540</v>
      </c>
      <c r="C257" s="164" t="s">
        <v>257</v>
      </c>
      <c r="D257" s="165"/>
      <c r="E257" s="165"/>
      <c r="F257" s="165"/>
      <c r="G257" s="165"/>
      <c r="H257" s="165"/>
      <c r="I257" s="165"/>
      <c r="J257" s="165"/>
      <c r="K257" s="165"/>
      <c r="L257" s="165"/>
      <c r="M257" s="165"/>
      <c r="N257" s="166" t="e">
        <f>AVERAGE(Calculations!P258:Y258)</f>
        <v>#DIV/0!</v>
      </c>
      <c r="O257" s="167" t="e">
        <f>STDEV(Calculations!P258:Y258)</f>
        <v>#DIV/0!</v>
      </c>
    </row>
    <row r="258" spans="1:15" ht="12.75">
      <c r="A258" s="163"/>
      <c r="B258" s="39" t="str">
        <f>'Gene Table'!D258</f>
        <v>NM_001954</v>
      </c>
      <c r="C258" s="164" t="s">
        <v>261</v>
      </c>
      <c r="D258" s="165"/>
      <c r="E258" s="165"/>
      <c r="F258" s="165"/>
      <c r="G258" s="165"/>
      <c r="H258" s="165"/>
      <c r="I258" s="165"/>
      <c r="J258" s="165"/>
      <c r="K258" s="165"/>
      <c r="L258" s="165"/>
      <c r="M258" s="165"/>
      <c r="N258" s="166" t="e">
        <f>AVERAGE(Calculations!P259:Y259)</f>
        <v>#DIV/0!</v>
      </c>
      <c r="O258" s="167" t="e">
        <f>STDEV(Calculations!P259:Y259)</f>
        <v>#DIV/0!</v>
      </c>
    </row>
    <row r="259" spans="1:15" ht="12.75">
      <c r="A259" s="163"/>
      <c r="B259" s="39" t="str">
        <f>'Gene Table'!D259</f>
        <v>NM_003463</v>
      </c>
      <c r="C259" s="164" t="s">
        <v>265</v>
      </c>
      <c r="D259" s="165"/>
      <c r="E259" s="165"/>
      <c r="F259" s="165"/>
      <c r="G259" s="165"/>
      <c r="H259" s="165"/>
      <c r="I259" s="165"/>
      <c r="J259" s="165"/>
      <c r="K259" s="165"/>
      <c r="L259" s="165"/>
      <c r="M259" s="165"/>
      <c r="N259" s="166" t="e">
        <f>AVERAGE(Calculations!P260:Y260)</f>
        <v>#DIV/0!</v>
      </c>
      <c r="O259" s="167" t="e">
        <f>STDEV(Calculations!P260:Y260)</f>
        <v>#DIV/0!</v>
      </c>
    </row>
    <row r="260" spans="1:15" ht="12.75">
      <c r="A260" s="163"/>
      <c r="B260" s="39" t="str">
        <f>'Gene Table'!D260</f>
        <v>NM_004628</v>
      </c>
      <c r="C260" s="164" t="s">
        <v>269</v>
      </c>
      <c r="D260" s="165"/>
      <c r="E260" s="165"/>
      <c r="F260" s="165"/>
      <c r="G260" s="165"/>
      <c r="H260" s="165"/>
      <c r="I260" s="165"/>
      <c r="J260" s="165"/>
      <c r="K260" s="165"/>
      <c r="L260" s="165"/>
      <c r="M260" s="165"/>
      <c r="N260" s="166" t="e">
        <f>AVERAGE(Calculations!P261:Y261)</f>
        <v>#DIV/0!</v>
      </c>
      <c r="O260" s="167" t="e">
        <f>STDEV(Calculations!P261:Y261)</f>
        <v>#DIV/0!</v>
      </c>
    </row>
    <row r="261" spans="1:15" ht="12.75">
      <c r="A261" s="163"/>
      <c r="B261" s="39" t="str">
        <f>'Gene Table'!D261</f>
        <v>NM_007121</v>
      </c>
      <c r="C261" s="164" t="s">
        <v>273</v>
      </c>
      <c r="D261" s="165"/>
      <c r="E261" s="165"/>
      <c r="F261" s="165"/>
      <c r="G261" s="165"/>
      <c r="H261" s="165"/>
      <c r="I261" s="165"/>
      <c r="J261" s="165"/>
      <c r="K261" s="165"/>
      <c r="L261" s="165"/>
      <c r="M261" s="165"/>
      <c r="N261" s="166" t="e">
        <f>AVERAGE(Calculations!P262:Y262)</f>
        <v>#DIV/0!</v>
      </c>
      <c r="O261" s="167" t="e">
        <f>STDEV(Calculations!P262:Y262)</f>
        <v>#DIV/0!</v>
      </c>
    </row>
    <row r="262" spans="1:15" ht="12.75">
      <c r="A262" s="163"/>
      <c r="B262" s="39" t="str">
        <f>'Gene Table'!D262</f>
        <v>NM_003357</v>
      </c>
      <c r="C262" s="164" t="s">
        <v>277</v>
      </c>
      <c r="D262" s="165"/>
      <c r="E262" s="165"/>
      <c r="F262" s="165"/>
      <c r="G262" s="165"/>
      <c r="H262" s="165"/>
      <c r="I262" s="165"/>
      <c r="J262" s="165"/>
      <c r="K262" s="165"/>
      <c r="L262" s="165"/>
      <c r="M262" s="165"/>
      <c r="N262" s="166" t="e">
        <f>AVERAGE(Calculations!P263:Y263)</f>
        <v>#DIV/0!</v>
      </c>
      <c r="O262" s="167" t="e">
        <f>STDEV(Calculations!P263:Y263)</f>
        <v>#DIV/0!</v>
      </c>
    </row>
    <row r="263" spans="1:15" ht="12.75">
      <c r="A263" s="163"/>
      <c r="B263" s="39" t="str">
        <f>'Gene Table'!D263</f>
        <v>NM_000606</v>
      </c>
      <c r="C263" s="164" t="s">
        <v>281</v>
      </c>
      <c r="D263" s="165"/>
      <c r="E263" s="165"/>
      <c r="F263" s="165"/>
      <c r="G263" s="165"/>
      <c r="H263" s="165"/>
      <c r="I263" s="165"/>
      <c r="J263" s="165"/>
      <c r="K263" s="165"/>
      <c r="L263" s="165"/>
      <c r="M263" s="165"/>
      <c r="N263" s="166" t="e">
        <f>AVERAGE(Calculations!P264:Y264)</f>
        <v>#DIV/0!</v>
      </c>
      <c r="O263" s="167" t="e">
        <f>STDEV(Calculations!P264:Y264)</f>
        <v>#DIV/0!</v>
      </c>
    </row>
    <row r="264" spans="1:15" ht="12.75">
      <c r="A264" s="163"/>
      <c r="B264" s="39" t="str">
        <f>'Gene Table'!D264</f>
        <v>NM_003331</v>
      </c>
      <c r="C264" s="164" t="s">
        <v>285</v>
      </c>
      <c r="D264" s="165"/>
      <c r="E264" s="165"/>
      <c r="F264" s="165"/>
      <c r="G264" s="165"/>
      <c r="H264" s="165"/>
      <c r="I264" s="165"/>
      <c r="J264" s="165"/>
      <c r="K264" s="165"/>
      <c r="L264" s="165"/>
      <c r="M264" s="165"/>
      <c r="N264" s="166" t="e">
        <f>AVERAGE(Calculations!P265:Y265)</f>
        <v>#DIV/0!</v>
      </c>
      <c r="O264" s="167" t="e">
        <f>STDEV(Calculations!P265:Y265)</f>
        <v>#DIV/0!</v>
      </c>
    </row>
    <row r="265" spans="1:15" ht="12.75">
      <c r="A265" s="163"/>
      <c r="B265" s="39" t="str">
        <f>'Gene Table'!D265</f>
        <v>NM_004620</v>
      </c>
      <c r="C265" s="164" t="s">
        <v>289</v>
      </c>
      <c r="D265" s="165"/>
      <c r="E265" s="165"/>
      <c r="F265" s="165"/>
      <c r="G265" s="165"/>
      <c r="H265" s="165"/>
      <c r="I265" s="165"/>
      <c r="J265" s="165"/>
      <c r="K265" s="165"/>
      <c r="L265" s="165"/>
      <c r="M265" s="165"/>
      <c r="N265" s="166" t="e">
        <f>AVERAGE(Calculations!P266:Y266)</f>
        <v>#DIV/0!</v>
      </c>
      <c r="O265" s="167" t="e">
        <f>STDEV(Calculations!P266:Y266)</f>
        <v>#DIV/0!</v>
      </c>
    </row>
    <row r="266" spans="1:15" ht="12.75">
      <c r="A266" s="163"/>
      <c r="B266" s="39" t="str">
        <f>'Gene Table'!D266</f>
        <v>NM_001033910</v>
      </c>
      <c r="C266" s="164" t="s">
        <v>293</v>
      </c>
      <c r="D266" s="165"/>
      <c r="E266" s="165"/>
      <c r="F266" s="165"/>
      <c r="G266" s="165"/>
      <c r="H266" s="165"/>
      <c r="I266" s="165"/>
      <c r="J266" s="165"/>
      <c r="K266" s="165"/>
      <c r="L266" s="165"/>
      <c r="M266" s="165"/>
      <c r="N266" s="166" t="e">
        <f>AVERAGE(Calculations!P267:Y267)</f>
        <v>#DIV/0!</v>
      </c>
      <c r="O266" s="167" t="e">
        <f>STDEV(Calculations!P267:Y267)</f>
        <v>#DIV/0!</v>
      </c>
    </row>
    <row r="267" spans="1:15" ht="12.75">
      <c r="A267" s="163"/>
      <c r="B267" s="39" t="str">
        <f>'Gene Table'!D267</f>
        <v>NM_021138</v>
      </c>
      <c r="C267" s="164" t="s">
        <v>297</v>
      </c>
      <c r="D267" s="165"/>
      <c r="E267" s="165"/>
      <c r="F267" s="165"/>
      <c r="G267" s="165"/>
      <c r="H267" s="165"/>
      <c r="I267" s="165"/>
      <c r="J267" s="165"/>
      <c r="K267" s="165"/>
      <c r="L267" s="165"/>
      <c r="M267" s="165"/>
      <c r="N267" s="166" t="e">
        <f>AVERAGE(Calculations!P268:Y268)</f>
        <v>#DIV/0!</v>
      </c>
      <c r="O267" s="167" t="e">
        <f>STDEV(Calculations!P268:Y268)</f>
        <v>#DIV/0!</v>
      </c>
    </row>
    <row r="268" spans="1:15" ht="12.75">
      <c r="A268" s="163"/>
      <c r="B268" s="39" t="str">
        <f>'Gene Table'!D268</f>
        <v>NM_001067</v>
      </c>
      <c r="C268" s="164" t="s">
        <v>301</v>
      </c>
      <c r="D268" s="165"/>
      <c r="E268" s="165"/>
      <c r="F268" s="165"/>
      <c r="G268" s="165"/>
      <c r="H268" s="165"/>
      <c r="I268" s="165"/>
      <c r="J268" s="165"/>
      <c r="K268" s="165"/>
      <c r="L268" s="165"/>
      <c r="M268" s="165"/>
      <c r="N268" s="166" t="e">
        <f>AVERAGE(Calculations!P269:Y269)</f>
        <v>#DIV/0!</v>
      </c>
      <c r="O268" s="167" t="e">
        <f>STDEV(Calculations!P269:Y269)</f>
        <v>#DIV/0!</v>
      </c>
    </row>
    <row r="269" spans="1:15" ht="12.75">
      <c r="A269" s="163"/>
      <c r="B269" s="39" t="str">
        <f>'Gene Table'!D269</f>
        <v>NM_003268</v>
      </c>
      <c r="C269" s="164" t="s">
        <v>305</v>
      </c>
      <c r="D269" s="165"/>
      <c r="E269" s="165"/>
      <c r="F269" s="165"/>
      <c r="G269" s="165"/>
      <c r="H269" s="165"/>
      <c r="I269" s="165"/>
      <c r="J269" s="165"/>
      <c r="K269" s="165"/>
      <c r="L269" s="165"/>
      <c r="M269" s="165"/>
      <c r="N269" s="166" t="e">
        <f>AVERAGE(Calculations!P270:Y270)</f>
        <v>#DIV/0!</v>
      </c>
      <c r="O269" s="167" t="e">
        <f>STDEV(Calculations!P270:Y270)</f>
        <v>#DIV/0!</v>
      </c>
    </row>
    <row r="270" spans="1:15" ht="12.75">
      <c r="A270" s="163"/>
      <c r="B270" s="39" t="str">
        <f>'Gene Table'!D270</f>
        <v>NM_003265</v>
      </c>
      <c r="C270" s="164" t="s">
        <v>309</v>
      </c>
      <c r="D270" s="165"/>
      <c r="E270" s="165"/>
      <c r="F270" s="165"/>
      <c r="G270" s="165"/>
      <c r="H270" s="165"/>
      <c r="I270" s="165"/>
      <c r="J270" s="165"/>
      <c r="K270" s="165"/>
      <c r="L270" s="165"/>
      <c r="M270" s="165"/>
      <c r="N270" s="166" t="e">
        <f>AVERAGE(Calculations!P271:Y271)</f>
        <v>#DIV/0!</v>
      </c>
      <c r="O270" s="167" t="e">
        <f>STDEV(Calculations!P271:Y271)</f>
        <v>#DIV/0!</v>
      </c>
    </row>
    <row r="271" spans="1:15" ht="12.75">
      <c r="A271" s="163"/>
      <c r="B271" s="39" t="str">
        <f>'Gene Table'!D271</f>
        <v>NM_001212</v>
      </c>
      <c r="C271" s="164" t="s">
        <v>313</v>
      </c>
      <c r="D271" s="165"/>
      <c r="E271" s="165"/>
      <c r="F271" s="165"/>
      <c r="G271" s="165"/>
      <c r="H271" s="165"/>
      <c r="I271" s="165"/>
      <c r="J271" s="165"/>
      <c r="K271" s="165"/>
      <c r="L271" s="165"/>
      <c r="M271" s="165"/>
      <c r="N271" s="166" t="e">
        <f>AVERAGE(Calculations!P272:Y272)</f>
        <v>#DIV/0!</v>
      </c>
      <c r="O271" s="167" t="e">
        <f>STDEV(Calculations!P272:Y272)</f>
        <v>#DIV/0!</v>
      </c>
    </row>
    <row r="272" spans="1:15" ht="12.75">
      <c r="A272" s="163"/>
      <c r="B272" s="39" t="str">
        <f>'Gene Table'!D272</f>
        <v>NM_003183</v>
      </c>
      <c r="C272" s="164" t="s">
        <v>317</v>
      </c>
      <c r="D272" s="165"/>
      <c r="E272" s="165"/>
      <c r="F272" s="165"/>
      <c r="G272" s="165"/>
      <c r="H272" s="165"/>
      <c r="I272" s="165"/>
      <c r="J272" s="165"/>
      <c r="K272" s="165"/>
      <c r="L272" s="165"/>
      <c r="M272" s="165"/>
      <c r="N272" s="166" t="e">
        <f>AVERAGE(Calculations!P273:Y273)</f>
        <v>#DIV/0!</v>
      </c>
      <c r="O272" s="167" t="e">
        <f>STDEV(Calculations!P273:Y273)</f>
        <v>#DIV/0!</v>
      </c>
    </row>
    <row r="273" spans="1:15" ht="12.75">
      <c r="A273" s="163"/>
      <c r="B273" s="39" t="str">
        <f>'Gene Table'!D273</f>
        <v>NM_005419</v>
      </c>
      <c r="C273" s="164" t="s">
        <v>321</v>
      </c>
      <c r="D273" s="165"/>
      <c r="E273" s="165"/>
      <c r="F273" s="165"/>
      <c r="G273" s="165"/>
      <c r="H273" s="165"/>
      <c r="I273" s="165"/>
      <c r="J273" s="165"/>
      <c r="K273" s="165"/>
      <c r="L273" s="165"/>
      <c r="M273" s="165"/>
      <c r="N273" s="166" t="e">
        <f>AVERAGE(Calculations!P274:Y274)</f>
        <v>#DIV/0!</v>
      </c>
      <c r="O273" s="167" t="e">
        <f>STDEV(Calculations!P274:Y274)</f>
        <v>#DIV/0!</v>
      </c>
    </row>
    <row r="274" spans="1:15" ht="12.75">
      <c r="A274" s="163"/>
      <c r="B274" s="39" t="str">
        <f>'Gene Table'!D274</f>
        <v>NM_000349</v>
      </c>
      <c r="C274" s="164" t="s">
        <v>325</v>
      </c>
      <c r="D274" s="165"/>
      <c r="E274" s="165"/>
      <c r="F274" s="165"/>
      <c r="G274" s="165"/>
      <c r="H274" s="165"/>
      <c r="I274" s="165"/>
      <c r="J274" s="165"/>
      <c r="K274" s="165"/>
      <c r="L274" s="165"/>
      <c r="M274" s="165"/>
      <c r="N274" s="166" t="e">
        <f>AVERAGE(Calculations!P275:Y275)</f>
        <v>#DIV/0!</v>
      </c>
      <c r="O274" s="167" t="e">
        <f>STDEV(Calculations!P275:Y275)</f>
        <v>#DIV/0!</v>
      </c>
    </row>
    <row r="275" spans="1:15" ht="12.75">
      <c r="A275" s="163"/>
      <c r="B275" s="39" t="str">
        <f>'Gene Table'!D275</f>
        <v>NM_001725</v>
      </c>
      <c r="C275" s="164" t="s">
        <v>329</v>
      </c>
      <c r="D275" s="165"/>
      <c r="E275" s="165"/>
      <c r="F275" s="165"/>
      <c r="G275" s="165"/>
      <c r="H275" s="165"/>
      <c r="I275" s="165"/>
      <c r="J275" s="165"/>
      <c r="K275" s="165"/>
      <c r="L275" s="165"/>
      <c r="M275" s="165"/>
      <c r="N275" s="166" t="e">
        <f>AVERAGE(Calculations!P276:Y276)</f>
        <v>#DIV/0!</v>
      </c>
      <c r="O275" s="167" t="e">
        <f>STDEV(Calculations!P276:Y276)</f>
        <v>#DIV/0!</v>
      </c>
    </row>
    <row r="276" spans="1:15" ht="12.75">
      <c r="A276" s="163"/>
      <c r="B276" s="39" t="str">
        <f>'Gene Table'!D276</f>
        <v>NM_001047</v>
      </c>
      <c r="C276" s="164" t="s">
        <v>333</v>
      </c>
      <c r="D276" s="165"/>
      <c r="E276" s="165"/>
      <c r="F276" s="165"/>
      <c r="G276" s="165"/>
      <c r="H276" s="165"/>
      <c r="I276" s="165"/>
      <c r="J276" s="165"/>
      <c r="K276" s="165"/>
      <c r="L276" s="165"/>
      <c r="M276" s="165"/>
      <c r="N276" s="166" t="e">
        <f>AVERAGE(Calculations!P277:Y277)</f>
        <v>#DIV/0!</v>
      </c>
      <c r="O276" s="167" t="e">
        <f>STDEV(Calculations!P277:Y277)</f>
        <v>#DIV/0!</v>
      </c>
    </row>
    <row r="277" spans="1:15" ht="12.75">
      <c r="A277" s="163"/>
      <c r="B277" s="39" t="str">
        <f>'Gene Table'!D277</f>
        <v>NM_004052</v>
      </c>
      <c r="C277" s="164" t="s">
        <v>337</v>
      </c>
      <c r="D277" s="165"/>
      <c r="E277" s="165"/>
      <c r="F277" s="165"/>
      <c r="G277" s="165"/>
      <c r="H277" s="165"/>
      <c r="I277" s="165"/>
      <c r="J277" s="165"/>
      <c r="K277" s="165"/>
      <c r="L277" s="165"/>
      <c r="M277" s="165"/>
      <c r="N277" s="166" t="e">
        <f>AVERAGE(Calculations!P278:Y278)</f>
        <v>#DIV/0!</v>
      </c>
      <c r="O277" s="167" t="e">
        <f>STDEV(Calculations!P278:Y278)</f>
        <v>#DIV/0!</v>
      </c>
    </row>
    <row r="278" spans="1:15" ht="12.75">
      <c r="A278" s="163"/>
      <c r="B278" s="39" t="str">
        <f>'Gene Table'!D278</f>
        <v>NM_030807</v>
      </c>
      <c r="C278" s="164" t="s">
        <v>341</v>
      </c>
      <c r="D278" s="165"/>
      <c r="E278" s="165"/>
      <c r="F278" s="165"/>
      <c r="G278" s="165"/>
      <c r="H278" s="165"/>
      <c r="I278" s="165"/>
      <c r="J278" s="165"/>
      <c r="K278" s="165"/>
      <c r="L278" s="165"/>
      <c r="M278" s="165"/>
      <c r="N278" s="166" t="e">
        <f>AVERAGE(Calculations!P279:Y279)</f>
        <v>#DIV/0!</v>
      </c>
      <c r="O278" s="167" t="e">
        <f>STDEV(Calculations!P279:Y279)</f>
        <v>#DIV/0!</v>
      </c>
    </row>
    <row r="279" spans="1:15" ht="12.75">
      <c r="A279" s="163"/>
      <c r="B279" s="39" t="str">
        <f>'Gene Table'!D279</f>
        <v>HGDC</v>
      </c>
      <c r="C279" s="164" t="s">
        <v>345</v>
      </c>
      <c r="D279" s="165"/>
      <c r="E279" s="165"/>
      <c r="F279" s="165"/>
      <c r="G279" s="165"/>
      <c r="H279" s="165"/>
      <c r="I279" s="165"/>
      <c r="J279" s="165"/>
      <c r="K279" s="165"/>
      <c r="L279" s="165"/>
      <c r="M279" s="165"/>
      <c r="N279" s="166" t="e">
        <f>AVERAGE(Calculations!P280:Y280)</f>
        <v>#DIV/0!</v>
      </c>
      <c r="O279" s="167" t="e">
        <f>STDEV(Calculations!P280:Y280)</f>
        <v>#DIV/0!</v>
      </c>
    </row>
    <row r="280" spans="1:15" ht="12.75">
      <c r="A280" s="163"/>
      <c r="B280" s="39" t="str">
        <f>'Gene Table'!D280</f>
        <v>HGDC</v>
      </c>
      <c r="C280" s="164" t="s">
        <v>347</v>
      </c>
      <c r="D280" s="165"/>
      <c r="E280" s="165"/>
      <c r="F280" s="165"/>
      <c r="G280" s="165"/>
      <c r="H280" s="165"/>
      <c r="I280" s="165"/>
      <c r="J280" s="165"/>
      <c r="K280" s="165"/>
      <c r="L280" s="165"/>
      <c r="M280" s="165"/>
      <c r="N280" s="166" t="e">
        <f>AVERAGE(Calculations!P281:Y281)</f>
        <v>#DIV/0!</v>
      </c>
      <c r="O280" s="167" t="e">
        <f>STDEV(Calculations!P281:Y281)</f>
        <v>#DIV/0!</v>
      </c>
    </row>
    <row r="281" spans="1:15" ht="12.75">
      <c r="A281" s="163"/>
      <c r="B281" s="39" t="str">
        <f>'Gene Table'!D281</f>
        <v>NM_002046</v>
      </c>
      <c r="C281" s="164" t="s">
        <v>348</v>
      </c>
      <c r="D281" s="165"/>
      <c r="E281" s="165"/>
      <c r="F281" s="165"/>
      <c r="G281" s="165"/>
      <c r="H281" s="165"/>
      <c r="I281" s="165"/>
      <c r="J281" s="165"/>
      <c r="K281" s="165"/>
      <c r="L281" s="165"/>
      <c r="M281" s="165"/>
      <c r="N281" s="166" t="e">
        <f>AVERAGE(Calculations!P282:Y282)</f>
        <v>#DIV/0!</v>
      </c>
      <c r="O281" s="167" t="e">
        <f>STDEV(Calculations!P282:Y282)</f>
        <v>#DIV/0!</v>
      </c>
    </row>
    <row r="282" spans="1:15" ht="12.75">
      <c r="A282" s="163"/>
      <c r="B282" s="39" t="str">
        <f>'Gene Table'!D282</f>
        <v>NM_001101</v>
      </c>
      <c r="C282" s="164" t="s">
        <v>352</v>
      </c>
      <c r="D282" s="165"/>
      <c r="E282" s="165"/>
      <c r="F282" s="165"/>
      <c r="G282" s="165"/>
      <c r="H282" s="165"/>
      <c r="I282" s="165"/>
      <c r="J282" s="165"/>
      <c r="K282" s="165"/>
      <c r="L282" s="165"/>
      <c r="M282" s="165"/>
      <c r="N282" s="166" t="e">
        <f>AVERAGE(Calculations!P283:Y283)</f>
        <v>#DIV/0!</v>
      </c>
      <c r="O282" s="167" t="e">
        <f>STDEV(Calculations!P283:Y283)</f>
        <v>#DIV/0!</v>
      </c>
    </row>
    <row r="283" spans="1:15" ht="12.75">
      <c r="A283" s="163"/>
      <c r="B283" s="39" t="str">
        <f>'Gene Table'!D283</f>
        <v>NM_004048</v>
      </c>
      <c r="C283" s="164" t="s">
        <v>356</v>
      </c>
      <c r="D283" s="165"/>
      <c r="E283" s="165"/>
      <c r="F283" s="165"/>
      <c r="G283" s="165"/>
      <c r="H283" s="165"/>
      <c r="I283" s="165"/>
      <c r="J283" s="165"/>
      <c r="K283" s="165"/>
      <c r="L283" s="165"/>
      <c r="M283" s="165"/>
      <c r="N283" s="166" t="e">
        <f>AVERAGE(Calculations!P284:Y284)</f>
        <v>#DIV/0!</v>
      </c>
      <c r="O283" s="167" t="e">
        <f>STDEV(Calculations!P284:Y284)</f>
        <v>#DIV/0!</v>
      </c>
    </row>
    <row r="284" spans="1:15" ht="12.75">
      <c r="A284" s="163"/>
      <c r="B284" s="39" t="str">
        <f>'Gene Table'!D284</f>
        <v>NM_012423</v>
      </c>
      <c r="C284" s="164" t="s">
        <v>360</v>
      </c>
      <c r="D284" s="165"/>
      <c r="E284" s="165"/>
      <c r="F284" s="165"/>
      <c r="G284" s="165"/>
      <c r="H284" s="165"/>
      <c r="I284" s="165"/>
      <c r="J284" s="165"/>
      <c r="K284" s="165"/>
      <c r="L284" s="165"/>
      <c r="M284" s="165"/>
      <c r="N284" s="166" t="e">
        <f>AVERAGE(Calculations!P285:Y285)</f>
        <v>#DIV/0!</v>
      </c>
      <c r="O284" s="167" t="e">
        <f>STDEV(Calculations!P285:Y285)</f>
        <v>#DIV/0!</v>
      </c>
    </row>
    <row r="285" spans="1:15" ht="12.75">
      <c r="A285" s="163"/>
      <c r="B285" s="39" t="str">
        <f>'Gene Table'!D285</f>
        <v>NM_000194</v>
      </c>
      <c r="C285" s="164" t="s">
        <v>364</v>
      </c>
      <c r="D285" s="165"/>
      <c r="E285" s="165"/>
      <c r="F285" s="165"/>
      <c r="G285" s="165"/>
      <c r="H285" s="165"/>
      <c r="I285" s="165"/>
      <c r="J285" s="165"/>
      <c r="K285" s="165"/>
      <c r="L285" s="165"/>
      <c r="M285" s="165"/>
      <c r="N285" s="166" t="e">
        <f>AVERAGE(Calculations!P286:Y286)</f>
        <v>#DIV/0!</v>
      </c>
      <c r="O285" s="167" t="e">
        <f>STDEV(Calculations!P286:Y286)</f>
        <v>#DIV/0!</v>
      </c>
    </row>
    <row r="286" spans="1:15" ht="12.75">
      <c r="A286" s="163"/>
      <c r="B286" s="39" t="str">
        <f>'Gene Table'!D286</f>
        <v>NR_003286</v>
      </c>
      <c r="C286" s="164" t="s">
        <v>368</v>
      </c>
      <c r="D286" s="165"/>
      <c r="E286" s="165"/>
      <c r="F286" s="165"/>
      <c r="G286" s="165"/>
      <c r="H286" s="165"/>
      <c r="I286" s="165"/>
      <c r="J286" s="165"/>
      <c r="K286" s="165"/>
      <c r="L286" s="165"/>
      <c r="M286" s="165"/>
      <c r="N286" s="166" t="e">
        <f>AVERAGE(Calculations!P287:Y287)</f>
        <v>#DIV/0!</v>
      </c>
      <c r="O286" s="167" t="e">
        <f>STDEV(Calculations!P287:Y287)</f>
        <v>#DIV/0!</v>
      </c>
    </row>
    <row r="287" spans="1:15" ht="12.75">
      <c r="A287" s="163"/>
      <c r="B287" s="39" t="str">
        <f>'Gene Table'!D287</f>
        <v>RT</v>
      </c>
      <c r="C287" s="164" t="s">
        <v>372</v>
      </c>
      <c r="D287" s="165"/>
      <c r="E287" s="165"/>
      <c r="F287" s="165"/>
      <c r="G287" s="165"/>
      <c r="H287" s="165"/>
      <c r="I287" s="165"/>
      <c r="J287" s="165"/>
      <c r="K287" s="165"/>
      <c r="L287" s="165"/>
      <c r="M287" s="165"/>
      <c r="N287" s="166" t="e">
        <f>AVERAGE(Calculations!P288:Y288)</f>
        <v>#DIV/0!</v>
      </c>
      <c r="O287" s="167" t="e">
        <f>STDEV(Calculations!P288:Y288)</f>
        <v>#DIV/0!</v>
      </c>
    </row>
    <row r="288" spans="1:15" ht="12.75">
      <c r="A288" s="163"/>
      <c r="B288" s="39" t="str">
        <f>'Gene Table'!D288</f>
        <v>RT</v>
      </c>
      <c r="C288" s="164" t="s">
        <v>374</v>
      </c>
      <c r="D288" s="165"/>
      <c r="E288" s="165"/>
      <c r="F288" s="165"/>
      <c r="G288" s="165"/>
      <c r="H288" s="165"/>
      <c r="I288" s="165"/>
      <c r="J288" s="165"/>
      <c r="K288" s="165"/>
      <c r="L288" s="165"/>
      <c r="M288" s="165"/>
      <c r="N288" s="166" t="e">
        <f>AVERAGE(Calculations!P289:Y289)</f>
        <v>#DIV/0!</v>
      </c>
      <c r="O288" s="167" t="e">
        <f>STDEV(Calculations!P289:Y289)</f>
        <v>#DIV/0!</v>
      </c>
    </row>
    <row r="289" spans="1:15" ht="12.75">
      <c r="A289" s="163"/>
      <c r="B289" s="39" t="str">
        <f>'Gene Table'!D289</f>
        <v>PCR</v>
      </c>
      <c r="C289" s="164" t="s">
        <v>375</v>
      </c>
      <c r="D289" s="165"/>
      <c r="E289" s="165"/>
      <c r="F289" s="165"/>
      <c r="G289" s="165"/>
      <c r="H289" s="165"/>
      <c r="I289" s="165"/>
      <c r="J289" s="165"/>
      <c r="K289" s="165"/>
      <c r="L289" s="165"/>
      <c r="M289" s="165"/>
      <c r="N289" s="166" t="e">
        <f>AVERAGE(Calculations!P290:Y290)</f>
        <v>#DIV/0!</v>
      </c>
      <c r="O289" s="167" t="e">
        <f>STDEV(Calculations!P290:Y290)</f>
        <v>#DIV/0!</v>
      </c>
    </row>
    <row r="290" spans="1:15" ht="12.75">
      <c r="A290" s="163"/>
      <c r="B290" s="39" t="str">
        <f>'Gene Table'!D290</f>
        <v>PCR</v>
      </c>
      <c r="C290" s="164" t="s">
        <v>377</v>
      </c>
      <c r="D290" s="165"/>
      <c r="E290" s="165"/>
      <c r="F290" s="165"/>
      <c r="G290" s="165"/>
      <c r="H290" s="165"/>
      <c r="I290" s="165"/>
      <c r="J290" s="165"/>
      <c r="K290" s="165"/>
      <c r="L290" s="165"/>
      <c r="M290" s="165"/>
      <c r="N290" s="166" t="e">
        <f>AVERAGE(Calculations!P291:Y291)</f>
        <v>#DIV/0!</v>
      </c>
      <c r="O290" s="167" t="e">
        <f>STDEV(Calculations!P291:Y291)</f>
        <v>#DIV/0!</v>
      </c>
    </row>
    <row r="291" spans="1:15" ht="12.75">
      <c r="A291" s="163" t="str">
        <f>'Gene Table'!A291</f>
        <v>Plate 4</v>
      </c>
      <c r="B291" s="39" t="str">
        <f>'Gene Table'!D291</f>
        <v>NM_022444</v>
      </c>
      <c r="C291" s="164" t="s">
        <v>9</v>
      </c>
      <c r="D291" s="165"/>
      <c r="E291" s="165"/>
      <c r="F291" s="165"/>
      <c r="G291" s="165"/>
      <c r="H291" s="165"/>
      <c r="I291" s="165"/>
      <c r="J291" s="165"/>
      <c r="K291" s="165"/>
      <c r="L291" s="165"/>
      <c r="M291" s="165"/>
      <c r="N291" s="166" t="e">
        <f>AVERAGE(Calculations!P292:Y292)</f>
        <v>#DIV/0!</v>
      </c>
      <c r="O291" s="167" t="e">
        <f>STDEV(Calculations!P292:Y292)</f>
        <v>#DIV/0!</v>
      </c>
    </row>
    <row r="292" spans="1:15" ht="12.75">
      <c r="A292" s="163"/>
      <c r="B292" s="39" t="str">
        <f>'Gene Table'!D292</f>
        <v>NM_022735</v>
      </c>
      <c r="C292" s="164" t="s">
        <v>13</v>
      </c>
      <c r="D292" s="165"/>
      <c r="E292" s="165"/>
      <c r="F292" s="165"/>
      <c r="G292" s="165"/>
      <c r="H292" s="165"/>
      <c r="I292" s="165"/>
      <c r="J292" s="165"/>
      <c r="K292" s="165"/>
      <c r="L292" s="165"/>
      <c r="M292" s="165"/>
      <c r="N292" s="166" t="e">
        <f>AVERAGE(Calculations!P293:Y293)</f>
        <v>#DIV/0!</v>
      </c>
      <c r="O292" s="167" t="e">
        <f>STDEV(Calculations!P293:Y293)</f>
        <v>#DIV/0!</v>
      </c>
    </row>
    <row r="293" spans="1:15" ht="12.75">
      <c r="A293" s="163"/>
      <c r="B293" s="39" t="str">
        <f>'Gene Table'!D293</f>
        <v>NM_003006</v>
      </c>
      <c r="C293" s="164" t="s">
        <v>17</v>
      </c>
      <c r="D293" s="165"/>
      <c r="E293" s="165"/>
      <c r="F293" s="165"/>
      <c r="G293" s="165"/>
      <c r="H293" s="165"/>
      <c r="I293" s="165"/>
      <c r="J293" s="165"/>
      <c r="K293" s="165"/>
      <c r="L293" s="165"/>
      <c r="M293" s="165"/>
      <c r="N293" s="166" t="e">
        <f>AVERAGE(Calculations!P294:Y294)</f>
        <v>#DIV/0!</v>
      </c>
      <c r="O293" s="167" t="e">
        <f>STDEV(Calculations!P294:Y294)</f>
        <v>#DIV/0!</v>
      </c>
    </row>
    <row r="294" spans="1:15" ht="12.75">
      <c r="A294" s="163"/>
      <c r="B294" s="39" t="str">
        <f>'Gene Table'!D294</f>
        <v>NM_003005</v>
      </c>
      <c r="C294" s="164" t="s">
        <v>21</v>
      </c>
      <c r="D294" s="165"/>
      <c r="E294" s="165"/>
      <c r="F294" s="165"/>
      <c r="G294" s="165"/>
      <c r="H294" s="165"/>
      <c r="I294" s="165"/>
      <c r="J294" s="165"/>
      <c r="K294" s="165"/>
      <c r="L294" s="165"/>
      <c r="M294" s="165"/>
      <c r="N294" s="166" t="e">
        <f>AVERAGE(Calculations!P295:Y295)</f>
        <v>#DIV/0!</v>
      </c>
      <c r="O294" s="167" t="e">
        <f>STDEV(Calculations!P295:Y295)</f>
        <v>#DIV/0!</v>
      </c>
    </row>
    <row r="295" spans="1:15" ht="12.75">
      <c r="A295" s="163"/>
      <c r="B295" s="39" t="str">
        <f>'Gene Table'!D295</f>
        <v>NM_003004</v>
      </c>
      <c r="C295" s="164" t="s">
        <v>25</v>
      </c>
      <c r="D295" s="165"/>
      <c r="E295" s="165"/>
      <c r="F295" s="165"/>
      <c r="G295" s="165"/>
      <c r="H295" s="165"/>
      <c r="I295" s="165"/>
      <c r="J295" s="165"/>
      <c r="K295" s="165"/>
      <c r="L295" s="165"/>
      <c r="M295" s="165"/>
      <c r="N295" s="166" t="e">
        <f>AVERAGE(Calculations!P296:Y296)</f>
        <v>#DIV/0!</v>
      </c>
      <c r="O295" s="167" t="e">
        <f>STDEV(Calculations!P296:Y296)</f>
        <v>#DIV/0!</v>
      </c>
    </row>
    <row r="296" spans="1:15" ht="12.75">
      <c r="A296" s="163"/>
      <c r="B296" s="39" t="str">
        <f>'Gene Table'!D296</f>
        <v>NM_002991</v>
      </c>
      <c r="C296" s="164" t="s">
        <v>29</v>
      </c>
      <c r="D296" s="165"/>
      <c r="E296" s="165"/>
      <c r="F296" s="165"/>
      <c r="G296" s="165"/>
      <c r="H296" s="165"/>
      <c r="I296" s="165"/>
      <c r="J296" s="165"/>
      <c r="K296" s="165"/>
      <c r="L296" s="165"/>
      <c r="M296" s="165"/>
      <c r="N296" s="166" t="e">
        <f>AVERAGE(Calculations!P297:Y297)</f>
        <v>#DIV/0!</v>
      </c>
      <c r="O296" s="167" t="e">
        <f>STDEV(Calculations!P297:Y297)</f>
        <v>#DIV/0!</v>
      </c>
    </row>
    <row r="297" spans="1:15" ht="12.75">
      <c r="A297" s="163"/>
      <c r="B297" s="39" t="str">
        <f>'Gene Table'!D297</f>
        <v>NM_004591</v>
      </c>
      <c r="C297" s="164" t="s">
        <v>33</v>
      </c>
      <c r="D297" s="165"/>
      <c r="E297" s="165"/>
      <c r="F297" s="165"/>
      <c r="G297" s="165"/>
      <c r="H297" s="165"/>
      <c r="I297" s="165"/>
      <c r="J297" s="165"/>
      <c r="K297" s="165"/>
      <c r="L297" s="165"/>
      <c r="M297" s="165"/>
      <c r="N297" s="166" t="e">
        <f>AVERAGE(Calculations!P298:Y298)</f>
        <v>#DIV/0!</v>
      </c>
      <c r="O297" s="167" t="e">
        <f>STDEV(Calculations!P298:Y298)</f>
        <v>#DIV/0!</v>
      </c>
    </row>
    <row r="298" spans="1:15" ht="12.75">
      <c r="A298" s="163"/>
      <c r="B298" s="39" t="str">
        <f>'Gene Table'!D298</f>
        <v>NM_002988</v>
      </c>
      <c r="C298" s="164" t="s">
        <v>37</v>
      </c>
      <c r="D298" s="165"/>
      <c r="E298" s="165"/>
      <c r="F298" s="165"/>
      <c r="G298" s="165"/>
      <c r="H298" s="165"/>
      <c r="I298" s="165"/>
      <c r="J298" s="165"/>
      <c r="K298" s="165"/>
      <c r="L298" s="165"/>
      <c r="M298" s="165"/>
      <c r="N298" s="166" t="e">
        <f>AVERAGE(Calculations!P299:Y299)</f>
        <v>#DIV/0!</v>
      </c>
      <c r="O298" s="167" t="e">
        <f>STDEV(Calculations!P299:Y299)</f>
        <v>#DIV/0!</v>
      </c>
    </row>
    <row r="299" spans="1:15" ht="12.75">
      <c r="A299" s="163"/>
      <c r="B299" s="39" t="str">
        <f>'Gene Table'!D299</f>
        <v>NM_005408</v>
      </c>
      <c r="C299" s="164" t="s">
        <v>41</v>
      </c>
      <c r="D299" s="165"/>
      <c r="E299" s="165"/>
      <c r="F299" s="165"/>
      <c r="G299" s="165"/>
      <c r="H299" s="165"/>
      <c r="I299" s="165"/>
      <c r="J299" s="165"/>
      <c r="K299" s="165"/>
      <c r="L299" s="165"/>
      <c r="M299" s="165"/>
      <c r="N299" s="166" t="e">
        <f>AVERAGE(Calculations!P300:Y300)</f>
        <v>#DIV/0!</v>
      </c>
      <c r="O299" s="167" t="e">
        <f>STDEV(Calculations!P300:Y300)</f>
        <v>#DIV/0!</v>
      </c>
    </row>
    <row r="300" spans="1:15" ht="12.75">
      <c r="A300" s="163"/>
      <c r="B300" s="39" t="str">
        <f>'Gene Table'!D300</f>
        <v>NM_002986</v>
      </c>
      <c r="C300" s="164" t="s">
        <v>45</v>
      </c>
      <c r="D300" s="165"/>
      <c r="E300" s="165"/>
      <c r="F300" s="165"/>
      <c r="G300" s="165"/>
      <c r="H300" s="165"/>
      <c r="I300" s="165"/>
      <c r="J300" s="165"/>
      <c r="K300" s="165"/>
      <c r="L300" s="165"/>
      <c r="M300" s="165"/>
      <c r="N300" s="166" t="e">
        <f>AVERAGE(Calculations!P301:Y301)</f>
        <v>#DIV/0!</v>
      </c>
      <c r="O300" s="167" t="e">
        <f>STDEV(Calculations!P301:Y301)</f>
        <v>#DIV/0!</v>
      </c>
    </row>
    <row r="301" spans="1:15" ht="12.75">
      <c r="A301" s="163"/>
      <c r="B301" s="39" t="str">
        <f>'Gene Table'!D301</f>
        <v>NM_002981</v>
      </c>
      <c r="C301" s="164" t="s">
        <v>49</v>
      </c>
      <c r="D301" s="165"/>
      <c r="E301" s="165"/>
      <c r="F301" s="165"/>
      <c r="G301" s="165"/>
      <c r="H301" s="165"/>
      <c r="I301" s="165"/>
      <c r="J301" s="165"/>
      <c r="K301" s="165"/>
      <c r="L301" s="165"/>
      <c r="M301" s="165"/>
      <c r="N301" s="166" t="e">
        <f>AVERAGE(Calculations!P302:Y302)</f>
        <v>#DIV/0!</v>
      </c>
      <c r="O301" s="167" t="e">
        <f>STDEV(Calculations!P302:Y302)</f>
        <v>#DIV/0!</v>
      </c>
    </row>
    <row r="302" spans="1:15" ht="12.75">
      <c r="A302" s="163"/>
      <c r="B302" s="39" t="str">
        <f>'Gene Table'!D302</f>
        <v>NM_006919</v>
      </c>
      <c r="C302" s="164" t="s">
        <v>53</v>
      </c>
      <c r="D302" s="165"/>
      <c r="E302" s="165"/>
      <c r="F302" s="165"/>
      <c r="G302" s="165"/>
      <c r="H302" s="165"/>
      <c r="I302" s="165"/>
      <c r="J302" s="165"/>
      <c r="K302" s="165"/>
      <c r="L302" s="165"/>
      <c r="M302" s="165"/>
      <c r="N302" s="166" t="e">
        <f>AVERAGE(Calculations!P303:Y303)</f>
        <v>#DIV/0!</v>
      </c>
      <c r="O302" s="167" t="e">
        <f>STDEV(Calculations!P303:Y303)</f>
        <v>#DIV/0!</v>
      </c>
    </row>
    <row r="303" spans="1:15" ht="12.75">
      <c r="A303" s="163"/>
      <c r="B303" s="39" t="str">
        <f>'Gene Table'!D303</f>
        <v>NM_001024808</v>
      </c>
      <c r="C303" s="164" t="s">
        <v>57</v>
      </c>
      <c r="D303" s="165"/>
      <c r="E303" s="165"/>
      <c r="F303" s="165"/>
      <c r="G303" s="165"/>
      <c r="H303" s="165"/>
      <c r="I303" s="165"/>
      <c r="J303" s="165"/>
      <c r="K303" s="165"/>
      <c r="L303" s="165"/>
      <c r="M303" s="165"/>
      <c r="N303" s="166" t="e">
        <f>AVERAGE(Calculations!P304:Y304)</f>
        <v>#DIV/0!</v>
      </c>
      <c r="O303" s="167" t="e">
        <f>STDEV(Calculations!P304:Y304)</f>
        <v>#DIV/0!</v>
      </c>
    </row>
    <row r="304" spans="1:15" ht="12.75">
      <c r="A304" s="163"/>
      <c r="B304" s="39" t="str">
        <f>'Gene Table'!D304</f>
        <v>NM_002908</v>
      </c>
      <c r="C304" s="164" t="s">
        <v>61</v>
      </c>
      <c r="D304" s="165"/>
      <c r="E304" s="165"/>
      <c r="F304" s="165"/>
      <c r="G304" s="165"/>
      <c r="H304" s="165"/>
      <c r="I304" s="165"/>
      <c r="J304" s="165"/>
      <c r="K304" s="165"/>
      <c r="L304" s="165"/>
      <c r="M304" s="165"/>
      <c r="N304" s="166" t="e">
        <f>AVERAGE(Calculations!P305:Y305)</f>
        <v>#DIV/0!</v>
      </c>
      <c r="O304" s="167" t="e">
        <f>STDEV(Calculations!P305:Y305)</f>
        <v>#DIV/0!</v>
      </c>
    </row>
    <row r="305" spans="1:15" ht="12.75">
      <c r="A305" s="163"/>
      <c r="B305" s="39" t="str">
        <f>'Gene Table'!D305</f>
        <v>NM_000321</v>
      </c>
      <c r="C305" s="164" t="s">
        <v>65</v>
      </c>
      <c r="D305" s="165"/>
      <c r="E305" s="165"/>
      <c r="F305" s="165"/>
      <c r="G305" s="165"/>
      <c r="H305" s="165"/>
      <c r="I305" s="165"/>
      <c r="J305" s="165"/>
      <c r="K305" s="165"/>
      <c r="L305" s="165"/>
      <c r="M305" s="165"/>
      <c r="N305" s="166" t="e">
        <f>AVERAGE(Calculations!P306:Y306)</f>
        <v>#DIV/0!</v>
      </c>
      <c r="O305" s="167" t="e">
        <f>STDEV(Calculations!P306:Y306)</f>
        <v>#DIV/0!</v>
      </c>
    </row>
    <row r="306" spans="1:15" ht="12.75">
      <c r="A306" s="163"/>
      <c r="B306" s="39" t="str">
        <f>'Gene Table'!D306</f>
        <v>NM_002890</v>
      </c>
      <c r="C306" s="164" t="s">
        <v>69</v>
      </c>
      <c r="D306" s="165"/>
      <c r="E306" s="165"/>
      <c r="F306" s="165"/>
      <c r="G306" s="165"/>
      <c r="H306" s="165"/>
      <c r="I306" s="165"/>
      <c r="J306" s="165"/>
      <c r="K306" s="165"/>
      <c r="L306" s="165"/>
      <c r="M306" s="165"/>
      <c r="N306" s="166" t="e">
        <f>AVERAGE(Calculations!P307:Y307)</f>
        <v>#DIV/0!</v>
      </c>
      <c r="O306" s="167" t="e">
        <f>STDEV(Calculations!P307:Y307)</f>
        <v>#DIV/0!</v>
      </c>
    </row>
    <row r="307" spans="1:15" ht="12.75">
      <c r="A307" s="163"/>
      <c r="B307" s="39" t="str">
        <f>'Gene Table'!D307</f>
        <v>NM_002874</v>
      </c>
      <c r="C307" s="164" t="s">
        <v>73</v>
      </c>
      <c r="D307" s="165"/>
      <c r="E307" s="165"/>
      <c r="F307" s="165"/>
      <c r="G307" s="165"/>
      <c r="H307" s="165"/>
      <c r="I307" s="165"/>
      <c r="J307" s="165"/>
      <c r="K307" s="165"/>
      <c r="L307" s="165"/>
      <c r="M307" s="165"/>
      <c r="N307" s="166" t="e">
        <f>AVERAGE(Calculations!P308:Y308)</f>
        <v>#DIV/0!</v>
      </c>
      <c r="O307" s="167" t="e">
        <f>STDEV(Calculations!P308:Y308)</f>
        <v>#DIV/0!</v>
      </c>
    </row>
    <row r="308" spans="1:15" ht="12.75">
      <c r="A308" s="163"/>
      <c r="B308" s="39" t="str">
        <f>'Gene Table'!D308</f>
        <v>NM_002827</v>
      </c>
      <c r="C308" s="164" t="s">
        <v>77</v>
      </c>
      <c r="D308" s="165"/>
      <c r="E308" s="165"/>
      <c r="F308" s="165"/>
      <c r="G308" s="165"/>
      <c r="H308" s="165"/>
      <c r="I308" s="165"/>
      <c r="J308" s="165"/>
      <c r="K308" s="165"/>
      <c r="L308" s="165"/>
      <c r="M308" s="165"/>
      <c r="N308" s="166" t="e">
        <f>AVERAGE(Calculations!P309:Y309)</f>
        <v>#DIV/0!</v>
      </c>
      <c r="O308" s="167" t="e">
        <f>STDEV(Calculations!P309:Y309)</f>
        <v>#DIV/0!</v>
      </c>
    </row>
    <row r="309" spans="1:15" ht="12.75">
      <c r="A309" s="163"/>
      <c r="B309" s="39" t="str">
        <f>'Gene Table'!D309</f>
        <v>NM_020706</v>
      </c>
      <c r="C309" s="164" t="s">
        <v>81</v>
      </c>
      <c r="D309" s="165"/>
      <c r="E309" s="165"/>
      <c r="F309" s="165"/>
      <c r="G309" s="165"/>
      <c r="H309" s="165"/>
      <c r="I309" s="165"/>
      <c r="J309" s="165"/>
      <c r="K309" s="165"/>
      <c r="L309" s="165"/>
      <c r="M309" s="165"/>
      <c r="N309" s="166" t="e">
        <f>AVERAGE(Calculations!P310:Y310)</f>
        <v>#DIV/0!</v>
      </c>
      <c r="O309" s="167" t="e">
        <f>STDEV(Calculations!P310:Y310)</f>
        <v>#DIV/0!</v>
      </c>
    </row>
    <row r="310" spans="1:15" ht="12.75">
      <c r="A310" s="163"/>
      <c r="B310" s="39" t="str">
        <f>'Gene Table'!D310</f>
        <v>NM_000962</v>
      </c>
      <c r="C310" s="164" t="s">
        <v>85</v>
      </c>
      <c r="D310" s="165"/>
      <c r="E310" s="165"/>
      <c r="F310" s="165"/>
      <c r="G310" s="165"/>
      <c r="H310" s="165"/>
      <c r="I310" s="165"/>
      <c r="J310" s="165"/>
      <c r="K310" s="165"/>
      <c r="L310" s="165"/>
      <c r="M310" s="165"/>
      <c r="N310" s="166" t="e">
        <f>AVERAGE(Calculations!P311:Y311)</f>
        <v>#DIV/0!</v>
      </c>
      <c r="O310" s="167" t="e">
        <f>STDEV(Calculations!P311:Y311)</f>
        <v>#DIV/0!</v>
      </c>
    </row>
    <row r="311" spans="1:15" ht="12.75">
      <c r="A311" s="163"/>
      <c r="B311" s="39" t="str">
        <f>'Gene Table'!D311</f>
        <v>NM_020661</v>
      </c>
      <c r="C311" s="164" t="s">
        <v>89</v>
      </c>
      <c r="D311" s="165"/>
      <c r="E311" s="165"/>
      <c r="F311" s="165"/>
      <c r="G311" s="165"/>
      <c r="H311" s="165"/>
      <c r="I311" s="165"/>
      <c r="J311" s="165"/>
      <c r="K311" s="165"/>
      <c r="L311" s="165"/>
      <c r="M311" s="165"/>
      <c r="N311" s="166" t="e">
        <f>AVERAGE(Calculations!P312:Y312)</f>
        <v>#DIV/0!</v>
      </c>
      <c r="O311" s="167" t="e">
        <f>STDEV(Calculations!P312:Y312)</f>
        <v>#DIV/0!</v>
      </c>
    </row>
    <row r="312" spans="1:15" ht="12.75">
      <c r="A312" s="163"/>
      <c r="B312" s="39" t="str">
        <f>'Gene Table'!D312</f>
        <v>NM_000953</v>
      </c>
      <c r="C312" s="164" t="s">
        <v>93</v>
      </c>
      <c r="D312" s="165"/>
      <c r="E312" s="165"/>
      <c r="F312" s="165"/>
      <c r="G312" s="165"/>
      <c r="H312" s="165"/>
      <c r="I312" s="165"/>
      <c r="J312" s="165"/>
      <c r="K312" s="165"/>
      <c r="L312" s="165"/>
      <c r="M312" s="165"/>
      <c r="N312" s="166" t="e">
        <f>AVERAGE(Calculations!P313:Y313)</f>
        <v>#DIV/0!</v>
      </c>
      <c r="O312" s="167" t="e">
        <f>STDEV(Calculations!P313:Y313)</f>
        <v>#DIV/0!</v>
      </c>
    </row>
    <row r="313" spans="1:15" ht="12.75">
      <c r="A313" s="163"/>
      <c r="B313" s="39" t="str">
        <f>'Gene Table'!D313</f>
        <v>NM_001080452</v>
      </c>
      <c r="C313" s="164" t="s">
        <v>97</v>
      </c>
      <c r="D313" s="165"/>
      <c r="E313" s="165"/>
      <c r="F313" s="165"/>
      <c r="G313" s="165"/>
      <c r="H313" s="165"/>
      <c r="I313" s="165"/>
      <c r="J313" s="165"/>
      <c r="K313" s="165"/>
      <c r="L313" s="165"/>
      <c r="M313" s="165"/>
      <c r="N313" s="166" t="e">
        <f>AVERAGE(Calculations!P314:Y314)</f>
        <v>#DIV/0!</v>
      </c>
      <c r="O313" s="167" t="e">
        <f>STDEV(Calculations!P314:Y314)</f>
        <v>#DIV/0!</v>
      </c>
    </row>
    <row r="314" spans="1:15" ht="12.75">
      <c r="A314" s="163"/>
      <c r="B314" s="39" t="str">
        <f>'Gene Table'!D314</f>
        <v>NM_020162</v>
      </c>
      <c r="C314" s="164" t="s">
        <v>101</v>
      </c>
      <c r="D314" s="165"/>
      <c r="E314" s="165"/>
      <c r="F314" s="165"/>
      <c r="G314" s="165"/>
      <c r="H314" s="165"/>
      <c r="I314" s="165"/>
      <c r="J314" s="165"/>
      <c r="K314" s="165"/>
      <c r="L314" s="165"/>
      <c r="M314" s="165"/>
      <c r="N314" s="166" t="e">
        <f>AVERAGE(Calculations!P315:Y315)</f>
        <v>#DIV/0!</v>
      </c>
      <c r="O314" s="167" t="e">
        <f>STDEV(Calculations!P315:Y315)</f>
        <v>#DIV/0!</v>
      </c>
    </row>
    <row r="315" spans="1:15" ht="12.75">
      <c r="A315" s="163"/>
      <c r="B315" s="39" t="str">
        <f>'Gene Table'!D315</f>
        <v>NM_001012965</v>
      </c>
      <c r="C315" s="164" t="s">
        <v>105</v>
      </c>
      <c r="D315" s="165"/>
      <c r="E315" s="165"/>
      <c r="F315" s="165"/>
      <c r="G315" s="165"/>
      <c r="H315" s="165"/>
      <c r="I315" s="165"/>
      <c r="J315" s="165"/>
      <c r="K315" s="165"/>
      <c r="L315" s="165"/>
      <c r="M315" s="165"/>
      <c r="N315" s="166" t="e">
        <f>AVERAGE(Calculations!P316:Y316)</f>
        <v>#DIV/0!</v>
      </c>
      <c r="O315" s="167" t="e">
        <f>STDEV(Calculations!P316:Y316)</f>
        <v>#DIV/0!</v>
      </c>
    </row>
    <row r="316" spans="1:15" ht="12.75">
      <c r="A316" s="163"/>
      <c r="B316" s="39" t="str">
        <f>'Gene Table'!D316</f>
        <v>NM_005046</v>
      </c>
      <c r="C316" s="164" t="s">
        <v>109</v>
      </c>
      <c r="D316" s="165"/>
      <c r="E316" s="165"/>
      <c r="F316" s="165"/>
      <c r="G316" s="165"/>
      <c r="H316" s="165"/>
      <c r="I316" s="165"/>
      <c r="J316" s="165"/>
      <c r="K316" s="165"/>
      <c r="L316" s="165"/>
      <c r="M316" s="165"/>
      <c r="N316" s="166" t="e">
        <f>AVERAGE(Calculations!P317:Y317)</f>
        <v>#DIV/0!</v>
      </c>
      <c r="O316" s="167" t="e">
        <f>STDEV(Calculations!P317:Y317)</f>
        <v>#DIV/0!</v>
      </c>
    </row>
    <row r="317" spans="1:15" ht="12.75">
      <c r="A317" s="163"/>
      <c r="B317" s="39" t="str">
        <f>'Gene Table'!D317</f>
        <v>NM_019619</v>
      </c>
      <c r="C317" s="164" t="s">
        <v>113</v>
      </c>
      <c r="D317" s="165"/>
      <c r="E317" s="165"/>
      <c r="F317" s="165"/>
      <c r="G317" s="165"/>
      <c r="H317" s="165"/>
      <c r="I317" s="165"/>
      <c r="J317" s="165"/>
      <c r="K317" s="165"/>
      <c r="L317" s="165"/>
      <c r="M317" s="165"/>
      <c r="N317" s="166" t="e">
        <f>AVERAGE(Calculations!P318:Y318)</f>
        <v>#DIV/0!</v>
      </c>
      <c r="O317" s="167" t="e">
        <f>STDEV(Calculations!P318:Y318)</f>
        <v>#DIV/0!</v>
      </c>
    </row>
    <row r="318" spans="1:15" ht="12.75">
      <c r="A318" s="163"/>
      <c r="B318" s="39" t="str">
        <f>'Gene Table'!D318</f>
        <v>NM_018416</v>
      </c>
      <c r="C318" s="164" t="s">
        <v>117</v>
      </c>
      <c r="D318" s="165"/>
      <c r="E318" s="165"/>
      <c r="F318" s="165"/>
      <c r="G318" s="165"/>
      <c r="H318" s="165"/>
      <c r="I318" s="165"/>
      <c r="J318" s="165"/>
      <c r="K318" s="165"/>
      <c r="L318" s="165"/>
      <c r="M318" s="165"/>
      <c r="N318" s="166" t="e">
        <f>AVERAGE(Calculations!P319:Y319)</f>
        <v>#DIV/0!</v>
      </c>
      <c r="O318" s="167" t="e">
        <f>STDEV(Calculations!P319:Y319)</f>
        <v>#DIV/0!</v>
      </c>
    </row>
    <row r="319" spans="1:15" ht="12.75">
      <c r="A319" s="163"/>
      <c r="B319" s="39" t="str">
        <f>'Gene Table'!D319</f>
        <v>NM_017509</v>
      </c>
      <c r="C319" s="164" t="s">
        <v>121</v>
      </c>
      <c r="D319" s="165"/>
      <c r="E319" s="165"/>
      <c r="F319" s="165"/>
      <c r="G319" s="165"/>
      <c r="H319" s="165"/>
      <c r="I319" s="165"/>
      <c r="J319" s="165"/>
      <c r="K319" s="165"/>
      <c r="L319" s="165"/>
      <c r="M319" s="165"/>
      <c r="N319" s="166" t="e">
        <f>AVERAGE(Calculations!P320:Y320)</f>
        <v>#DIV/0!</v>
      </c>
      <c r="O319" s="167" t="e">
        <f>STDEV(Calculations!P320:Y320)</f>
        <v>#DIV/0!</v>
      </c>
    </row>
    <row r="320" spans="1:15" ht="12.75">
      <c r="A320" s="163"/>
      <c r="B320" s="39" t="str">
        <f>'Gene Table'!D320</f>
        <v>NM_017944</v>
      </c>
      <c r="C320" s="164" t="s">
        <v>125</v>
      </c>
      <c r="D320" s="165"/>
      <c r="E320" s="165"/>
      <c r="F320" s="165"/>
      <c r="G320" s="165"/>
      <c r="H320" s="165"/>
      <c r="I320" s="165"/>
      <c r="J320" s="165"/>
      <c r="K320" s="165"/>
      <c r="L320" s="165"/>
      <c r="M320" s="165"/>
      <c r="N320" s="166" t="e">
        <f>AVERAGE(Calculations!P321:Y321)</f>
        <v>#DIV/0!</v>
      </c>
      <c r="O320" s="167" t="e">
        <f>STDEV(Calculations!P321:Y321)</f>
        <v>#DIV/0!</v>
      </c>
    </row>
    <row r="321" spans="1:15" ht="12.75">
      <c r="A321" s="163"/>
      <c r="B321" s="39" t="str">
        <f>'Gene Table'!D321</f>
        <v>NM_001611</v>
      </c>
      <c r="C321" s="164" t="s">
        <v>129</v>
      </c>
      <c r="D321" s="165"/>
      <c r="E321" s="165"/>
      <c r="F321" s="165"/>
      <c r="G321" s="165"/>
      <c r="H321" s="165"/>
      <c r="I321" s="165"/>
      <c r="J321" s="165"/>
      <c r="K321" s="165"/>
      <c r="L321" s="165"/>
      <c r="M321" s="165"/>
      <c r="N321" s="166" t="e">
        <f>AVERAGE(Calculations!P322:Y322)</f>
        <v>#DIV/0!</v>
      </c>
      <c r="O321" s="167" t="e">
        <f>STDEV(Calculations!P322:Y322)</f>
        <v>#DIV/0!</v>
      </c>
    </row>
    <row r="322" spans="1:15" ht="12.75">
      <c r="A322" s="163"/>
      <c r="B322" s="39" t="str">
        <f>'Gene Table'!D322</f>
        <v>NM_017628</v>
      </c>
      <c r="C322" s="164" t="s">
        <v>133</v>
      </c>
      <c r="D322" s="165"/>
      <c r="E322" s="165"/>
      <c r="F322" s="165"/>
      <c r="G322" s="165"/>
      <c r="H322" s="165"/>
      <c r="I322" s="165"/>
      <c r="J322" s="165"/>
      <c r="K322" s="165"/>
      <c r="L322" s="165"/>
      <c r="M322" s="165"/>
      <c r="N322" s="166" t="e">
        <f>AVERAGE(Calculations!P323:Y323)</f>
        <v>#DIV/0!</v>
      </c>
      <c r="O322" s="167" t="e">
        <f>STDEV(Calculations!P323:Y323)</f>
        <v>#DIV/0!</v>
      </c>
    </row>
    <row r="323" spans="1:15" ht="12.75">
      <c r="A323" s="163"/>
      <c r="B323" s="39" t="str">
        <f>'Gene Table'!D323</f>
        <v>NM_005037</v>
      </c>
      <c r="C323" s="164" t="s">
        <v>137</v>
      </c>
      <c r="D323" s="165"/>
      <c r="E323" s="165"/>
      <c r="F323" s="165"/>
      <c r="G323" s="165"/>
      <c r="H323" s="165"/>
      <c r="I323" s="165"/>
      <c r="J323" s="165"/>
      <c r="K323" s="165"/>
      <c r="L323" s="165"/>
      <c r="M323" s="165"/>
      <c r="N323" s="166" t="e">
        <f>AVERAGE(Calculations!P324:Y324)</f>
        <v>#DIV/0!</v>
      </c>
      <c r="O323" s="167" t="e">
        <f>STDEV(Calculations!P324:Y324)</f>
        <v>#DIV/0!</v>
      </c>
    </row>
    <row r="324" spans="1:15" ht="12.75">
      <c r="A324" s="163"/>
      <c r="B324" s="39" t="str">
        <f>'Gene Table'!D324</f>
        <v>NM_019009</v>
      </c>
      <c r="C324" s="164" t="s">
        <v>141</v>
      </c>
      <c r="D324" s="165"/>
      <c r="E324" s="165"/>
      <c r="F324" s="165"/>
      <c r="G324" s="165"/>
      <c r="H324" s="165"/>
      <c r="I324" s="165"/>
      <c r="J324" s="165"/>
      <c r="K324" s="165"/>
      <c r="L324" s="165"/>
      <c r="M324" s="165"/>
      <c r="N324" s="166" t="e">
        <f>AVERAGE(Calculations!P325:Y325)</f>
        <v>#DIV/0!</v>
      </c>
      <c r="O324" s="167" t="e">
        <f>STDEV(Calculations!P325:Y325)</f>
        <v>#DIV/0!</v>
      </c>
    </row>
    <row r="325" spans="1:15" ht="12.75">
      <c r="A325" s="163"/>
      <c r="B325" s="39" t="str">
        <f>'Gene Table'!D325</f>
        <v>NM_000939</v>
      </c>
      <c r="C325" s="164" t="s">
        <v>145</v>
      </c>
      <c r="D325" s="165"/>
      <c r="E325" s="165"/>
      <c r="F325" s="165"/>
      <c r="G325" s="165"/>
      <c r="H325" s="165"/>
      <c r="I325" s="165"/>
      <c r="J325" s="165"/>
      <c r="K325" s="165"/>
      <c r="L325" s="165"/>
      <c r="M325" s="165"/>
      <c r="N325" s="166" t="e">
        <f>AVERAGE(Calculations!P326:Y326)</f>
        <v>#DIV/0!</v>
      </c>
      <c r="O325" s="167" t="e">
        <f>STDEV(Calculations!P326:Y326)</f>
        <v>#DIV/0!</v>
      </c>
    </row>
    <row r="326" spans="1:15" ht="12.75">
      <c r="A326" s="163"/>
      <c r="B326" s="39" t="str">
        <f>'Gene Table'!D326</f>
        <v>NM_002690</v>
      </c>
      <c r="C326" s="164" t="s">
        <v>149</v>
      </c>
      <c r="D326" s="165"/>
      <c r="E326" s="165"/>
      <c r="F326" s="165"/>
      <c r="G326" s="165"/>
      <c r="H326" s="165"/>
      <c r="I326" s="165"/>
      <c r="J326" s="165"/>
      <c r="K326" s="165"/>
      <c r="L326" s="165"/>
      <c r="M326" s="165"/>
      <c r="N326" s="166" t="e">
        <f>AVERAGE(Calculations!P327:Y327)</f>
        <v>#DIV/0!</v>
      </c>
      <c r="O326" s="167" t="e">
        <f>STDEV(Calculations!P327:Y327)</f>
        <v>#DIV/0!</v>
      </c>
    </row>
    <row r="327" spans="1:15" ht="12.75">
      <c r="A327" s="163"/>
      <c r="B327" s="39" t="str">
        <f>'Gene Table'!D327</f>
        <v>NM_002648</v>
      </c>
      <c r="C327" s="164" t="s">
        <v>153</v>
      </c>
      <c r="D327" s="165"/>
      <c r="E327" s="165"/>
      <c r="F327" s="165"/>
      <c r="G327" s="165"/>
      <c r="H327" s="165"/>
      <c r="I327" s="165"/>
      <c r="J327" s="165"/>
      <c r="K327" s="165"/>
      <c r="L327" s="165"/>
      <c r="M327" s="165"/>
      <c r="N327" s="166" t="e">
        <f>AVERAGE(Calculations!P328:Y328)</f>
        <v>#DIV/0!</v>
      </c>
      <c r="O327" s="167" t="e">
        <f>STDEV(Calculations!P328:Y328)</f>
        <v>#DIV/0!</v>
      </c>
    </row>
    <row r="328" spans="1:15" ht="12.75">
      <c r="A328" s="163"/>
      <c r="B328" s="39" t="str">
        <f>'Gene Table'!D328</f>
        <v>NM_006218</v>
      </c>
      <c r="C328" s="164" t="s">
        <v>157</v>
      </c>
      <c r="D328" s="165"/>
      <c r="E328" s="165"/>
      <c r="F328" s="165"/>
      <c r="G328" s="165"/>
      <c r="H328" s="165"/>
      <c r="I328" s="165"/>
      <c r="J328" s="165"/>
      <c r="K328" s="165"/>
      <c r="L328" s="165"/>
      <c r="M328" s="165"/>
      <c r="N328" s="166" t="e">
        <f>AVERAGE(Calculations!P329:Y329)</f>
        <v>#DIV/0!</v>
      </c>
      <c r="O328" s="167" t="e">
        <f>STDEV(Calculations!P329:Y329)</f>
        <v>#DIV/0!</v>
      </c>
    </row>
    <row r="329" spans="1:15" ht="12.75">
      <c r="A329" s="163"/>
      <c r="B329" s="39" t="str">
        <f>'Gene Table'!D329</f>
        <v>NM_005025</v>
      </c>
      <c r="C329" s="164" t="s">
        <v>161</v>
      </c>
      <c r="D329" s="165"/>
      <c r="E329" s="165"/>
      <c r="F329" s="165"/>
      <c r="G329" s="165"/>
      <c r="H329" s="165"/>
      <c r="I329" s="165"/>
      <c r="J329" s="165"/>
      <c r="K329" s="165"/>
      <c r="L329" s="165"/>
      <c r="M329" s="165"/>
      <c r="N329" s="166" t="e">
        <f>AVERAGE(Calculations!P330:Y330)</f>
        <v>#DIV/0!</v>
      </c>
      <c r="O329" s="167" t="e">
        <f>STDEV(Calculations!P330:Y330)</f>
        <v>#DIV/0!</v>
      </c>
    </row>
    <row r="330" spans="1:15" ht="12.75">
      <c r="A330" s="163"/>
      <c r="B330" s="39" t="str">
        <f>'Gene Table'!D330</f>
        <v>NM_000926</v>
      </c>
      <c r="C330" s="164" t="s">
        <v>165</v>
      </c>
      <c r="D330" s="165"/>
      <c r="E330" s="165"/>
      <c r="F330" s="165"/>
      <c r="G330" s="165"/>
      <c r="H330" s="165"/>
      <c r="I330" s="165"/>
      <c r="J330" s="165"/>
      <c r="K330" s="165"/>
      <c r="L330" s="165"/>
      <c r="M330" s="165"/>
      <c r="N330" s="166" t="e">
        <f>AVERAGE(Calculations!P331:Y331)</f>
        <v>#DIV/0!</v>
      </c>
      <c r="O330" s="167" t="e">
        <f>STDEV(Calculations!P331:Y331)</f>
        <v>#DIV/0!</v>
      </c>
    </row>
    <row r="331" spans="1:15" ht="12.75">
      <c r="A331" s="163"/>
      <c r="B331" s="39" t="str">
        <f>'Gene Table'!D331</f>
        <v>NM_006212</v>
      </c>
      <c r="C331" s="164" t="s">
        <v>169</v>
      </c>
      <c r="D331" s="165"/>
      <c r="E331" s="165"/>
      <c r="F331" s="165"/>
      <c r="G331" s="165"/>
      <c r="H331" s="165"/>
      <c r="I331" s="165"/>
      <c r="J331" s="165"/>
      <c r="K331" s="165"/>
      <c r="L331" s="165"/>
      <c r="M331" s="165"/>
      <c r="N331" s="166" t="e">
        <f>AVERAGE(Calculations!P332:Y332)</f>
        <v>#DIV/0!</v>
      </c>
      <c r="O331" s="167" t="e">
        <f>STDEV(Calculations!P332:Y332)</f>
        <v>#DIV/0!</v>
      </c>
    </row>
    <row r="332" spans="1:15" ht="12.75">
      <c r="A332" s="163"/>
      <c r="B332" s="39" t="str">
        <f>'Gene Table'!D332</f>
        <v>NM_016123</v>
      </c>
      <c r="C332" s="164" t="s">
        <v>173</v>
      </c>
      <c r="D332" s="165"/>
      <c r="E332" s="165"/>
      <c r="F332" s="165"/>
      <c r="G332" s="165"/>
      <c r="H332" s="165"/>
      <c r="I332" s="165"/>
      <c r="J332" s="165"/>
      <c r="K332" s="165"/>
      <c r="L332" s="165"/>
      <c r="M332" s="165"/>
      <c r="N332" s="166" t="e">
        <f>AVERAGE(Calculations!P333:Y333)</f>
        <v>#DIV/0!</v>
      </c>
      <c r="O332" s="167" t="e">
        <f>STDEV(Calculations!P333:Y333)</f>
        <v>#DIV/0!</v>
      </c>
    </row>
    <row r="333" spans="1:15" ht="12.75">
      <c r="A333" s="163"/>
      <c r="B333" s="39" t="str">
        <f>'Gene Table'!D333</f>
        <v>NM_001040443</v>
      </c>
      <c r="C333" s="164" t="s">
        <v>177</v>
      </c>
      <c r="D333" s="165"/>
      <c r="E333" s="165"/>
      <c r="F333" s="165"/>
      <c r="G333" s="165"/>
      <c r="H333" s="165"/>
      <c r="I333" s="165"/>
      <c r="J333" s="165"/>
      <c r="K333" s="165"/>
      <c r="L333" s="165"/>
      <c r="M333" s="165"/>
      <c r="N333" s="166" t="e">
        <f>AVERAGE(Calculations!P334:Y334)</f>
        <v>#DIV/0!</v>
      </c>
      <c r="O333" s="167" t="e">
        <f>STDEV(Calculations!P334:Y334)</f>
        <v>#DIV/0!</v>
      </c>
    </row>
    <row r="334" spans="1:15" ht="12.75">
      <c r="A334" s="163"/>
      <c r="B334" s="39" t="str">
        <f>'Gene Table'!D334</f>
        <v>NM_016734</v>
      </c>
      <c r="C334" s="164" t="s">
        <v>181</v>
      </c>
      <c r="D334" s="165"/>
      <c r="E334" s="165"/>
      <c r="F334" s="165"/>
      <c r="G334" s="165"/>
      <c r="H334" s="165"/>
      <c r="I334" s="165"/>
      <c r="J334" s="165"/>
      <c r="K334" s="165"/>
      <c r="L334" s="165"/>
      <c r="M334" s="165"/>
      <c r="N334" s="166" t="e">
        <f>AVERAGE(Calculations!P335:Y335)</f>
        <v>#DIV/0!</v>
      </c>
      <c r="O334" s="167" t="e">
        <f>STDEV(Calculations!P335:Y335)</f>
        <v>#DIV/0!</v>
      </c>
    </row>
    <row r="335" spans="1:15" ht="12.75">
      <c r="A335" s="163"/>
      <c r="B335" s="39" t="str">
        <f>'Gene Table'!D335</f>
        <v>NM_006193</v>
      </c>
      <c r="C335" s="164" t="s">
        <v>185</v>
      </c>
      <c r="D335" s="165"/>
      <c r="E335" s="165"/>
      <c r="F335" s="165"/>
      <c r="G335" s="165"/>
      <c r="H335" s="165"/>
      <c r="I335" s="165"/>
      <c r="J335" s="165"/>
      <c r="K335" s="165"/>
      <c r="L335" s="165"/>
      <c r="M335" s="165"/>
      <c r="N335" s="166" t="e">
        <f>AVERAGE(Calculations!P336:Y336)</f>
        <v>#DIV/0!</v>
      </c>
      <c r="O335" s="167" t="e">
        <f>STDEV(Calculations!P336:Y336)</f>
        <v>#DIV/0!</v>
      </c>
    </row>
    <row r="336" spans="1:15" ht="12.75">
      <c r="A336" s="163"/>
      <c r="B336" s="39" t="str">
        <f>'Gene Table'!D336</f>
        <v>NM_022047</v>
      </c>
      <c r="C336" s="164" t="s">
        <v>189</v>
      </c>
      <c r="D336" s="165"/>
      <c r="E336" s="165"/>
      <c r="F336" s="165"/>
      <c r="G336" s="165"/>
      <c r="H336" s="165"/>
      <c r="I336" s="165"/>
      <c r="J336" s="165"/>
      <c r="K336" s="165"/>
      <c r="L336" s="165"/>
      <c r="M336" s="165"/>
      <c r="N336" s="166" t="e">
        <f>AVERAGE(Calculations!P337:Y337)</f>
        <v>#DIV/0!</v>
      </c>
      <c r="O336" s="167" t="e">
        <f>STDEV(Calculations!P337:Y337)</f>
        <v>#DIV/0!</v>
      </c>
    </row>
    <row r="337" spans="1:15" ht="12.75">
      <c r="A337" s="163"/>
      <c r="B337" s="39" t="str">
        <f>'Gene Table'!D337</f>
        <v>NM_002575</v>
      </c>
      <c r="C337" s="164" t="s">
        <v>193</v>
      </c>
      <c r="D337" s="165"/>
      <c r="E337" s="165"/>
      <c r="F337" s="165"/>
      <c r="G337" s="165"/>
      <c r="H337" s="165"/>
      <c r="I337" s="165"/>
      <c r="J337" s="165"/>
      <c r="K337" s="165"/>
      <c r="L337" s="165"/>
      <c r="M337" s="165"/>
      <c r="N337" s="166" t="e">
        <f>AVERAGE(Calculations!P338:Y338)</f>
        <v>#DIV/0!</v>
      </c>
      <c r="O337" s="167" t="e">
        <f>STDEV(Calculations!P338:Y338)</f>
        <v>#DIV/0!</v>
      </c>
    </row>
    <row r="338" spans="1:15" ht="12.75">
      <c r="A338" s="163"/>
      <c r="B338" s="39" t="str">
        <f>'Gene Table'!D338</f>
        <v>NM_000275</v>
      </c>
      <c r="C338" s="164" t="s">
        <v>197</v>
      </c>
      <c r="D338" s="165"/>
      <c r="E338" s="165"/>
      <c r="F338" s="165"/>
      <c r="G338" s="165"/>
      <c r="H338" s="165"/>
      <c r="I338" s="165"/>
      <c r="J338" s="165"/>
      <c r="K338" s="165"/>
      <c r="L338" s="165"/>
      <c r="M338" s="165"/>
      <c r="N338" s="166" t="e">
        <f>AVERAGE(Calculations!P339:Y339)</f>
        <v>#DIV/0!</v>
      </c>
      <c r="O338" s="167" t="e">
        <f>STDEV(Calculations!P339:Y339)</f>
        <v>#DIV/0!</v>
      </c>
    </row>
    <row r="339" spans="1:15" ht="12.75">
      <c r="A339" s="163"/>
      <c r="B339" s="39" t="str">
        <f>'Gene Table'!D339</f>
        <v>NM_002524</v>
      </c>
      <c r="C339" s="164" t="s">
        <v>201</v>
      </c>
      <c r="D339" s="165"/>
      <c r="E339" s="165"/>
      <c r="F339" s="165"/>
      <c r="G339" s="165"/>
      <c r="H339" s="165"/>
      <c r="I339" s="165"/>
      <c r="J339" s="165"/>
      <c r="K339" s="165"/>
      <c r="L339" s="165"/>
      <c r="M339" s="165"/>
      <c r="N339" s="166" t="e">
        <f>AVERAGE(Calculations!P340:Y340)</f>
        <v>#DIV/0!</v>
      </c>
      <c r="O339" s="167" t="e">
        <f>STDEV(Calculations!P340:Y340)</f>
        <v>#DIV/0!</v>
      </c>
    </row>
    <row r="340" spans="1:15" ht="12.75">
      <c r="A340" s="163"/>
      <c r="B340" s="39" t="str">
        <f>'Gene Table'!D340</f>
        <v>NM_002518</v>
      </c>
      <c r="C340" s="164" t="s">
        <v>205</v>
      </c>
      <c r="D340" s="165"/>
      <c r="E340" s="165"/>
      <c r="F340" s="165"/>
      <c r="G340" s="165"/>
      <c r="H340" s="165"/>
      <c r="I340" s="165"/>
      <c r="J340" s="165"/>
      <c r="K340" s="165"/>
      <c r="L340" s="165"/>
      <c r="M340" s="165"/>
      <c r="N340" s="166" t="e">
        <f>AVERAGE(Calculations!P341:Y341)</f>
        <v>#DIV/0!</v>
      </c>
      <c r="O340" s="167" t="e">
        <f>STDEV(Calculations!P341:Y341)</f>
        <v>#DIV/0!</v>
      </c>
    </row>
    <row r="341" spans="1:15" ht="12.75">
      <c r="A341" s="163"/>
      <c r="B341" s="39" t="str">
        <f>'Gene Table'!D341</f>
        <v>NM_006169</v>
      </c>
      <c r="C341" s="164" t="s">
        <v>209</v>
      </c>
      <c r="D341" s="165"/>
      <c r="E341" s="165"/>
      <c r="F341" s="165"/>
      <c r="G341" s="165"/>
      <c r="H341" s="165"/>
      <c r="I341" s="165"/>
      <c r="J341" s="165"/>
      <c r="K341" s="165"/>
      <c r="L341" s="165"/>
      <c r="M341" s="165"/>
      <c r="N341" s="166" t="e">
        <f>AVERAGE(Calculations!P342:Y342)</f>
        <v>#DIV/0!</v>
      </c>
      <c r="O341" s="167" t="e">
        <f>STDEV(Calculations!P342:Y342)</f>
        <v>#DIV/0!</v>
      </c>
    </row>
    <row r="342" spans="1:15" ht="12.75">
      <c r="A342" s="163"/>
      <c r="B342" s="39" t="str">
        <f>'Gene Table'!D342</f>
        <v>NM_004550</v>
      </c>
      <c r="C342" s="164" t="s">
        <v>213</v>
      </c>
      <c r="D342" s="165"/>
      <c r="E342" s="165"/>
      <c r="F342" s="165"/>
      <c r="G342" s="165"/>
      <c r="H342" s="165"/>
      <c r="I342" s="165"/>
      <c r="J342" s="165"/>
      <c r="K342" s="165"/>
      <c r="L342" s="165"/>
      <c r="M342" s="165"/>
      <c r="N342" s="166" t="e">
        <f>AVERAGE(Calculations!P343:Y343)</f>
        <v>#DIV/0!</v>
      </c>
      <c r="O342" s="167" t="e">
        <f>STDEV(Calculations!P343:Y343)</f>
        <v>#DIV/0!</v>
      </c>
    </row>
    <row r="343" spans="1:15" ht="12.75">
      <c r="A343" s="163"/>
      <c r="B343" s="39" t="str">
        <f>'Gene Table'!D343</f>
        <v>NM_005967</v>
      </c>
      <c r="C343" s="164" t="s">
        <v>217</v>
      </c>
      <c r="D343" s="165"/>
      <c r="E343" s="165"/>
      <c r="F343" s="165"/>
      <c r="G343" s="165"/>
      <c r="H343" s="165"/>
      <c r="I343" s="165"/>
      <c r="J343" s="165"/>
      <c r="K343" s="165"/>
      <c r="L343" s="165"/>
      <c r="M343" s="165"/>
      <c r="N343" s="166" t="e">
        <f>AVERAGE(Calculations!P344:Y344)</f>
        <v>#DIV/0!</v>
      </c>
      <c r="O343" s="167" t="e">
        <f>STDEV(Calculations!P344:Y344)</f>
        <v>#DIV/0!</v>
      </c>
    </row>
    <row r="344" spans="1:15" ht="12.75">
      <c r="A344" s="163"/>
      <c r="B344" s="39" t="str">
        <f>'Gene Table'!D344</f>
        <v>NM_000488</v>
      </c>
      <c r="C344" s="164" t="s">
        <v>221</v>
      </c>
      <c r="D344" s="165"/>
      <c r="E344" s="165"/>
      <c r="F344" s="165"/>
      <c r="G344" s="165"/>
      <c r="H344" s="165"/>
      <c r="I344" s="165"/>
      <c r="J344" s="165"/>
      <c r="K344" s="165"/>
      <c r="L344" s="165"/>
      <c r="M344" s="165"/>
      <c r="N344" s="166" t="e">
        <f>AVERAGE(Calculations!P345:Y345)</f>
        <v>#DIV/0!</v>
      </c>
      <c r="O344" s="167" t="e">
        <f>STDEV(Calculations!P345:Y345)</f>
        <v>#DIV/0!</v>
      </c>
    </row>
    <row r="345" spans="1:15" ht="12.75">
      <c r="A345" s="163"/>
      <c r="B345" s="39" t="str">
        <f>'Gene Table'!D345</f>
        <v>NM_002451</v>
      </c>
      <c r="C345" s="164" t="s">
        <v>225</v>
      </c>
      <c r="D345" s="165"/>
      <c r="E345" s="165"/>
      <c r="F345" s="165"/>
      <c r="G345" s="165"/>
      <c r="H345" s="165"/>
      <c r="I345" s="165"/>
      <c r="J345" s="165"/>
      <c r="K345" s="165"/>
      <c r="L345" s="165"/>
      <c r="M345" s="165"/>
      <c r="N345" s="166" t="e">
        <f>AVERAGE(Calculations!P346:Y346)</f>
        <v>#DIV/0!</v>
      </c>
      <c r="O345" s="167" t="e">
        <f>STDEV(Calculations!P346:Y346)</f>
        <v>#DIV/0!</v>
      </c>
    </row>
    <row r="346" spans="1:15" ht="12.75">
      <c r="A346" s="163"/>
      <c r="B346" s="39" t="str">
        <f>'Gene Table'!D346</f>
        <v>NM_019899</v>
      </c>
      <c r="C346" s="164" t="s">
        <v>229</v>
      </c>
      <c r="D346" s="165"/>
      <c r="E346" s="165"/>
      <c r="F346" s="165"/>
      <c r="G346" s="165"/>
      <c r="H346" s="165"/>
      <c r="I346" s="165"/>
      <c r="J346" s="165"/>
      <c r="K346" s="165"/>
      <c r="L346" s="165"/>
      <c r="M346" s="165"/>
      <c r="N346" s="166" t="e">
        <f>AVERAGE(Calculations!P347:Y347)</f>
        <v>#DIV/0!</v>
      </c>
      <c r="O346" s="167" t="e">
        <f>STDEV(Calculations!P347:Y347)</f>
        <v>#DIV/0!</v>
      </c>
    </row>
    <row r="347" spans="1:15" ht="12.75">
      <c r="A347" s="163"/>
      <c r="B347" s="39" t="str">
        <f>'Gene Table'!D347</f>
        <v>NM_002425</v>
      </c>
      <c r="C347" s="164" t="s">
        <v>233</v>
      </c>
      <c r="D347" s="165"/>
      <c r="E347" s="165"/>
      <c r="F347" s="165"/>
      <c r="G347" s="165"/>
      <c r="H347" s="165"/>
      <c r="I347" s="165"/>
      <c r="J347" s="165"/>
      <c r="K347" s="165"/>
      <c r="L347" s="165"/>
      <c r="M347" s="165"/>
      <c r="N347" s="166" t="e">
        <f>AVERAGE(Calculations!P348:Y348)</f>
        <v>#DIV/0!</v>
      </c>
      <c r="O347" s="167" t="e">
        <f>STDEV(Calculations!P348:Y348)</f>
        <v>#DIV/0!</v>
      </c>
    </row>
    <row r="348" spans="1:15" ht="12.75">
      <c r="A348" s="163"/>
      <c r="B348" s="39" t="str">
        <f>'Gene Table'!D348</f>
        <v>NM_004994</v>
      </c>
      <c r="C348" s="164" t="s">
        <v>237</v>
      </c>
      <c r="D348" s="165"/>
      <c r="E348" s="165"/>
      <c r="F348" s="165"/>
      <c r="G348" s="165"/>
      <c r="H348" s="165"/>
      <c r="I348" s="165"/>
      <c r="J348" s="165"/>
      <c r="K348" s="165"/>
      <c r="L348" s="165"/>
      <c r="M348" s="165"/>
      <c r="N348" s="166" t="e">
        <f>AVERAGE(Calculations!P349:Y349)</f>
        <v>#DIV/0!</v>
      </c>
      <c r="O348" s="167" t="e">
        <f>STDEV(Calculations!P349:Y349)</f>
        <v>#DIV/0!</v>
      </c>
    </row>
    <row r="349" spans="1:15" ht="12.75">
      <c r="A349" s="163"/>
      <c r="B349" s="39" t="str">
        <f>'Gene Table'!D349</f>
        <v>NM_002422</v>
      </c>
      <c r="C349" s="164" t="s">
        <v>241</v>
      </c>
      <c r="D349" s="165"/>
      <c r="E349" s="165"/>
      <c r="F349" s="165"/>
      <c r="G349" s="165"/>
      <c r="H349" s="165"/>
      <c r="I349" s="165"/>
      <c r="J349" s="165"/>
      <c r="K349" s="165"/>
      <c r="L349" s="165"/>
      <c r="M349" s="165"/>
      <c r="N349" s="166" t="e">
        <f>AVERAGE(Calculations!P350:Y350)</f>
        <v>#DIV/0!</v>
      </c>
      <c r="O349" s="167" t="e">
        <f>STDEV(Calculations!P350:Y350)</f>
        <v>#DIV/0!</v>
      </c>
    </row>
    <row r="350" spans="1:15" ht="12.75">
      <c r="A350" s="163"/>
      <c r="B350" s="39" t="str">
        <f>'Gene Table'!D350</f>
        <v>NM_002421</v>
      </c>
      <c r="C350" s="164" t="s">
        <v>245</v>
      </c>
      <c r="D350" s="165"/>
      <c r="E350" s="165"/>
      <c r="F350" s="165"/>
      <c r="G350" s="165"/>
      <c r="H350" s="165"/>
      <c r="I350" s="165"/>
      <c r="J350" s="165"/>
      <c r="K350" s="165"/>
      <c r="L350" s="165"/>
      <c r="M350" s="165"/>
      <c r="N350" s="166" t="e">
        <f>AVERAGE(Calculations!P351:Y351)</f>
        <v>#DIV/0!</v>
      </c>
      <c r="O350" s="167" t="e">
        <f>STDEV(Calculations!P351:Y351)</f>
        <v>#DIV/0!</v>
      </c>
    </row>
    <row r="351" spans="1:15" ht="12.75">
      <c r="A351" s="163"/>
      <c r="B351" s="39" t="str">
        <f>'Gene Table'!D351</f>
        <v>NM_000249</v>
      </c>
      <c r="C351" s="164" t="s">
        <v>249</v>
      </c>
      <c r="D351" s="165"/>
      <c r="E351" s="165"/>
      <c r="F351" s="165"/>
      <c r="G351" s="165"/>
      <c r="H351" s="165"/>
      <c r="I351" s="165"/>
      <c r="J351" s="165"/>
      <c r="K351" s="165"/>
      <c r="L351" s="165"/>
      <c r="M351" s="165"/>
      <c r="N351" s="166" t="e">
        <f>AVERAGE(Calculations!P352:Y352)</f>
        <v>#DIV/0!</v>
      </c>
      <c r="O351" s="167" t="e">
        <f>STDEV(Calculations!P352:Y352)</f>
        <v>#DIV/0!</v>
      </c>
    </row>
    <row r="352" spans="1:15" ht="12.75">
      <c r="A352" s="163"/>
      <c r="B352" s="39" t="str">
        <f>'Gene Table'!D352</f>
        <v>NM_000248</v>
      </c>
      <c r="C352" s="164" t="s">
        <v>253</v>
      </c>
      <c r="D352" s="165"/>
      <c r="E352" s="165"/>
      <c r="F352" s="165"/>
      <c r="G352" s="165"/>
      <c r="H352" s="165"/>
      <c r="I352" s="165"/>
      <c r="J352" s="165"/>
      <c r="K352" s="165"/>
      <c r="L352" s="165"/>
      <c r="M352" s="165"/>
      <c r="N352" s="166" t="e">
        <f>AVERAGE(Calculations!P353:Y353)</f>
        <v>#DIV/0!</v>
      </c>
      <c r="O352" s="167" t="e">
        <f>STDEV(Calculations!P353:Y353)</f>
        <v>#DIV/0!</v>
      </c>
    </row>
    <row r="353" spans="1:15" ht="12.75">
      <c r="A353" s="163"/>
      <c r="B353" s="39" t="str">
        <f>'Gene Table'!D353</f>
        <v>NM_005912</v>
      </c>
      <c r="C353" s="164" t="s">
        <v>257</v>
      </c>
      <c r="D353" s="165"/>
      <c r="E353" s="165"/>
      <c r="F353" s="165"/>
      <c r="G353" s="165"/>
      <c r="H353" s="165"/>
      <c r="I353" s="165"/>
      <c r="J353" s="165"/>
      <c r="K353" s="165"/>
      <c r="L353" s="165"/>
      <c r="M353" s="165"/>
      <c r="N353" s="166" t="e">
        <f>AVERAGE(Calculations!P354:Y354)</f>
        <v>#DIV/0!</v>
      </c>
      <c r="O353" s="167" t="e">
        <f>STDEV(Calculations!P354:Y354)</f>
        <v>#DIV/0!</v>
      </c>
    </row>
    <row r="354" spans="1:15" ht="12.75">
      <c r="A354" s="163"/>
      <c r="B354" s="39" t="str">
        <f>'Gene Table'!D354</f>
        <v>NM_001025081</v>
      </c>
      <c r="C354" s="164" t="s">
        <v>261</v>
      </c>
      <c r="D354" s="165"/>
      <c r="E354" s="165"/>
      <c r="F354" s="165"/>
      <c r="G354" s="165"/>
      <c r="H354" s="165"/>
      <c r="I354" s="165"/>
      <c r="J354" s="165"/>
      <c r="K354" s="165"/>
      <c r="L354" s="165"/>
      <c r="M354" s="165"/>
      <c r="N354" s="166" t="e">
        <f>AVERAGE(Calculations!P355:Y355)</f>
        <v>#DIV/0!</v>
      </c>
      <c r="O354" s="167" t="e">
        <f>STDEV(Calculations!P355:Y355)</f>
        <v>#DIV/0!</v>
      </c>
    </row>
    <row r="355" spans="1:15" ht="12.75">
      <c r="A355" s="163"/>
      <c r="B355" s="39" t="str">
        <f>'Gene Table'!D355</f>
        <v>NM_022438</v>
      </c>
      <c r="C355" s="164" t="s">
        <v>265</v>
      </c>
      <c r="D355" s="165"/>
      <c r="E355" s="165"/>
      <c r="F355" s="165"/>
      <c r="G355" s="165"/>
      <c r="H355" s="165"/>
      <c r="I355" s="165"/>
      <c r="J355" s="165"/>
      <c r="K355" s="165"/>
      <c r="L355" s="165"/>
      <c r="M355" s="165"/>
      <c r="N355" s="166" t="e">
        <f>AVERAGE(Calculations!P356:Y356)</f>
        <v>#DIV/0!</v>
      </c>
      <c r="O355" s="167" t="e">
        <f>STDEV(Calculations!P356:Y356)</f>
        <v>#DIV/0!</v>
      </c>
    </row>
    <row r="356" spans="1:15" ht="12.75">
      <c r="A356" s="163"/>
      <c r="B356" s="39" t="str">
        <f>'Gene Table'!D356</f>
        <v>NM_005582</v>
      </c>
      <c r="C356" s="164" t="s">
        <v>269</v>
      </c>
      <c r="D356" s="165"/>
      <c r="E356" s="165"/>
      <c r="F356" s="165"/>
      <c r="G356" s="165"/>
      <c r="H356" s="165"/>
      <c r="I356" s="165"/>
      <c r="J356" s="165"/>
      <c r="K356" s="165"/>
      <c r="L356" s="165"/>
      <c r="M356" s="165"/>
      <c r="N356" s="166" t="e">
        <f>AVERAGE(Calculations!P357:Y357)</f>
        <v>#DIV/0!</v>
      </c>
      <c r="O356" s="167" t="e">
        <f>STDEV(Calculations!P357:Y357)</f>
        <v>#DIV/0!</v>
      </c>
    </row>
    <row r="357" spans="1:15" ht="12.75">
      <c r="A357" s="163"/>
      <c r="B357" s="39" t="str">
        <f>'Gene Table'!D357</f>
        <v>NM_002335</v>
      </c>
      <c r="C357" s="164" t="s">
        <v>273</v>
      </c>
      <c r="D357" s="165"/>
      <c r="E357" s="165"/>
      <c r="F357" s="165"/>
      <c r="G357" s="165"/>
      <c r="H357" s="165"/>
      <c r="I357" s="165"/>
      <c r="J357" s="165"/>
      <c r="K357" s="165"/>
      <c r="L357" s="165"/>
      <c r="M357" s="165"/>
      <c r="N357" s="166" t="e">
        <f>AVERAGE(Calculations!P358:Y358)</f>
        <v>#DIV/0!</v>
      </c>
      <c r="O357" s="167" t="e">
        <f>STDEV(Calculations!P358:Y358)</f>
        <v>#DIV/0!</v>
      </c>
    </row>
    <row r="358" spans="1:15" ht="12.75">
      <c r="A358" s="163"/>
      <c r="B358" s="39" t="str">
        <f>'Gene Table'!D358</f>
        <v>NM_000237</v>
      </c>
      <c r="C358" s="164" t="s">
        <v>277</v>
      </c>
      <c r="D358" s="165"/>
      <c r="E358" s="165"/>
      <c r="F358" s="165"/>
      <c r="G358" s="165"/>
      <c r="H358" s="165"/>
      <c r="I358" s="165"/>
      <c r="J358" s="165"/>
      <c r="K358" s="165"/>
      <c r="L358" s="165"/>
      <c r="M358" s="165"/>
      <c r="N358" s="166" t="e">
        <f>AVERAGE(Calculations!P359:Y359)</f>
        <v>#DIV/0!</v>
      </c>
      <c r="O358" s="167" t="e">
        <f>STDEV(Calculations!P359:Y359)</f>
        <v>#DIV/0!</v>
      </c>
    </row>
    <row r="359" spans="1:15" ht="12.75">
      <c r="A359" s="163"/>
      <c r="B359" s="39" t="str">
        <f>'Gene Table'!D359</f>
        <v>NM_005570</v>
      </c>
      <c r="C359" s="164" t="s">
        <v>281</v>
      </c>
      <c r="D359" s="165"/>
      <c r="E359" s="165"/>
      <c r="F359" s="165"/>
      <c r="G359" s="165"/>
      <c r="H359" s="165"/>
      <c r="I359" s="165"/>
      <c r="J359" s="165"/>
      <c r="K359" s="165"/>
      <c r="L359" s="165"/>
      <c r="M359" s="165"/>
      <c r="N359" s="166" t="e">
        <f>AVERAGE(Calculations!P360:Y360)</f>
        <v>#DIV/0!</v>
      </c>
      <c r="O359" s="167" t="e">
        <f>STDEV(Calculations!P360:Y360)</f>
        <v>#DIV/0!</v>
      </c>
    </row>
    <row r="360" spans="1:15" ht="12.75">
      <c r="A360" s="163"/>
      <c r="B360" s="39" t="str">
        <f>'Gene Table'!D360</f>
        <v>NM_000236</v>
      </c>
      <c r="C360" s="164" t="s">
        <v>285</v>
      </c>
      <c r="D360" s="165"/>
      <c r="E360" s="165"/>
      <c r="F360" s="165"/>
      <c r="G360" s="165"/>
      <c r="H360" s="165"/>
      <c r="I360" s="165"/>
      <c r="J360" s="165"/>
      <c r="K360" s="165"/>
      <c r="L360" s="165"/>
      <c r="M360" s="165"/>
      <c r="N360" s="166" t="e">
        <f>AVERAGE(Calculations!P361:Y361)</f>
        <v>#DIV/0!</v>
      </c>
      <c r="O360" s="167" t="e">
        <f>STDEV(Calculations!P361:Y361)</f>
        <v>#DIV/0!</v>
      </c>
    </row>
    <row r="361" spans="1:15" ht="12.75">
      <c r="A361" s="163"/>
      <c r="B361" s="39" t="str">
        <f>'Gene Table'!D361</f>
        <v>NM_013975</v>
      </c>
      <c r="C361" s="164" t="s">
        <v>289</v>
      </c>
      <c r="D361" s="165"/>
      <c r="E361" s="165"/>
      <c r="F361" s="165"/>
      <c r="G361" s="165"/>
      <c r="H361" s="165"/>
      <c r="I361" s="165"/>
      <c r="J361" s="165"/>
      <c r="K361" s="165"/>
      <c r="L361" s="165"/>
      <c r="M361" s="165"/>
      <c r="N361" s="166" t="e">
        <f>AVERAGE(Calculations!P362:Y362)</f>
        <v>#DIV/0!</v>
      </c>
      <c r="O361" s="167" t="e">
        <f>STDEV(Calculations!P362:Y362)</f>
        <v>#DIV/0!</v>
      </c>
    </row>
    <row r="362" spans="1:15" ht="12.75">
      <c r="A362" s="163"/>
      <c r="B362" s="39" t="str">
        <f>'Gene Table'!D362</f>
        <v>NM_000234</v>
      </c>
      <c r="C362" s="164" t="s">
        <v>293</v>
      </c>
      <c r="D362" s="165"/>
      <c r="E362" s="165"/>
      <c r="F362" s="165"/>
      <c r="G362" s="165"/>
      <c r="H362" s="165"/>
      <c r="I362" s="165"/>
      <c r="J362" s="165"/>
      <c r="K362" s="165"/>
      <c r="L362" s="165"/>
      <c r="M362" s="165"/>
      <c r="N362" s="166" t="e">
        <f>AVERAGE(Calculations!P363:Y363)</f>
        <v>#DIV/0!</v>
      </c>
      <c r="O362" s="167" t="e">
        <f>STDEV(Calculations!P363:Y363)</f>
        <v>#DIV/0!</v>
      </c>
    </row>
    <row r="363" spans="1:15" ht="12.75">
      <c r="A363" s="163"/>
      <c r="B363" s="39" t="str">
        <f>'Gene Table'!D363</f>
        <v>NM_004139</v>
      </c>
      <c r="C363" s="164" t="s">
        <v>297</v>
      </c>
      <c r="D363" s="165"/>
      <c r="E363" s="165"/>
      <c r="F363" s="165"/>
      <c r="G363" s="165"/>
      <c r="H363" s="165"/>
      <c r="I363" s="165"/>
      <c r="J363" s="165"/>
      <c r="K363" s="165"/>
      <c r="L363" s="165"/>
      <c r="M363" s="165"/>
      <c r="N363" s="166" t="e">
        <f>AVERAGE(Calculations!P364:Y364)</f>
        <v>#DIV/0!</v>
      </c>
      <c r="O363" s="167" t="e">
        <f>STDEV(Calculations!P364:Y364)</f>
        <v>#DIV/0!</v>
      </c>
    </row>
    <row r="364" spans="1:15" ht="12.75">
      <c r="A364" s="163"/>
      <c r="B364" s="39" t="str">
        <f>'Gene Table'!D364</f>
        <v>NM_000426</v>
      </c>
      <c r="C364" s="164" t="s">
        <v>301</v>
      </c>
      <c r="D364" s="165"/>
      <c r="E364" s="165"/>
      <c r="F364" s="165"/>
      <c r="G364" s="165"/>
      <c r="H364" s="165"/>
      <c r="I364" s="165"/>
      <c r="J364" s="165"/>
      <c r="K364" s="165"/>
      <c r="L364" s="165"/>
      <c r="M364" s="165"/>
      <c r="N364" s="166" t="e">
        <f>AVERAGE(Calculations!P365:Y365)</f>
        <v>#DIV/0!</v>
      </c>
      <c r="O364" s="167" t="e">
        <f>STDEV(Calculations!P365:Y365)</f>
        <v>#DIV/0!</v>
      </c>
    </row>
    <row r="365" spans="1:15" ht="12.75">
      <c r="A365" s="163"/>
      <c r="B365" s="39" t="str">
        <f>'Gene Table'!D365</f>
        <v>NM_000892</v>
      </c>
      <c r="C365" s="164" t="s">
        <v>305</v>
      </c>
      <c r="D365" s="165"/>
      <c r="E365" s="165"/>
      <c r="F365" s="165"/>
      <c r="G365" s="165"/>
      <c r="H365" s="165"/>
      <c r="I365" s="165"/>
      <c r="J365" s="165"/>
      <c r="K365" s="165"/>
      <c r="L365" s="165"/>
      <c r="M365" s="165"/>
      <c r="N365" s="166" t="e">
        <f>AVERAGE(Calculations!P366:Y366)</f>
        <v>#DIV/0!</v>
      </c>
      <c r="O365" s="167" t="e">
        <f>STDEV(Calculations!P366:Y366)</f>
        <v>#DIV/0!</v>
      </c>
    </row>
    <row r="366" spans="1:15" ht="12.75">
      <c r="A366" s="163"/>
      <c r="B366" s="39" t="str">
        <f>'Gene Table'!D366</f>
        <v>NM_002257</v>
      </c>
      <c r="C366" s="164" t="s">
        <v>309</v>
      </c>
      <c r="D366" s="165"/>
      <c r="E366" s="165"/>
      <c r="F366" s="165"/>
      <c r="G366" s="165"/>
      <c r="H366" s="165"/>
      <c r="I366" s="165"/>
      <c r="J366" s="165"/>
      <c r="K366" s="165"/>
      <c r="L366" s="165"/>
      <c r="M366" s="165"/>
      <c r="N366" s="166" t="e">
        <f>AVERAGE(Calculations!P367:Y367)</f>
        <v>#DIV/0!</v>
      </c>
      <c r="O366" s="167" t="e">
        <f>STDEV(Calculations!P367:Y367)</f>
        <v>#DIV/0!</v>
      </c>
    </row>
    <row r="367" spans="1:15" ht="12.75">
      <c r="A367" s="163"/>
      <c r="B367" s="39" t="str">
        <f>'Gene Table'!D367</f>
        <v>NM_002227</v>
      </c>
      <c r="C367" s="164" t="s">
        <v>313</v>
      </c>
      <c r="D367" s="165"/>
      <c r="E367" s="165"/>
      <c r="F367" s="165"/>
      <c r="G367" s="165"/>
      <c r="H367" s="165"/>
      <c r="I367" s="165"/>
      <c r="J367" s="165"/>
      <c r="K367" s="165"/>
      <c r="L367" s="165"/>
      <c r="M367" s="165"/>
      <c r="N367" s="166" t="e">
        <f>AVERAGE(Calculations!P368:Y368)</f>
        <v>#DIV/0!</v>
      </c>
      <c r="O367" s="167" t="e">
        <f>STDEV(Calculations!P368:Y368)</f>
        <v>#DIV/0!</v>
      </c>
    </row>
    <row r="368" spans="1:15" ht="12.75">
      <c r="A368" s="163"/>
      <c r="B368" s="39" t="str">
        <f>'Gene Table'!D368</f>
        <v>NM_033453</v>
      </c>
      <c r="C368" s="164" t="s">
        <v>317</v>
      </c>
      <c r="D368" s="165"/>
      <c r="E368" s="165"/>
      <c r="F368" s="165"/>
      <c r="G368" s="165"/>
      <c r="H368" s="165"/>
      <c r="I368" s="165"/>
      <c r="J368" s="165"/>
      <c r="K368" s="165"/>
      <c r="L368" s="165"/>
      <c r="M368" s="165"/>
      <c r="N368" s="166" t="e">
        <f>AVERAGE(Calculations!P369:Y369)</f>
        <v>#DIV/0!</v>
      </c>
      <c r="O368" s="167" t="e">
        <f>STDEV(Calculations!P369:Y369)</f>
        <v>#DIV/0!</v>
      </c>
    </row>
    <row r="369" spans="1:15" ht="12.75">
      <c r="A369" s="163"/>
      <c r="B369" s="39" t="str">
        <f>'Gene Table'!D369</f>
        <v>NM_000044</v>
      </c>
      <c r="C369" s="164" t="s">
        <v>321</v>
      </c>
      <c r="D369" s="165"/>
      <c r="E369" s="165"/>
      <c r="F369" s="165"/>
      <c r="G369" s="165"/>
      <c r="H369" s="165"/>
      <c r="I369" s="165"/>
      <c r="J369" s="165"/>
      <c r="K369" s="165"/>
      <c r="L369" s="165"/>
      <c r="M369" s="165"/>
      <c r="N369" s="166" t="e">
        <f>AVERAGE(Calculations!P370:Y370)</f>
        <v>#DIV/0!</v>
      </c>
      <c r="O369" s="167" t="e">
        <f>STDEV(Calculations!P370:Y370)</f>
        <v>#DIV/0!</v>
      </c>
    </row>
    <row r="370" spans="1:15" ht="12.75">
      <c r="A370" s="163"/>
      <c r="B370" s="39" t="str">
        <f>'Gene Table'!D370</f>
        <v>NM_001570</v>
      </c>
      <c r="C370" s="164" t="s">
        <v>325</v>
      </c>
      <c r="D370" s="165"/>
      <c r="E370" s="165"/>
      <c r="F370" s="165"/>
      <c r="G370" s="165"/>
      <c r="H370" s="165"/>
      <c r="I370" s="165"/>
      <c r="J370" s="165"/>
      <c r="K370" s="165"/>
      <c r="L370" s="165"/>
      <c r="M370" s="165"/>
      <c r="N370" s="166" t="e">
        <f>AVERAGE(Calculations!P371:Y371)</f>
        <v>#DIV/0!</v>
      </c>
      <c r="O370" s="167" t="e">
        <f>STDEV(Calculations!P371:Y371)</f>
        <v>#DIV/0!</v>
      </c>
    </row>
    <row r="371" spans="1:15" ht="12.75">
      <c r="A371" s="163"/>
      <c r="B371" s="39" t="str">
        <f>'Gene Table'!D371</f>
        <v>NM_005538</v>
      </c>
      <c r="C371" s="164" t="s">
        <v>329</v>
      </c>
      <c r="D371" s="165"/>
      <c r="E371" s="165"/>
      <c r="F371" s="165"/>
      <c r="G371" s="165"/>
      <c r="H371" s="165"/>
      <c r="I371" s="165"/>
      <c r="J371" s="165"/>
      <c r="K371" s="165"/>
      <c r="L371" s="165"/>
      <c r="M371" s="165"/>
      <c r="N371" s="166" t="e">
        <f>AVERAGE(Calculations!P372:Y372)</f>
        <v>#DIV/0!</v>
      </c>
      <c r="O371" s="167" t="e">
        <f>STDEV(Calculations!P372:Y372)</f>
        <v>#DIV/0!</v>
      </c>
    </row>
    <row r="372" spans="1:15" ht="12.75">
      <c r="A372" s="163"/>
      <c r="B372" s="39" t="str">
        <f>'Gene Table'!D372</f>
        <v>NM_001562</v>
      </c>
      <c r="C372" s="164" t="s">
        <v>333</v>
      </c>
      <c r="D372" s="165"/>
      <c r="E372" s="165"/>
      <c r="F372" s="165"/>
      <c r="G372" s="165"/>
      <c r="H372" s="165"/>
      <c r="I372" s="165"/>
      <c r="J372" s="165"/>
      <c r="K372" s="165"/>
      <c r="L372" s="165"/>
      <c r="M372" s="165"/>
      <c r="N372" s="166" t="e">
        <f>AVERAGE(Calculations!P373:Y373)</f>
        <v>#DIV/0!</v>
      </c>
      <c r="O372" s="167" t="e">
        <f>STDEV(Calculations!P373:Y373)</f>
        <v>#DIV/0!</v>
      </c>
    </row>
    <row r="373" spans="1:15" ht="12.75">
      <c r="A373" s="163"/>
      <c r="B373" s="39" t="str">
        <f>'Gene Table'!D373</f>
        <v>NM_002189</v>
      </c>
      <c r="C373" s="164" t="s">
        <v>337</v>
      </c>
      <c r="D373" s="165"/>
      <c r="E373" s="165"/>
      <c r="F373" s="165"/>
      <c r="G373" s="165"/>
      <c r="H373" s="165"/>
      <c r="I373" s="165"/>
      <c r="J373" s="165"/>
      <c r="K373" s="165"/>
      <c r="L373" s="165"/>
      <c r="M373" s="165"/>
      <c r="N373" s="166" t="e">
        <f>AVERAGE(Calculations!P374:Y374)</f>
        <v>#DIV/0!</v>
      </c>
      <c r="O373" s="167" t="e">
        <f>STDEV(Calculations!P374:Y374)</f>
        <v>#DIV/0!</v>
      </c>
    </row>
    <row r="374" spans="1:15" ht="12.75">
      <c r="A374" s="163"/>
      <c r="B374" s="39" t="str">
        <f>'Gene Table'!D374</f>
        <v>NM_001559</v>
      </c>
      <c r="C374" s="164" t="s">
        <v>341</v>
      </c>
      <c r="D374" s="165"/>
      <c r="E374" s="165"/>
      <c r="F374" s="165"/>
      <c r="G374" s="165"/>
      <c r="H374" s="165"/>
      <c r="I374" s="165"/>
      <c r="J374" s="165"/>
      <c r="K374" s="165"/>
      <c r="L374" s="165"/>
      <c r="M374" s="165"/>
      <c r="N374" s="166" t="e">
        <f>AVERAGE(Calculations!P375:Y375)</f>
        <v>#DIV/0!</v>
      </c>
      <c r="O374" s="167" t="e">
        <f>STDEV(Calculations!P375:Y375)</f>
        <v>#DIV/0!</v>
      </c>
    </row>
    <row r="375" spans="1:15" ht="12.75">
      <c r="A375" s="163"/>
      <c r="B375" s="39" t="str">
        <f>'Gene Table'!D375</f>
        <v>HGDC</v>
      </c>
      <c r="C375" s="164" t="s">
        <v>345</v>
      </c>
      <c r="D375" s="165"/>
      <c r="E375" s="165"/>
      <c r="F375" s="165"/>
      <c r="G375" s="165"/>
      <c r="H375" s="165"/>
      <c r="I375" s="165"/>
      <c r="J375" s="165"/>
      <c r="K375" s="165"/>
      <c r="L375" s="165"/>
      <c r="M375" s="165"/>
      <c r="N375" s="166" t="e">
        <f>AVERAGE(Calculations!P376:Y376)</f>
        <v>#DIV/0!</v>
      </c>
      <c r="O375" s="167" t="e">
        <f>STDEV(Calculations!P376:Y376)</f>
        <v>#DIV/0!</v>
      </c>
    </row>
    <row r="376" spans="1:15" ht="12.75">
      <c r="A376" s="163"/>
      <c r="B376" s="39" t="str">
        <f>'Gene Table'!D376</f>
        <v>HGDC</v>
      </c>
      <c r="C376" s="164" t="s">
        <v>347</v>
      </c>
      <c r="D376" s="165"/>
      <c r="E376" s="165"/>
      <c r="F376" s="165"/>
      <c r="G376" s="165"/>
      <c r="H376" s="165"/>
      <c r="I376" s="165"/>
      <c r="J376" s="165"/>
      <c r="K376" s="165"/>
      <c r="L376" s="165"/>
      <c r="M376" s="165"/>
      <c r="N376" s="166" t="e">
        <f>AVERAGE(Calculations!P377:Y377)</f>
        <v>#DIV/0!</v>
      </c>
      <c r="O376" s="167" t="e">
        <f>STDEV(Calculations!P377:Y377)</f>
        <v>#DIV/0!</v>
      </c>
    </row>
    <row r="377" spans="1:15" ht="12.75">
      <c r="A377" s="163"/>
      <c r="B377" s="39" t="str">
        <f>'Gene Table'!D377</f>
        <v>NM_002046</v>
      </c>
      <c r="C377" s="164" t="s">
        <v>348</v>
      </c>
      <c r="D377" s="165"/>
      <c r="E377" s="165"/>
      <c r="F377" s="165"/>
      <c r="G377" s="165"/>
      <c r="H377" s="165"/>
      <c r="I377" s="165"/>
      <c r="J377" s="165"/>
      <c r="K377" s="165"/>
      <c r="L377" s="165"/>
      <c r="M377" s="165"/>
      <c r="N377" s="166" t="e">
        <f>AVERAGE(Calculations!P378:Y378)</f>
        <v>#DIV/0!</v>
      </c>
      <c r="O377" s="167" t="e">
        <f>STDEV(Calculations!P378:Y378)</f>
        <v>#DIV/0!</v>
      </c>
    </row>
    <row r="378" spans="1:15" ht="12.75">
      <c r="A378" s="163"/>
      <c r="B378" s="39" t="str">
        <f>'Gene Table'!D378</f>
        <v>NM_001101</v>
      </c>
      <c r="C378" s="164" t="s">
        <v>352</v>
      </c>
      <c r="D378" s="165"/>
      <c r="E378" s="165"/>
      <c r="F378" s="165"/>
      <c r="G378" s="165"/>
      <c r="H378" s="165"/>
      <c r="I378" s="165"/>
      <c r="J378" s="165"/>
      <c r="K378" s="165"/>
      <c r="L378" s="165"/>
      <c r="M378" s="165"/>
      <c r="N378" s="166" t="e">
        <f>AVERAGE(Calculations!P379:Y379)</f>
        <v>#DIV/0!</v>
      </c>
      <c r="O378" s="167" t="e">
        <f>STDEV(Calculations!P379:Y379)</f>
        <v>#DIV/0!</v>
      </c>
    </row>
    <row r="379" spans="1:15" ht="12.75">
      <c r="A379" s="163"/>
      <c r="B379" s="39" t="str">
        <f>'Gene Table'!D379</f>
        <v>NM_004048</v>
      </c>
      <c r="C379" s="164" t="s">
        <v>356</v>
      </c>
      <c r="D379" s="165"/>
      <c r="E379" s="165"/>
      <c r="F379" s="165"/>
      <c r="G379" s="165"/>
      <c r="H379" s="165"/>
      <c r="I379" s="165"/>
      <c r="J379" s="165"/>
      <c r="K379" s="165"/>
      <c r="L379" s="165"/>
      <c r="M379" s="165"/>
      <c r="N379" s="166" t="e">
        <f>AVERAGE(Calculations!P380:Y380)</f>
        <v>#DIV/0!</v>
      </c>
      <c r="O379" s="167" t="e">
        <f>STDEV(Calculations!P380:Y380)</f>
        <v>#DIV/0!</v>
      </c>
    </row>
    <row r="380" spans="1:15" ht="12.75">
      <c r="A380" s="163"/>
      <c r="B380" s="39" t="str">
        <f>'Gene Table'!D380</f>
        <v>NM_012423</v>
      </c>
      <c r="C380" s="164" t="s">
        <v>360</v>
      </c>
      <c r="D380" s="165"/>
      <c r="E380" s="165"/>
      <c r="F380" s="165"/>
      <c r="G380" s="165"/>
      <c r="H380" s="165"/>
      <c r="I380" s="165"/>
      <c r="J380" s="165"/>
      <c r="K380" s="165"/>
      <c r="L380" s="165"/>
      <c r="M380" s="165"/>
      <c r="N380" s="166" t="e">
        <f>AVERAGE(Calculations!P381:Y381)</f>
        <v>#DIV/0!</v>
      </c>
      <c r="O380" s="167" t="e">
        <f>STDEV(Calculations!P381:Y381)</f>
        <v>#DIV/0!</v>
      </c>
    </row>
    <row r="381" spans="1:15" ht="12.75">
      <c r="A381" s="163"/>
      <c r="B381" s="39" t="str">
        <f>'Gene Table'!D381</f>
        <v>NM_000194</v>
      </c>
      <c r="C381" s="164" t="s">
        <v>364</v>
      </c>
      <c r="D381" s="165"/>
      <c r="E381" s="165"/>
      <c r="F381" s="165"/>
      <c r="G381" s="165"/>
      <c r="H381" s="165"/>
      <c r="I381" s="165"/>
      <c r="J381" s="165"/>
      <c r="K381" s="165"/>
      <c r="L381" s="165"/>
      <c r="M381" s="165"/>
      <c r="N381" s="166" t="e">
        <f>AVERAGE(Calculations!P382:Y382)</f>
        <v>#DIV/0!</v>
      </c>
      <c r="O381" s="167" t="e">
        <f>STDEV(Calculations!P382:Y382)</f>
        <v>#DIV/0!</v>
      </c>
    </row>
    <row r="382" spans="1:15" ht="12.75">
      <c r="A382" s="163"/>
      <c r="B382" s="39" t="str">
        <f>'Gene Table'!D382</f>
        <v>NR_003286</v>
      </c>
      <c r="C382" s="164" t="s">
        <v>368</v>
      </c>
      <c r="D382" s="165"/>
      <c r="E382" s="165"/>
      <c r="F382" s="165"/>
      <c r="G382" s="165"/>
      <c r="H382" s="165"/>
      <c r="I382" s="165"/>
      <c r="J382" s="165"/>
      <c r="K382" s="165"/>
      <c r="L382" s="165"/>
      <c r="M382" s="165"/>
      <c r="N382" s="166" t="e">
        <f>AVERAGE(Calculations!P383:Y383)</f>
        <v>#DIV/0!</v>
      </c>
      <c r="O382" s="167" t="e">
        <f>STDEV(Calculations!P383:Y383)</f>
        <v>#DIV/0!</v>
      </c>
    </row>
    <row r="383" spans="1:15" ht="12.75">
      <c r="A383" s="163"/>
      <c r="B383" s="39" t="str">
        <f>'Gene Table'!D383</f>
        <v>RT</v>
      </c>
      <c r="C383" s="164" t="s">
        <v>372</v>
      </c>
      <c r="D383" s="165"/>
      <c r="E383" s="165"/>
      <c r="F383" s="165"/>
      <c r="G383" s="165"/>
      <c r="H383" s="165"/>
      <c r="I383" s="165"/>
      <c r="J383" s="165"/>
      <c r="K383" s="165"/>
      <c r="L383" s="165"/>
      <c r="M383" s="165"/>
      <c r="N383" s="166" t="e">
        <f>AVERAGE(Calculations!P384:Y384)</f>
        <v>#DIV/0!</v>
      </c>
      <c r="O383" s="167" t="e">
        <f>STDEV(Calculations!P384:Y384)</f>
        <v>#DIV/0!</v>
      </c>
    </row>
    <row r="384" spans="1:15" ht="12.75">
      <c r="A384" s="163"/>
      <c r="B384" s="39" t="str">
        <f>'Gene Table'!D384</f>
        <v>RT</v>
      </c>
      <c r="C384" s="164" t="s">
        <v>374</v>
      </c>
      <c r="D384" s="165"/>
      <c r="E384" s="165"/>
      <c r="F384" s="165"/>
      <c r="G384" s="165"/>
      <c r="H384" s="165"/>
      <c r="I384" s="165"/>
      <c r="J384" s="165"/>
      <c r="K384" s="165"/>
      <c r="L384" s="165"/>
      <c r="M384" s="165"/>
      <c r="N384" s="166" t="e">
        <f>AVERAGE(Calculations!P385:Y385)</f>
        <v>#DIV/0!</v>
      </c>
      <c r="O384" s="167" t="e">
        <f>STDEV(Calculations!P385:Y385)</f>
        <v>#DIV/0!</v>
      </c>
    </row>
    <row r="385" spans="1:15" ht="12.75">
      <c r="A385" s="163"/>
      <c r="B385" s="39" t="str">
        <f>'Gene Table'!D385</f>
        <v>PCR</v>
      </c>
      <c r="C385" s="164" t="s">
        <v>375</v>
      </c>
      <c r="D385" s="165"/>
      <c r="E385" s="165"/>
      <c r="F385" s="165"/>
      <c r="G385" s="165"/>
      <c r="H385" s="165"/>
      <c r="I385" s="165"/>
      <c r="J385" s="165"/>
      <c r="K385" s="165"/>
      <c r="L385" s="165"/>
      <c r="M385" s="165"/>
      <c r="N385" s="166" t="e">
        <f>AVERAGE(Calculations!P386:Y386)</f>
        <v>#DIV/0!</v>
      </c>
      <c r="O385" s="167" t="e">
        <f>STDEV(Calculations!P386:Y386)</f>
        <v>#DIV/0!</v>
      </c>
    </row>
    <row r="386" spans="1:15" ht="12.75">
      <c r="A386" s="163"/>
      <c r="B386" s="39" t="str">
        <f>'Gene Table'!D386</f>
        <v>PCR</v>
      </c>
      <c r="C386" s="164" t="s">
        <v>377</v>
      </c>
      <c r="D386" s="165"/>
      <c r="E386" s="165"/>
      <c r="F386" s="165"/>
      <c r="G386" s="165"/>
      <c r="H386" s="165"/>
      <c r="I386" s="165"/>
      <c r="J386" s="165"/>
      <c r="K386" s="165"/>
      <c r="L386" s="165"/>
      <c r="M386" s="165"/>
      <c r="N386" s="166" t="e">
        <f>AVERAGE(Calculations!P387:Y387)</f>
        <v>#DIV/0!</v>
      </c>
      <c r="O386" s="167" t="e">
        <f>STDEV(Calculations!P387:Y387)</f>
        <v>#DIV/0!</v>
      </c>
    </row>
    <row r="387" spans="1:15" ht="12.75">
      <c r="A387" s="163" t="str">
        <f>'Gene Table'!A387:A482</f>
        <v>Plate 5</v>
      </c>
      <c r="B387" s="39" t="str">
        <f>'Gene Table'!D387</f>
        <v>NM_005535</v>
      </c>
      <c r="C387" s="164" t="s">
        <v>9</v>
      </c>
      <c r="D387" s="165"/>
      <c r="E387" s="165"/>
      <c r="F387" s="165"/>
      <c r="G387" s="165"/>
      <c r="H387" s="165"/>
      <c r="I387" s="165"/>
      <c r="J387" s="165"/>
      <c r="K387" s="165"/>
      <c r="L387" s="165"/>
      <c r="M387" s="165"/>
      <c r="N387" s="166" t="e">
        <f>AVERAGE(Calculations!P388:Y388)</f>
        <v>#DIV/0!</v>
      </c>
      <c r="O387" s="167" t="e">
        <f>STDEV(Calculations!P388:Y388)</f>
        <v>#DIV/0!</v>
      </c>
    </row>
    <row r="388" spans="1:15" ht="12.75">
      <c r="A388" s="163"/>
      <c r="B388" s="39" t="str">
        <f>'Gene Table'!D388</f>
        <v>NM_000634</v>
      </c>
      <c r="C388" s="164" t="s">
        <v>13</v>
      </c>
      <c r="D388" s="165"/>
      <c r="E388" s="165"/>
      <c r="F388" s="165"/>
      <c r="G388" s="165"/>
      <c r="H388" s="165"/>
      <c r="I388" s="165"/>
      <c r="J388" s="165"/>
      <c r="K388" s="165"/>
      <c r="L388" s="165"/>
      <c r="M388" s="165"/>
      <c r="N388" s="166" t="e">
        <f>AVERAGE(Calculations!P389:Y389)</f>
        <v>#DIV/0!</v>
      </c>
      <c r="O388" s="167" t="e">
        <f>STDEV(Calculations!P389:Y389)</f>
        <v>#DIV/0!</v>
      </c>
    </row>
    <row r="389" spans="1:15" ht="12.75">
      <c r="A389" s="163"/>
      <c r="B389" s="39" t="str">
        <f>'Gene Table'!D389</f>
        <v>NM_000417</v>
      </c>
      <c r="C389" s="164" t="s">
        <v>17</v>
      </c>
      <c r="D389" s="165"/>
      <c r="E389" s="165"/>
      <c r="F389" s="165"/>
      <c r="G389" s="165"/>
      <c r="H389" s="165"/>
      <c r="I389" s="165"/>
      <c r="J389" s="165"/>
      <c r="K389" s="165"/>
      <c r="L389" s="165"/>
      <c r="M389" s="165"/>
      <c r="N389" s="166" t="e">
        <f>AVERAGE(Calculations!P390:Y390)</f>
        <v>#DIV/0!</v>
      </c>
      <c r="O389" s="167" t="e">
        <f>STDEV(Calculations!P390:Y390)</f>
        <v>#DIV/0!</v>
      </c>
    </row>
    <row r="390" spans="1:15" ht="12.75">
      <c r="A390" s="163"/>
      <c r="B390" s="39" t="str">
        <f>'Gene Table'!D390</f>
        <v>NM_001556</v>
      </c>
      <c r="C390" s="164" t="s">
        <v>21</v>
      </c>
      <c r="D390" s="165"/>
      <c r="E390" s="165"/>
      <c r="F390" s="165"/>
      <c r="G390" s="165"/>
      <c r="H390" s="165"/>
      <c r="I390" s="165"/>
      <c r="J390" s="165"/>
      <c r="K390" s="165"/>
      <c r="L390" s="165"/>
      <c r="M390" s="165"/>
      <c r="N390" s="166" t="e">
        <f>AVERAGE(Calculations!P391:Y391)</f>
        <v>#DIV/0!</v>
      </c>
      <c r="O390" s="167" t="e">
        <f>STDEV(Calculations!P391:Y391)</f>
        <v>#DIV/0!</v>
      </c>
    </row>
    <row r="391" spans="1:15" ht="12.75">
      <c r="A391" s="163"/>
      <c r="B391" s="39" t="str">
        <f>'Gene Table'!D391</f>
        <v>NM_000598</v>
      </c>
      <c r="C391" s="164" t="s">
        <v>25</v>
      </c>
      <c r="D391" s="165"/>
      <c r="E391" s="165"/>
      <c r="F391" s="165"/>
      <c r="G391" s="165"/>
      <c r="H391" s="165"/>
      <c r="I391" s="165"/>
      <c r="J391" s="165"/>
      <c r="K391" s="165"/>
      <c r="L391" s="165"/>
      <c r="M391" s="165"/>
      <c r="N391" s="166" t="e">
        <f>AVERAGE(Calculations!P392:Y392)</f>
        <v>#DIV/0!</v>
      </c>
      <c r="O391" s="167" t="e">
        <f>STDEV(Calculations!P392:Y392)</f>
        <v>#DIV/0!</v>
      </c>
    </row>
    <row r="392" spans="1:15" ht="12.75">
      <c r="A392" s="163"/>
      <c r="B392" s="39" t="str">
        <f>'Gene Table'!D392</f>
        <v>NM_000596</v>
      </c>
      <c r="C392" s="164" t="s">
        <v>29</v>
      </c>
      <c r="D392" s="165"/>
      <c r="E392" s="165"/>
      <c r="F392" s="165"/>
      <c r="G392" s="165"/>
      <c r="H392" s="165"/>
      <c r="I392" s="165"/>
      <c r="J392" s="165"/>
      <c r="K392" s="165"/>
      <c r="L392" s="165"/>
      <c r="M392" s="165"/>
      <c r="N392" s="166" t="e">
        <f>AVERAGE(Calculations!P393:Y393)</f>
        <v>#DIV/0!</v>
      </c>
      <c r="O392" s="167" t="e">
        <f>STDEV(Calculations!P393:Y393)</f>
        <v>#DIV/0!</v>
      </c>
    </row>
    <row r="393" spans="1:15" ht="12.75">
      <c r="A393" s="163"/>
      <c r="B393" s="39" t="str">
        <f>'Gene Table'!D393</f>
        <v>NM_000612</v>
      </c>
      <c r="C393" s="164" t="s">
        <v>33</v>
      </c>
      <c r="D393" s="165"/>
      <c r="E393" s="165"/>
      <c r="F393" s="165"/>
      <c r="G393" s="165"/>
      <c r="H393" s="165"/>
      <c r="I393" s="165"/>
      <c r="J393" s="165"/>
      <c r="K393" s="165"/>
      <c r="L393" s="165"/>
      <c r="M393" s="165"/>
      <c r="N393" s="166" t="e">
        <f>AVERAGE(Calculations!P394:Y394)</f>
        <v>#DIV/0!</v>
      </c>
      <c r="O393" s="167" t="e">
        <f>STDEV(Calculations!P394:Y394)</f>
        <v>#DIV/0!</v>
      </c>
    </row>
    <row r="394" spans="1:15" ht="12.75">
      <c r="A394" s="163"/>
      <c r="B394" s="39" t="str">
        <f>'Gene Table'!D394</f>
        <v>NM_000875</v>
      </c>
      <c r="C394" s="164" t="s">
        <v>37</v>
      </c>
      <c r="D394" s="165"/>
      <c r="E394" s="165"/>
      <c r="F394" s="165"/>
      <c r="G394" s="165"/>
      <c r="H394" s="165"/>
      <c r="I394" s="165"/>
      <c r="J394" s="165"/>
      <c r="K394" s="165"/>
      <c r="L394" s="165"/>
      <c r="M394" s="165"/>
      <c r="N394" s="166" t="e">
        <f>AVERAGE(Calculations!P395:Y395)</f>
        <v>#DIV/0!</v>
      </c>
      <c r="O394" s="167" t="e">
        <f>STDEV(Calculations!P395:Y395)</f>
        <v>#DIV/0!</v>
      </c>
    </row>
    <row r="395" spans="1:15" ht="12.75">
      <c r="A395" s="163"/>
      <c r="B395" s="39" t="str">
        <f>'Gene Table'!D395</f>
        <v>NM_000618</v>
      </c>
      <c r="C395" s="164" t="s">
        <v>41</v>
      </c>
      <c r="D395" s="165"/>
      <c r="E395" s="165"/>
      <c r="F395" s="165"/>
      <c r="G395" s="165"/>
      <c r="H395" s="165"/>
      <c r="I395" s="165"/>
      <c r="J395" s="165"/>
      <c r="K395" s="165"/>
      <c r="L395" s="165"/>
      <c r="M395" s="165"/>
      <c r="N395" s="166" t="e">
        <f>AVERAGE(Calculations!P396:Y396)</f>
        <v>#DIV/0!</v>
      </c>
      <c r="O395" s="167" t="e">
        <f>STDEV(Calculations!P396:Y396)</f>
        <v>#DIV/0!</v>
      </c>
    </row>
    <row r="396" spans="1:15" ht="12.75">
      <c r="A396" s="163"/>
      <c r="B396" s="39" t="str">
        <f>'Gene Table'!D396</f>
        <v>NM_000416</v>
      </c>
      <c r="C396" s="164" t="s">
        <v>45</v>
      </c>
      <c r="D396" s="165"/>
      <c r="E396" s="165"/>
      <c r="F396" s="165"/>
      <c r="G396" s="165"/>
      <c r="H396" s="165"/>
      <c r="I396" s="165"/>
      <c r="J396" s="165"/>
      <c r="K396" s="165"/>
      <c r="L396" s="165"/>
      <c r="M396" s="165"/>
      <c r="N396" s="166" t="e">
        <f>AVERAGE(Calculations!P397:Y397)</f>
        <v>#DIV/0!</v>
      </c>
      <c r="O396" s="167" t="e">
        <f>STDEV(Calculations!P397:Y397)</f>
        <v>#DIV/0!</v>
      </c>
    </row>
    <row r="397" spans="1:15" ht="12.75">
      <c r="A397" s="163"/>
      <c r="B397" s="39" t="str">
        <f>'Gene Table'!D397</f>
        <v>NM_005896</v>
      </c>
      <c r="C397" s="164" t="s">
        <v>49</v>
      </c>
      <c r="D397" s="165"/>
      <c r="E397" s="165"/>
      <c r="F397" s="165"/>
      <c r="G397" s="165"/>
      <c r="H397" s="165"/>
      <c r="I397" s="165"/>
      <c r="J397" s="165"/>
      <c r="K397" s="165"/>
      <c r="L397" s="165"/>
      <c r="M397" s="165"/>
      <c r="N397" s="166" t="e">
        <f>AVERAGE(Calculations!P398:Y398)</f>
        <v>#DIV/0!</v>
      </c>
      <c r="O397" s="167" t="e">
        <f>STDEV(Calculations!P398:Y398)</f>
        <v>#DIV/0!</v>
      </c>
    </row>
    <row r="398" spans="1:15" ht="12.75">
      <c r="A398" s="163"/>
      <c r="B398" s="39" t="str">
        <f>'Gene Table'!D398</f>
        <v>NM_000384</v>
      </c>
      <c r="C398" s="164" t="s">
        <v>53</v>
      </c>
      <c r="D398" s="165"/>
      <c r="E398" s="165"/>
      <c r="F398" s="165"/>
      <c r="G398" s="165"/>
      <c r="H398" s="165"/>
      <c r="I398" s="165"/>
      <c r="J398" s="165"/>
      <c r="K398" s="165"/>
      <c r="L398" s="165"/>
      <c r="M398" s="165"/>
      <c r="N398" s="166" t="e">
        <f>AVERAGE(Calculations!P399:Y399)</f>
        <v>#DIV/0!</v>
      </c>
      <c r="O398" s="167" t="e">
        <f>STDEV(Calculations!P399:Y399)</f>
        <v>#DIV/0!</v>
      </c>
    </row>
    <row r="399" spans="1:15" ht="12.75">
      <c r="A399" s="163"/>
      <c r="B399" s="39" t="str">
        <f>'Gene Table'!D399</f>
        <v>NM_001039132</v>
      </c>
      <c r="C399" s="164" t="s">
        <v>57</v>
      </c>
      <c r="D399" s="165"/>
      <c r="E399" s="165"/>
      <c r="F399" s="165"/>
      <c r="G399" s="165"/>
      <c r="H399" s="165"/>
      <c r="I399" s="165"/>
      <c r="J399" s="165"/>
      <c r="K399" s="165"/>
      <c r="L399" s="165"/>
      <c r="M399" s="165"/>
      <c r="N399" s="166" t="e">
        <f>AVERAGE(Calculations!P400:Y400)</f>
        <v>#DIV/0!</v>
      </c>
      <c r="O399" s="167" t="e">
        <f>STDEV(Calculations!P400:Y400)</f>
        <v>#DIV/0!</v>
      </c>
    </row>
    <row r="400" spans="1:15" ht="12.75">
      <c r="A400" s="163"/>
      <c r="B400" s="39" t="str">
        <f>'Gene Table'!D400</f>
        <v>NM_000482</v>
      </c>
      <c r="C400" s="164" t="s">
        <v>61</v>
      </c>
      <c r="D400" s="165"/>
      <c r="E400" s="165"/>
      <c r="F400" s="165"/>
      <c r="G400" s="165"/>
      <c r="H400" s="165"/>
      <c r="I400" s="165"/>
      <c r="J400" s="165"/>
      <c r="K400" s="165"/>
      <c r="L400" s="165"/>
      <c r="M400" s="165"/>
      <c r="N400" s="166" t="e">
        <f>AVERAGE(Calculations!P401:Y401)</f>
        <v>#DIV/0!</v>
      </c>
      <c r="O400" s="167" t="e">
        <f>STDEV(Calculations!P401:Y401)</f>
        <v>#DIV/0!</v>
      </c>
    </row>
    <row r="401" spans="1:15" ht="12.75">
      <c r="A401" s="163"/>
      <c r="B401" s="39" t="str">
        <f>'Gene Table'!D401</f>
        <v>NM_002155</v>
      </c>
      <c r="C401" s="164" t="s">
        <v>65</v>
      </c>
      <c r="D401" s="165"/>
      <c r="E401" s="165"/>
      <c r="F401" s="165"/>
      <c r="G401" s="165"/>
      <c r="H401" s="165"/>
      <c r="I401" s="165"/>
      <c r="J401" s="165"/>
      <c r="K401" s="165"/>
      <c r="L401" s="165"/>
      <c r="M401" s="165"/>
      <c r="N401" s="166" t="e">
        <f>AVERAGE(Calculations!P402:Y402)</f>
        <v>#DIV/0!</v>
      </c>
      <c r="O401" s="167" t="e">
        <f>STDEV(Calculations!P402:Y402)</f>
        <v>#DIV/0!</v>
      </c>
    </row>
    <row r="402" spans="1:15" ht="12.75">
      <c r="A402" s="163"/>
      <c r="B402" s="39" t="str">
        <f>'Gene Table'!D402</f>
        <v>NM_002153</v>
      </c>
      <c r="C402" s="164" t="s">
        <v>69</v>
      </c>
      <c r="D402" s="165"/>
      <c r="E402" s="165"/>
      <c r="F402" s="165"/>
      <c r="G402" s="165"/>
      <c r="H402" s="165"/>
      <c r="I402" s="165"/>
      <c r="J402" s="165"/>
      <c r="K402" s="165"/>
      <c r="L402" s="165"/>
      <c r="M402" s="165"/>
      <c r="N402" s="166" t="e">
        <f>AVERAGE(Calculations!P403:Y403)</f>
        <v>#DIV/0!</v>
      </c>
      <c r="O402" s="167" t="e">
        <f>STDEV(Calculations!P403:Y403)</f>
        <v>#DIV/0!</v>
      </c>
    </row>
    <row r="403" spans="1:15" ht="12.75">
      <c r="A403" s="163"/>
      <c r="B403" s="39" t="str">
        <f>'Gene Table'!D403</f>
        <v>NM_000413</v>
      </c>
      <c r="C403" s="164" t="s">
        <v>73</v>
      </c>
      <c r="D403" s="165"/>
      <c r="E403" s="165"/>
      <c r="F403" s="165"/>
      <c r="G403" s="165"/>
      <c r="H403" s="165"/>
      <c r="I403" s="165"/>
      <c r="J403" s="165"/>
      <c r="K403" s="165"/>
      <c r="L403" s="165"/>
      <c r="M403" s="165"/>
      <c r="N403" s="166" t="e">
        <f>AVERAGE(Calculations!P404:Y404)</f>
        <v>#DIV/0!</v>
      </c>
      <c r="O403" s="167" t="e">
        <f>STDEV(Calculations!P404:Y404)</f>
        <v>#DIV/0!</v>
      </c>
    </row>
    <row r="404" spans="1:15" ht="12.75">
      <c r="A404" s="163"/>
      <c r="B404" s="39" t="str">
        <f>'Gene Table'!D404</f>
        <v>NM_001641</v>
      </c>
      <c r="C404" s="164" t="s">
        <v>77</v>
      </c>
      <c r="D404" s="165"/>
      <c r="E404" s="165"/>
      <c r="F404" s="165"/>
      <c r="G404" s="165"/>
      <c r="H404" s="165"/>
      <c r="I404" s="165"/>
      <c r="J404" s="165"/>
      <c r="K404" s="165"/>
      <c r="L404" s="165"/>
      <c r="M404" s="165"/>
      <c r="N404" s="166" t="e">
        <f>AVERAGE(Calculations!P405:Y405)</f>
        <v>#DIV/0!</v>
      </c>
      <c r="O404" s="167" t="e">
        <f>STDEV(Calculations!P405:Y405)</f>
        <v>#DIV/0!</v>
      </c>
    </row>
    <row r="405" spans="1:15" ht="12.75">
      <c r="A405" s="163"/>
      <c r="B405" s="39" t="str">
        <f>'Gene Table'!D405</f>
        <v>NM_000198</v>
      </c>
      <c r="C405" s="164" t="s">
        <v>81</v>
      </c>
      <c r="D405" s="165"/>
      <c r="E405" s="165"/>
      <c r="F405" s="165"/>
      <c r="G405" s="165"/>
      <c r="H405" s="165"/>
      <c r="I405" s="165"/>
      <c r="J405" s="165"/>
      <c r="K405" s="165"/>
      <c r="L405" s="165"/>
      <c r="M405" s="165"/>
      <c r="N405" s="166" t="e">
        <f>AVERAGE(Calculations!P406:Y406)</f>
        <v>#DIV/0!</v>
      </c>
      <c r="O405" s="167" t="e">
        <f>STDEV(Calculations!P406:Y406)</f>
        <v>#DIV/0!</v>
      </c>
    </row>
    <row r="406" spans="1:15" ht="12.75">
      <c r="A406" s="163"/>
      <c r="B406" s="39" t="str">
        <f>'Gene Table'!D406</f>
        <v>NM_000862</v>
      </c>
      <c r="C406" s="164" t="s">
        <v>85</v>
      </c>
      <c r="D406" s="165"/>
      <c r="E406" s="165"/>
      <c r="F406" s="165"/>
      <c r="G406" s="165"/>
      <c r="H406" s="165"/>
      <c r="I406" s="165"/>
      <c r="J406" s="165"/>
      <c r="K406" s="165"/>
      <c r="L406" s="165"/>
      <c r="M406" s="165"/>
      <c r="N406" s="166" t="e">
        <f>AVERAGE(Calculations!P407:Y407)</f>
        <v>#DIV/0!</v>
      </c>
      <c r="O406" s="167" t="e">
        <f>STDEV(Calculations!P407:Y407)</f>
        <v>#DIV/0!</v>
      </c>
    </row>
    <row r="407" spans="1:15" ht="12.75">
      <c r="A407" s="163"/>
      <c r="B407" s="39" t="str">
        <f>'Gene Table'!D407</f>
        <v>NM_005143</v>
      </c>
      <c r="C407" s="164" t="s">
        <v>89</v>
      </c>
      <c r="D407" s="165"/>
      <c r="E407" s="165"/>
      <c r="F407" s="165"/>
      <c r="G407" s="165"/>
      <c r="H407" s="165"/>
      <c r="I407" s="165"/>
      <c r="J407" s="165"/>
      <c r="K407" s="165"/>
      <c r="L407" s="165"/>
      <c r="M407" s="165"/>
      <c r="N407" s="166" t="e">
        <f>AVERAGE(Calculations!P408:Y408)</f>
        <v>#DIV/0!</v>
      </c>
      <c r="O407" s="167" t="e">
        <f>STDEV(Calculations!P408:Y408)</f>
        <v>#DIV/0!</v>
      </c>
    </row>
    <row r="408" spans="1:15" ht="12.75">
      <c r="A408" s="163"/>
      <c r="B408" s="39" t="str">
        <f>'Gene Table'!D408</f>
        <v>NM_005518</v>
      </c>
      <c r="C408" s="164" t="s">
        <v>93</v>
      </c>
      <c r="D408" s="165"/>
      <c r="E408" s="165"/>
      <c r="F408" s="165"/>
      <c r="G408" s="165"/>
      <c r="H408" s="165"/>
      <c r="I408" s="165"/>
      <c r="J408" s="165"/>
      <c r="K408" s="165"/>
      <c r="L408" s="165"/>
      <c r="M408" s="165"/>
      <c r="N408" s="166" t="e">
        <f>AVERAGE(Calculations!P409:Y409)</f>
        <v>#DIV/0!</v>
      </c>
      <c r="O408" s="167" t="e">
        <f>STDEV(Calculations!P409:Y409)</f>
        <v>#DIV/0!</v>
      </c>
    </row>
    <row r="409" spans="1:15" ht="12.75">
      <c r="A409" s="163"/>
      <c r="B409" s="39" t="str">
        <f>'Gene Table'!D409</f>
        <v>NM_002130</v>
      </c>
      <c r="C409" s="164" t="s">
        <v>97</v>
      </c>
      <c r="D409" s="165"/>
      <c r="E409" s="165"/>
      <c r="F409" s="165"/>
      <c r="G409" s="165"/>
      <c r="H409" s="165"/>
      <c r="I409" s="165"/>
      <c r="J409" s="165"/>
      <c r="K409" s="165"/>
      <c r="L409" s="165"/>
      <c r="M409" s="165"/>
      <c r="N409" s="166" t="e">
        <f>AVERAGE(Calculations!P410:Y410)</f>
        <v>#DIV/0!</v>
      </c>
      <c r="O409" s="167" t="e">
        <f>STDEV(Calculations!P410:Y410)</f>
        <v>#DIV/0!</v>
      </c>
    </row>
    <row r="410" spans="1:15" ht="12.75">
      <c r="A410" s="163"/>
      <c r="B410" s="39" t="str">
        <f>'Gene Table'!D410</f>
        <v>NM_001607</v>
      </c>
      <c r="C410" s="164" t="s">
        <v>101</v>
      </c>
      <c r="D410" s="165"/>
      <c r="E410" s="165"/>
      <c r="F410" s="165"/>
      <c r="G410" s="165"/>
      <c r="H410" s="165"/>
      <c r="I410" s="165"/>
      <c r="J410" s="165"/>
      <c r="K410" s="165"/>
      <c r="L410" s="165"/>
      <c r="M410" s="165"/>
      <c r="N410" s="166" t="e">
        <f>AVERAGE(Calculations!P411:Y411)</f>
        <v>#DIV/0!</v>
      </c>
      <c r="O410" s="167" t="e">
        <f>STDEV(Calculations!P411:Y411)</f>
        <v>#DIV/0!</v>
      </c>
    </row>
    <row r="411" spans="1:15" ht="12.75">
      <c r="A411" s="163"/>
      <c r="B411" s="39" t="str">
        <f>'Gene Table'!D411</f>
        <v>NM_021155</v>
      </c>
      <c r="C411" s="164" t="s">
        <v>105</v>
      </c>
      <c r="D411" s="165"/>
      <c r="E411" s="165"/>
      <c r="F411" s="165"/>
      <c r="G411" s="165"/>
      <c r="H411" s="165"/>
      <c r="I411" s="165"/>
      <c r="J411" s="165"/>
      <c r="K411" s="165"/>
      <c r="L411" s="165"/>
      <c r="M411" s="165"/>
      <c r="N411" s="166" t="e">
        <f>AVERAGE(Calculations!P412:Y412)</f>
        <v>#DIV/0!</v>
      </c>
      <c r="O411" s="167" t="e">
        <f>STDEV(Calculations!P412:Y412)</f>
        <v>#DIV/0!</v>
      </c>
    </row>
    <row r="412" spans="1:15" ht="12.75">
      <c r="A412" s="163"/>
      <c r="B412" s="39" t="str">
        <f>'Gene Table'!D412</f>
        <v>NM_001010931</v>
      </c>
      <c r="C412" s="164" t="s">
        <v>109</v>
      </c>
      <c r="D412" s="165"/>
      <c r="E412" s="165"/>
      <c r="F412" s="165"/>
      <c r="G412" s="165"/>
      <c r="H412" s="165"/>
      <c r="I412" s="165"/>
      <c r="J412" s="165"/>
      <c r="K412" s="165"/>
      <c r="L412" s="165"/>
      <c r="M412" s="165"/>
      <c r="N412" s="166" t="e">
        <f>AVERAGE(Calculations!P413:Y413)</f>
        <v>#DIV/0!</v>
      </c>
      <c r="O412" s="167" t="e">
        <f>STDEV(Calculations!P413:Y413)</f>
        <v>#DIV/0!</v>
      </c>
    </row>
    <row r="413" spans="1:15" ht="12.75">
      <c r="A413" s="163"/>
      <c r="B413" s="39" t="str">
        <f>'Gene Table'!D413</f>
        <v>NM_013371</v>
      </c>
      <c r="C413" s="164" t="s">
        <v>113</v>
      </c>
      <c r="D413" s="165"/>
      <c r="E413" s="165"/>
      <c r="F413" s="165"/>
      <c r="G413" s="165"/>
      <c r="H413" s="165"/>
      <c r="I413" s="165"/>
      <c r="J413" s="165"/>
      <c r="K413" s="165"/>
      <c r="L413" s="165"/>
      <c r="M413" s="165"/>
      <c r="N413" s="166" t="e">
        <f>AVERAGE(Calculations!P414:Y414)</f>
        <v>#DIV/0!</v>
      </c>
      <c r="O413" s="167" t="e">
        <f>STDEV(Calculations!P414:Y414)</f>
        <v>#DIV/0!</v>
      </c>
    </row>
    <row r="414" spans="1:15" ht="12.75">
      <c r="A414" s="163"/>
      <c r="B414" s="39" t="str">
        <f>'Gene Table'!D414</f>
        <v>NM_012092</v>
      </c>
      <c r="C414" s="164" t="s">
        <v>117</v>
      </c>
      <c r="D414" s="165"/>
      <c r="E414" s="165"/>
      <c r="F414" s="165"/>
      <c r="G414" s="165"/>
      <c r="H414" s="165"/>
      <c r="I414" s="165"/>
      <c r="J414" s="165"/>
      <c r="K414" s="165"/>
      <c r="L414" s="165"/>
      <c r="M414" s="165"/>
      <c r="N414" s="166" t="e">
        <f>AVERAGE(Calculations!P415:Y415)</f>
        <v>#DIV/0!</v>
      </c>
      <c r="O414" s="167" t="e">
        <f>STDEV(Calculations!P415:Y415)</f>
        <v>#DIV/0!</v>
      </c>
    </row>
    <row r="415" spans="1:15" ht="12.75">
      <c r="A415" s="163"/>
      <c r="B415" s="39" t="str">
        <f>'Gene Table'!D415</f>
        <v>NM_005513</v>
      </c>
      <c r="C415" s="164" t="s">
        <v>121</v>
      </c>
      <c r="D415" s="165"/>
      <c r="E415" s="165"/>
      <c r="F415" s="165"/>
      <c r="G415" s="165"/>
      <c r="H415" s="165"/>
      <c r="I415" s="165"/>
      <c r="J415" s="165"/>
      <c r="K415" s="165"/>
      <c r="L415" s="165"/>
      <c r="M415" s="165"/>
      <c r="N415" s="166" t="e">
        <f>AVERAGE(Calculations!P416:Y416)</f>
        <v>#DIV/0!</v>
      </c>
      <c r="O415" s="167" t="e">
        <f>STDEV(Calculations!P416:Y416)</f>
        <v>#DIV/0!</v>
      </c>
    </row>
    <row r="416" spans="1:15" ht="12.75">
      <c r="A416" s="163"/>
      <c r="B416" s="39" t="str">
        <f>'Gene Table'!D416</f>
        <v>NM_000827</v>
      </c>
      <c r="C416" s="164" t="s">
        <v>125</v>
      </c>
      <c r="D416" s="165"/>
      <c r="E416" s="165"/>
      <c r="F416" s="165"/>
      <c r="G416" s="165"/>
      <c r="H416" s="165"/>
      <c r="I416" s="165"/>
      <c r="J416" s="165"/>
      <c r="K416" s="165"/>
      <c r="L416" s="165"/>
      <c r="M416" s="165"/>
      <c r="N416" s="166" t="e">
        <f>AVERAGE(Calculations!P417:Y417)</f>
        <v>#DIV/0!</v>
      </c>
      <c r="O416" s="167" t="e">
        <f>STDEV(Calculations!P417:Y417)</f>
        <v>#DIV/0!</v>
      </c>
    </row>
    <row r="417" spans="1:15" ht="12.75">
      <c r="A417" s="163"/>
      <c r="B417" s="39" t="str">
        <f>'Gene Table'!D417</f>
        <v>NM_002084</v>
      </c>
      <c r="C417" s="164" t="s">
        <v>129</v>
      </c>
      <c r="D417" s="165"/>
      <c r="E417" s="165"/>
      <c r="F417" s="165"/>
      <c r="G417" s="165"/>
      <c r="H417" s="165"/>
      <c r="I417" s="165"/>
      <c r="J417" s="165"/>
      <c r="K417" s="165"/>
      <c r="L417" s="165"/>
      <c r="M417" s="165"/>
      <c r="N417" s="166" t="e">
        <f>AVERAGE(Calculations!P418:Y418)</f>
        <v>#DIV/0!</v>
      </c>
      <c r="O417" s="167" t="e">
        <f>STDEV(Calculations!P418:Y418)</f>
        <v>#DIV/0!</v>
      </c>
    </row>
    <row r="418" spans="1:15" ht="12.75">
      <c r="A418" s="163"/>
      <c r="B418" s="39" t="str">
        <f>'Gene Table'!D418</f>
        <v>NM_002083</v>
      </c>
      <c r="C418" s="164" t="s">
        <v>133</v>
      </c>
      <c r="D418" s="165"/>
      <c r="E418" s="165"/>
      <c r="F418" s="165"/>
      <c r="G418" s="165"/>
      <c r="H418" s="165"/>
      <c r="I418" s="165"/>
      <c r="J418" s="165"/>
      <c r="K418" s="165"/>
      <c r="L418" s="165"/>
      <c r="M418" s="165"/>
      <c r="N418" s="166" t="e">
        <f>AVERAGE(Calculations!P419:Y419)</f>
        <v>#DIV/0!</v>
      </c>
      <c r="O418" s="167" t="e">
        <f>STDEV(Calculations!P419:Y419)</f>
        <v>#DIV/0!</v>
      </c>
    </row>
    <row r="419" spans="1:15" ht="12.75">
      <c r="A419" s="163"/>
      <c r="B419" s="39" t="str">
        <f>'Gene Table'!D419</f>
        <v>NM_019844</v>
      </c>
      <c r="C419" s="164" t="s">
        <v>137</v>
      </c>
      <c r="D419" s="165"/>
      <c r="E419" s="165"/>
      <c r="F419" s="165"/>
      <c r="G419" s="165"/>
      <c r="H419" s="165"/>
      <c r="I419" s="165"/>
      <c r="J419" s="165"/>
      <c r="K419" s="165"/>
      <c r="L419" s="165"/>
      <c r="M419" s="165"/>
      <c r="N419" s="166" t="e">
        <f>AVERAGE(Calculations!P420:Y420)</f>
        <v>#DIV/0!</v>
      </c>
      <c r="O419" s="167" t="e">
        <f>STDEV(Calculations!P420:Y420)</f>
        <v>#DIV/0!</v>
      </c>
    </row>
    <row r="420" spans="1:15" ht="12.75">
      <c r="A420" s="163"/>
      <c r="B420" s="39" t="str">
        <f>'Gene Table'!D420</f>
        <v>NM_014905</v>
      </c>
      <c r="C420" s="164" t="s">
        <v>141</v>
      </c>
      <c r="D420" s="165"/>
      <c r="E420" s="165"/>
      <c r="F420" s="165"/>
      <c r="G420" s="165"/>
      <c r="H420" s="165"/>
      <c r="I420" s="165"/>
      <c r="J420" s="165"/>
      <c r="K420" s="165"/>
      <c r="L420" s="165"/>
      <c r="M420" s="165"/>
      <c r="N420" s="166" t="e">
        <f>AVERAGE(Calculations!P421:Y421)</f>
        <v>#DIV/0!</v>
      </c>
      <c r="O420" s="167" t="e">
        <f>STDEV(Calculations!P421:Y421)</f>
        <v>#DIV/0!</v>
      </c>
    </row>
    <row r="421" spans="1:15" ht="12.75">
      <c r="A421" s="163"/>
      <c r="B421" s="39" t="str">
        <f>'Gene Table'!D421</f>
        <v>NM_000515</v>
      </c>
      <c r="C421" s="164" t="s">
        <v>145</v>
      </c>
      <c r="D421" s="165"/>
      <c r="E421" s="165"/>
      <c r="F421" s="165"/>
      <c r="G421" s="165"/>
      <c r="H421" s="165"/>
      <c r="I421" s="165"/>
      <c r="J421" s="165"/>
      <c r="K421" s="165"/>
      <c r="L421" s="165"/>
      <c r="M421" s="165"/>
      <c r="N421" s="166" t="e">
        <f>AVERAGE(Calculations!P422:Y422)</f>
        <v>#DIV/0!</v>
      </c>
      <c r="O421" s="167" t="e">
        <f>STDEV(Calculations!P422:Y422)</f>
        <v>#DIV/0!</v>
      </c>
    </row>
    <row r="422" spans="1:15" ht="12.75">
      <c r="A422" s="163"/>
      <c r="B422" s="39" t="str">
        <f>'Gene Table'!D422</f>
        <v>NM_015670</v>
      </c>
      <c r="C422" s="164" t="s">
        <v>149</v>
      </c>
      <c r="D422" s="165"/>
      <c r="E422" s="165"/>
      <c r="F422" s="165"/>
      <c r="G422" s="165"/>
      <c r="H422" s="165"/>
      <c r="I422" s="165"/>
      <c r="J422" s="165"/>
      <c r="K422" s="165"/>
      <c r="L422" s="165"/>
      <c r="M422" s="165"/>
      <c r="N422" s="166" t="e">
        <f>AVERAGE(Calculations!P423:Y423)</f>
        <v>#DIV/0!</v>
      </c>
      <c r="O422" s="167" t="e">
        <f>STDEV(Calculations!P423:Y423)</f>
        <v>#DIV/0!</v>
      </c>
    </row>
    <row r="423" spans="1:15" ht="12.75">
      <c r="A423" s="163"/>
      <c r="B423" s="39" t="str">
        <f>'Gene Table'!D423</f>
        <v>NM_001039130</v>
      </c>
      <c r="C423" s="164" t="s">
        <v>153</v>
      </c>
      <c r="D423" s="165"/>
      <c r="E423" s="165"/>
      <c r="F423" s="165"/>
      <c r="G423" s="165"/>
      <c r="H423" s="165"/>
      <c r="I423" s="165"/>
      <c r="J423" s="165"/>
      <c r="K423" s="165"/>
      <c r="L423" s="165"/>
      <c r="M423" s="165"/>
      <c r="N423" s="166" t="e">
        <f>AVERAGE(Calculations!P424:Y424)</f>
        <v>#DIV/0!</v>
      </c>
      <c r="O423" s="167" t="e">
        <f>STDEV(Calculations!P424:Y424)</f>
        <v>#DIV/0!</v>
      </c>
    </row>
    <row r="424" spans="1:15" ht="12.75">
      <c r="A424" s="163"/>
      <c r="B424" s="39" t="str">
        <f>'Gene Table'!D424</f>
        <v>NM_001140</v>
      </c>
      <c r="C424" s="164" t="s">
        <v>157</v>
      </c>
      <c r="D424" s="165"/>
      <c r="E424" s="165"/>
      <c r="F424" s="165"/>
      <c r="G424" s="165"/>
      <c r="H424" s="165"/>
      <c r="I424" s="165"/>
      <c r="J424" s="165"/>
      <c r="K424" s="165"/>
      <c r="L424" s="165"/>
      <c r="M424" s="165"/>
      <c r="N424" s="166" t="e">
        <f>AVERAGE(Calculations!P425:Y425)</f>
        <v>#DIV/0!</v>
      </c>
      <c r="O424" s="167" t="e">
        <f>STDEV(Calculations!P425:Y425)</f>
        <v>#DIV/0!</v>
      </c>
    </row>
    <row r="425" spans="1:15" ht="12.75">
      <c r="A425" s="163"/>
      <c r="B425" s="39" t="str">
        <f>'Gene Table'!D425</f>
        <v>NM_153289</v>
      </c>
      <c r="C425" s="164" t="s">
        <v>161</v>
      </c>
      <c r="D425" s="165"/>
      <c r="E425" s="165"/>
      <c r="F425" s="165"/>
      <c r="G425" s="165"/>
      <c r="H425" s="165"/>
      <c r="I425" s="165"/>
      <c r="J425" s="165"/>
      <c r="K425" s="165"/>
      <c r="L425" s="165"/>
      <c r="M425" s="165"/>
      <c r="N425" s="166" t="e">
        <f>AVERAGE(Calculations!P426:Y426)</f>
        <v>#DIV/0!</v>
      </c>
      <c r="O425" s="167" t="e">
        <f>STDEV(Calculations!P426:Y426)</f>
        <v>#DIV/0!</v>
      </c>
    </row>
    <row r="426" spans="1:15" ht="12.75">
      <c r="A426" s="163"/>
      <c r="B426" s="39" t="str">
        <f>'Gene Table'!D426</f>
        <v>NM_001629</v>
      </c>
      <c r="C426" s="164" t="s">
        <v>165</v>
      </c>
      <c r="D426" s="165"/>
      <c r="E426" s="165"/>
      <c r="F426" s="165"/>
      <c r="G426" s="165"/>
      <c r="H426" s="165"/>
      <c r="I426" s="165"/>
      <c r="J426" s="165"/>
      <c r="K426" s="165"/>
      <c r="L426" s="165"/>
      <c r="M426" s="165"/>
      <c r="N426" s="166" t="e">
        <f>AVERAGE(Calculations!P427:Y427)</f>
        <v>#DIV/0!</v>
      </c>
      <c r="O426" s="167" t="e">
        <f>STDEV(Calculations!P427:Y427)</f>
        <v>#DIV/0!</v>
      </c>
    </row>
    <row r="427" spans="1:15" ht="12.75">
      <c r="A427" s="163"/>
      <c r="B427" s="39" t="str">
        <f>'Gene Table'!D427</f>
        <v>NM_000698</v>
      </c>
      <c r="C427" s="164" t="s">
        <v>169</v>
      </c>
      <c r="D427" s="165"/>
      <c r="E427" s="165"/>
      <c r="F427" s="165"/>
      <c r="G427" s="165"/>
      <c r="H427" s="165"/>
      <c r="I427" s="165"/>
      <c r="J427" s="165"/>
      <c r="K427" s="165"/>
      <c r="L427" s="165"/>
      <c r="M427" s="165"/>
      <c r="N427" s="166" t="e">
        <f>AVERAGE(Calculations!P428:Y428)</f>
        <v>#DIV/0!</v>
      </c>
      <c r="O427" s="167" t="e">
        <f>STDEV(Calculations!P428:Y428)</f>
        <v>#DIV/0!</v>
      </c>
    </row>
    <row r="428" spans="1:15" ht="12.75">
      <c r="A428" s="163"/>
      <c r="B428" s="39" t="str">
        <f>'Gene Table'!D428</f>
        <v>NM_000697</v>
      </c>
      <c r="C428" s="164" t="s">
        <v>173</v>
      </c>
      <c r="D428" s="165"/>
      <c r="E428" s="165"/>
      <c r="F428" s="165"/>
      <c r="G428" s="165"/>
      <c r="H428" s="165"/>
      <c r="I428" s="165"/>
      <c r="J428" s="165"/>
      <c r="K428" s="165"/>
      <c r="L428" s="165"/>
      <c r="M428" s="165"/>
      <c r="N428" s="166" t="e">
        <f>AVERAGE(Calculations!P429:Y429)</f>
        <v>#DIV/0!</v>
      </c>
      <c r="O428" s="167" t="e">
        <f>STDEV(Calculations!P429:Y429)</f>
        <v>#DIV/0!</v>
      </c>
    </row>
    <row r="429" spans="1:15" ht="12.75">
      <c r="A429" s="163"/>
      <c r="B429" s="39" t="str">
        <f>'Gene Table'!D429</f>
        <v>NM_015367</v>
      </c>
      <c r="C429" s="164" t="s">
        <v>177</v>
      </c>
      <c r="D429" s="165"/>
      <c r="E429" s="165"/>
      <c r="F429" s="165"/>
      <c r="G429" s="165"/>
      <c r="H429" s="165"/>
      <c r="I429" s="165"/>
      <c r="J429" s="165"/>
      <c r="K429" s="165"/>
      <c r="L429" s="165"/>
      <c r="M429" s="165"/>
      <c r="N429" s="166" t="e">
        <f>AVERAGE(Calculations!P430:Y430)</f>
        <v>#DIV/0!</v>
      </c>
      <c r="O429" s="167" t="e">
        <f>STDEV(Calculations!P430:Y430)</f>
        <v>#DIV/0!</v>
      </c>
    </row>
    <row r="430" spans="1:15" ht="12.75">
      <c r="A430" s="163"/>
      <c r="B430" s="39" t="str">
        <f>'Gene Table'!D430</f>
        <v>NM_015364</v>
      </c>
      <c r="C430" s="164" t="s">
        <v>181</v>
      </c>
      <c r="D430" s="165"/>
      <c r="E430" s="165"/>
      <c r="F430" s="165"/>
      <c r="G430" s="165"/>
      <c r="H430" s="165"/>
      <c r="I430" s="165"/>
      <c r="J430" s="165"/>
      <c r="K430" s="165"/>
      <c r="L430" s="165"/>
      <c r="M430" s="165"/>
      <c r="N430" s="166" t="e">
        <f>AVERAGE(Calculations!P431:Y431)</f>
        <v>#DIV/0!</v>
      </c>
      <c r="O430" s="167" t="e">
        <f>STDEV(Calculations!P431:Y431)</f>
        <v>#DIV/0!</v>
      </c>
    </row>
    <row r="431" spans="1:15" ht="12.75">
      <c r="A431" s="163"/>
      <c r="B431" s="39" t="str">
        <f>'Gene Table'!D431</f>
        <v>NM_014317</v>
      </c>
      <c r="C431" s="164" t="s">
        <v>185</v>
      </c>
      <c r="D431" s="165"/>
      <c r="E431" s="165"/>
      <c r="F431" s="165"/>
      <c r="G431" s="165"/>
      <c r="H431" s="165"/>
      <c r="I431" s="165"/>
      <c r="J431" s="165"/>
      <c r="K431" s="165"/>
      <c r="L431" s="165"/>
      <c r="M431" s="165"/>
      <c r="N431" s="166" t="e">
        <f>AVERAGE(Calculations!P432:Y432)</f>
        <v>#DIV/0!</v>
      </c>
      <c r="O431" s="167" t="e">
        <f>STDEV(Calculations!P432:Y432)</f>
        <v>#DIV/0!</v>
      </c>
    </row>
    <row r="432" spans="1:15" ht="12.75">
      <c r="A432" s="163"/>
      <c r="B432" s="39" t="str">
        <f>'Gene Table'!D432</f>
        <v>NM_012114</v>
      </c>
      <c r="C432" s="164" t="s">
        <v>189</v>
      </c>
      <c r="D432" s="165"/>
      <c r="E432" s="165"/>
      <c r="F432" s="165"/>
      <c r="G432" s="165"/>
      <c r="H432" s="165"/>
      <c r="I432" s="165"/>
      <c r="J432" s="165"/>
      <c r="K432" s="165"/>
      <c r="L432" s="165"/>
      <c r="M432" s="165"/>
      <c r="N432" s="166" t="e">
        <f>AVERAGE(Calculations!P433:Y433)</f>
        <v>#DIV/0!</v>
      </c>
      <c r="O432" s="167" t="e">
        <f>STDEV(Calculations!P433:Y433)</f>
        <v>#DIV/0!</v>
      </c>
    </row>
    <row r="433" spans="1:15" ht="12.75">
      <c r="A433" s="163"/>
      <c r="B433" s="39" t="str">
        <f>'Gene Table'!D433</f>
        <v>NM_012276</v>
      </c>
      <c r="C433" s="164" t="s">
        <v>193</v>
      </c>
      <c r="D433" s="165"/>
      <c r="E433" s="165"/>
      <c r="F433" s="165"/>
      <c r="G433" s="165"/>
      <c r="H433" s="165"/>
      <c r="I433" s="165"/>
      <c r="J433" s="165"/>
      <c r="K433" s="165"/>
      <c r="L433" s="165"/>
      <c r="M433" s="165"/>
      <c r="N433" s="166" t="e">
        <f>AVERAGE(Calculations!P434:Y434)</f>
        <v>#DIV/0!</v>
      </c>
      <c r="O433" s="167" t="e">
        <f>STDEV(Calculations!P434:Y434)</f>
        <v>#DIV/0!</v>
      </c>
    </row>
    <row r="434" spans="1:15" ht="12.75">
      <c r="A434" s="163"/>
      <c r="B434" s="39" t="str">
        <f>'Gene Table'!D434</f>
        <v>NM_014294</v>
      </c>
      <c r="C434" s="164" t="s">
        <v>197</v>
      </c>
      <c r="D434" s="165"/>
      <c r="E434" s="165"/>
      <c r="F434" s="165"/>
      <c r="G434" s="165"/>
      <c r="H434" s="165"/>
      <c r="I434" s="165"/>
      <c r="J434" s="165"/>
      <c r="K434" s="165"/>
      <c r="L434" s="165"/>
      <c r="M434" s="165"/>
      <c r="N434" s="166" t="e">
        <f>AVERAGE(Calculations!P435:Y435)</f>
        <v>#DIV/0!</v>
      </c>
      <c r="O434" s="167" t="e">
        <f>STDEV(Calculations!P435:Y435)</f>
        <v>#DIV/0!</v>
      </c>
    </row>
    <row r="435" spans="1:15" ht="12.75">
      <c r="A435" s="163"/>
      <c r="B435" s="39" t="str">
        <f>'Gene Table'!D435</f>
        <v>NM_012238</v>
      </c>
      <c r="C435" s="164" t="s">
        <v>201</v>
      </c>
      <c r="D435" s="165"/>
      <c r="E435" s="165"/>
      <c r="F435" s="165"/>
      <c r="G435" s="165"/>
      <c r="H435" s="165"/>
      <c r="I435" s="165"/>
      <c r="J435" s="165"/>
      <c r="K435" s="165"/>
      <c r="L435" s="165"/>
      <c r="M435" s="165"/>
      <c r="N435" s="166" t="e">
        <f>AVERAGE(Calculations!P436:Y436)</f>
        <v>#DIV/0!</v>
      </c>
      <c r="O435" s="167" t="e">
        <f>STDEV(Calculations!P436:Y436)</f>
        <v>#DIV/0!</v>
      </c>
    </row>
    <row r="436" spans="1:15" ht="12.75">
      <c r="A436" s="163"/>
      <c r="B436" s="39" t="str">
        <f>'Gene Table'!D436</f>
        <v>NM_002019</v>
      </c>
      <c r="C436" s="164" t="s">
        <v>205</v>
      </c>
      <c r="D436" s="165"/>
      <c r="E436" s="165"/>
      <c r="F436" s="165"/>
      <c r="G436" s="165"/>
      <c r="H436" s="165"/>
      <c r="I436" s="165"/>
      <c r="J436" s="165"/>
      <c r="K436" s="165"/>
      <c r="L436" s="165"/>
      <c r="M436" s="165"/>
      <c r="N436" s="166" t="e">
        <f>AVERAGE(Calculations!P437:Y437)</f>
        <v>#DIV/0!</v>
      </c>
      <c r="O436" s="167" t="e">
        <f>STDEV(Calculations!P437:Y437)</f>
        <v>#DIV/0!</v>
      </c>
    </row>
    <row r="437" spans="1:15" ht="12.75">
      <c r="A437" s="163"/>
      <c r="B437" s="39" t="str">
        <f>'Gene Table'!D437</f>
        <v>NM_002006</v>
      </c>
      <c r="C437" s="164" t="s">
        <v>209</v>
      </c>
      <c r="D437" s="165"/>
      <c r="E437" s="165"/>
      <c r="F437" s="165"/>
      <c r="G437" s="165"/>
      <c r="H437" s="165"/>
      <c r="I437" s="165"/>
      <c r="J437" s="165"/>
      <c r="K437" s="165"/>
      <c r="L437" s="165"/>
      <c r="M437" s="165"/>
      <c r="N437" s="166" t="e">
        <f>AVERAGE(Calculations!P438:Y438)</f>
        <v>#DIV/0!</v>
      </c>
      <c r="O437" s="167" t="e">
        <f>STDEV(Calculations!P438:Y438)</f>
        <v>#DIV/0!</v>
      </c>
    </row>
    <row r="438" spans="1:15" ht="12.75">
      <c r="A438" s="163"/>
      <c r="B438" s="39" t="str">
        <f>'Gene Table'!D438</f>
        <v>NM_001010873</v>
      </c>
      <c r="C438" s="164" t="s">
        <v>213</v>
      </c>
      <c r="D438" s="165"/>
      <c r="E438" s="165"/>
      <c r="F438" s="165"/>
      <c r="G438" s="165"/>
      <c r="H438" s="165"/>
      <c r="I438" s="165"/>
      <c r="J438" s="165"/>
      <c r="K438" s="165"/>
      <c r="L438" s="165"/>
      <c r="M438" s="165"/>
      <c r="N438" s="166" t="e">
        <f>AVERAGE(Calculations!P439:Y439)</f>
        <v>#DIV/0!</v>
      </c>
      <c r="O438" s="167" t="e">
        <f>STDEV(Calculations!P439:Y439)</f>
        <v>#DIV/0!</v>
      </c>
    </row>
    <row r="439" spans="1:15" ht="12.75">
      <c r="A439" s="163"/>
      <c r="B439" s="39" t="str">
        <f>'Gene Table'!D439</f>
        <v>NM_004462</v>
      </c>
      <c r="C439" s="164" t="s">
        <v>217</v>
      </c>
      <c r="D439" s="165"/>
      <c r="E439" s="165"/>
      <c r="F439" s="165"/>
      <c r="G439" s="165"/>
      <c r="H439" s="165"/>
      <c r="I439" s="165"/>
      <c r="J439" s="165"/>
      <c r="K439" s="165"/>
      <c r="L439" s="165"/>
      <c r="M439" s="165"/>
      <c r="N439" s="166" t="e">
        <f>AVERAGE(Calculations!P440:Y440)</f>
        <v>#DIV/0!</v>
      </c>
      <c r="O439" s="167" t="e">
        <f>STDEV(Calculations!P440:Y440)</f>
        <v>#DIV/0!</v>
      </c>
    </row>
    <row r="440" spans="1:15" ht="12.75">
      <c r="A440" s="163"/>
      <c r="B440" s="39" t="str">
        <f>'Gene Table'!D440</f>
        <v>NM_001002275</v>
      </c>
      <c r="C440" s="164" t="s">
        <v>221</v>
      </c>
      <c r="D440" s="165"/>
      <c r="E440" s="165"/>
      <c r="F440" s="165"/>
      <c r="G440" s="165"/>
      <c r="H440" s="165"/>
      <c r="I440" s="165"/>
      <c r="J440" s="165"/>
      <c r="K440" s="165"/>
      <c r="L440" s="165"/>
      <c r="M440" s="165"/>
      <c r="N440" s="166" t="e">
        <f>AVERAGE(Calculations!P441:Y441)</f>
        <v>#DIV/0!</v>
      </c>
      <c r="O440" s="167" t="e">
        <f>STDEV(Calculations!P441:Y441)</f>
        <v>#DIV/0!</v>
      </c>
    </row>
    <row r="441" spans="1:15" ht="12.75">
      <c r="A441" s="163"/>
      <c r="B441" s="39" t="str">
        <f>'Gene Table'!D441</f>
        <v>NM_004106</v>
      </c>
      <c r="C441" s="164" t="s">
        <v>225</v>
      </c>
      <c r="D441" s="165"/>
      <c r="E441" s="165"/>
      <c r="F441" s="165"/>
      <c r="G441" s="165"/>
      <c r="H441" s="165"/>
      <c r="I441" s="165"/>
      <c r="J441" s="165"/>
      <c r="K441" s="165"/>
      <c r="L441" s="165"/>
      <c r="M441" s="165"/>
      <c r="N441" s="166" t="e">
        <f>AVERAGE(Calculations!P442:Y442)</f>
        <v>#DIV/0!</v>
      </c>
      <c r="O441" s="167" t="e">
        <f>STDEV(Calculations!P442:Y442)</f>
        <v>#DIV/0!</v>
      </c>
    </row>
    <row r="442" spans="1:15" ht="12.75">
      <c r="A442" s="163"/>
      <c r="B442" s="39" t="str">
        <f>'Gene Table'!D442</f>
        <v>NM_000139</v>
      </c>
      <c r="C442" s="164" t="s">
        <v>229</v>
      </c>
      <c r="D442" s="165"/>
      <c r="E442" s="165"/>
      <c r="F442" s="165"/>
      <c r="G442" s="165"/>
      <c r="H442" s="165"/>
      <c r="I442" s="165"/>
      <c r="J442" s="165"/>
      <c r="K442" s="165"/>
      <c r="L442" s="165"/>
      <c r="M442" s="165"/>
      <c r="N442" s="166" t="e">
        <f>AVERAGE(Calculations!P443:Y443)</f>
        <v>#DIV/0!</v>
      </c>
      <c r="O442" s="167" t="e">
        <f>STDEV(Calculations!P443:Y443)</f>
        <v>#DIV/0!</v>
      </c>
    </row>
    <row r="443" spans="1:15" ht="12.75">
      <c r="A443" s="163"/>
      <c r="B443" s="39" t="str">
        <f>'Gene Table'!D443</f>
        <v>NM_002001</v>
      </c>
      <c r="C443" s="164" t="s">
        <v>233</v>
      </c>
      <c r="D443" s="165"/>
      <c r="E443" s="165"/>
      <c r="F443" s="165"/>
      <c r="G443" s="165"/>
      <c r="H443" s="165"/>
      <c r="I443" s="165"/>
      <c r="J443" s="165"/>
      <c r="K443" s="165"/>
      <c r="L443" s="165"/>
      <c r="M443" s="165"/>
      <c r="N443" s="166" t="e">
        <f>AVERAGE(Calculations!P444:Y444)</f>
        <v>#DIV/0!</v>
      </c>
      <c r="O443" s="167" t="e">
        <f>STDEV(Calculations!P444:Y444)</f>
        <v>#DIV/0!</v>
      </c>
    </row>
    <row r="444" spans="1:15" ht="12.75">
      <c r="A444" s="163"/>
      <c r="B444" s="39" t="str">
        <f>'Gene Table'!D444</f>
        <v>NM_001987</v>
      </c>
      <c r="C444" s="164" t="s">
        <v>237</v>
      </c>
      <c r="D444" s="165"/>
      <c r="E444" s="165"/>
      <c r="F444" s="165"/>
      <c r="G444" s="165"/>
      <c r="H444" s="165"/>
      <c r="I444" s="165"/>
      <c r="J444" s="165"/>
      <c r="K444" s="165"/>
      <c r="L444" s="165"/>
      <c r="M444" s="165"/>
      <c r="N444" s="166" t="e">
        <f>AVERAGE(Calculations!P445:Y445)</f>
        <v>#DIV/0!</v>
      </c>
      <c r="O444" s="167" t="e">
        <f>STDEV(Calculations!P445:Y445)</f>
        <v>#DIV/0!</v>
      </c>
    </row>
    <row r="445" spans="1:15" ht="12.75">
      <c r="A445" s="163"/>
      <c r="B445" s="39" t="str">
        <f>'Gene Table'!D445</f>
        <v>NM_001437</v>
      </c>
      <c r="C445" s="164" t="s">
        <v>241</v>
      </c>
      <c r="D445" s="165"/>
      <c r="E445" s="165"/>
      <c r="F445" s="165"/>
      <c r="G445" s="165"/>
      <c r="H445" s="165"/>
      <c r="I445" s="165"/>
      <c r="J445" s="165"/>
      <c r="K445" s="165"/>
      <c r="L445" s="165"/>
      <c r="M445" s="165"/>
      <c r="N445" s="166" t="e">
        <f>AVERAGE(Calculations!P446:Y446)</f>
        <v>#DIV/0!</v>
      </c>
      <c r="O445" s="167" t="e">
        <f>STDEV(Calculations!P446:Y446)</f>
        <v>#DIV/0!</v>
      </c>
    </row>
    <row r="446" spans="1:15" ht="12.75">
      <c r="A446" s="163"/>
      <c r="B446" s="39" t="str">
        <f>'Gene Table'!D446</f>
        <v>NM_001014431</v>
      </c>
      <c r="C446" s="164" t="s">
        <v>245</v>
      </c>
      <c r="D446" s="165"/>
      <c r="E446" s="165"/>
      <c r="F446" s="165"/>
      <c r="G446" s="165"/>
      <c r="H446" s="165"/>
      <c r="I446" s="165"/>
      <c r="J446" s="165"/>
      <c r="K446" s="165"/>
      <c r="L446" s="165"/>
      <c r="M446" s="165"/>
      <c r="N446" s="166" t="e">
        <f>AVERAGE(Calculations!P447:Y447)</f>
        <v>#DIV/0!</v>
      </c>
      <c r="O446" s="167" t="e">
        <f>STDEV(Calculations!P447:Y447)</f>
        <v>#DIV/0!</v>
      </c>
    </row>
    <row r="447" spans="1:15" ht="12.75">
      <c r="A447" s="163"/>
      <c r="B447" s="39" t="str">
        <f>'Gene Table'!D447</f>
        <v>NM_005236</v>
      </c>
      <c r="C447" s="164" t="s">
        <v>249</v>
      </c>
      <c r="D447" s="165"/>
      <c r="E447" s="165"/>
      <c r="F447" s="165"/>
      <c r="G447" s="165"/>
      <c r="H447" s="165"/>
      <c r="I447" s="165"/>
      <c r="J447" s="165"/>
      <c r="K447" s="165"/>
      <c r="L447" s="165"/>
      <c r="M447" s="165"/>
      <c r="N447" s="166" t="e">
        <f>AVERAGE(Calculations!P448:Y448)</f>
        <v>#DIV/0!</v>
      </c>
      <c r="O447" s="167" t="e">
        <f>STDEV(Calculations!P448:Y448)</f>
        <v>#DIV/0!</v>
      </c>
    </row>
    <row r="448" spans="1:15" ht="12.75">
      <c r="A448" s="163"/>
      <c r="B448" s="39" t="str">
        <f>'Gene Table'!D448</f>
        <v>NM_000122</v>
      </c>
      <c r="C448" s="164" t="s">
        <v>253</v>
      </c>
      <c r="D448" s="165"/>
      <c r="E448" s="165"/>
      <c r="F448" s="165"/>
      <c r="G448" s="165"/>
      <c r="H448" s="165"/>
      <c r="I448" s="165"/>
      <c r="J448" s="165"/>
      <c r="K448" s="165"/>
      <c r="L448" s="165"/>
      <c r="M448" s="165"/>
      <c r="N448" s="166" t="e">
        <f>AVERAGE(Calculations!P449:Y449)</f>
        <v>#DIV/0!</v>
      </c>
      <c r="O448" s="167" t="e">
        <f>STDEV(Calculations!P449:Y449)</f>
        <v>#DIV/0!</v>
      </c>
    </row>
    <row r="449" spans="1:15" ht="12.75">
      <c r="A449" s="163"/>
      <c r="B449" s="39" t="str">
        <f>'Gene Table'!D449</f>
        <v>NM_001979</v>
      </c>
      <c r="C449" s="164" t="s">
        <v>257</v>
      </c>
      <c r="D449" s="165"/>
      <c r="E449" s="165"/>
      <c r="F449" s="165"/>
      <c r="G449" s="165"/>
      <c r="H449" s="165"/>
      <c r="I449" s="165"/>
      <c r="J449" s="165"/>
      <c r="K449" s="165"/>
      <c r="L449" s="165"/>
      <c r="M449" s="165"/>
      <c r="N449" s="166" t="e">
        <f>AVERAGE(Calculations!P450:Y450)</f>
        <v>#DIV/0!</v>
      </c>
      <c r="O449" s="167" t="e">
        <f>STDEV(Calculations!P450:Y450)</f>
        <v>#DIV/0!</v>
      </c>
    </row>
    <row r="450" spans="1:15" ht="12.75">
      <c r="A450" s="163"/>
      <c r="B450" s="39" t="str">
        <f>'Gene Table'!D450</f>
        <v>NM_001623</v>
      </c>
      <c r="C450" s="164" t="s">
        <v>261</v>
      </c>
      <c r="D450" s="165"/>
      <c r="E450" s="165"/>
      <c r="F450" s="165"/>
      <c r="G450" s="165"/>
      <c r="H450" s="165"/>
      <c r="I450" s="165"/>
      <c r="J450" s="165"/>
      <c r="K450" s="165"/>
      <c r="L450" s="165"/>
      <c r="M450" s="165"/>
      <c r="N450" s="166" t="e">
        <f>AVERAGE(Calculations!P451:Y451)</f>
        <v>#DIV/0!</v>
      </c>
      <c r="O450" s="167" t="e">
        <f>STDEV(Calculations!P451:Y451)</f>
        <v>#DIV/0!</v>
      </c>
    </row>
    <row r="451" spans="1:15" ht="12.75">
      <c r="A451" s="163"/>
      <c r="B451" s="39" t="str">
        <f>'Gene Table'!D451</f>
        <v>NM_000798</v>
      </c>
      <c r="C451" s="164" t="s">
        <v>265</v>
      </c>
      <c r="D451" s="165"/>
      <c r="E451" s="165"/>
      <c r="F451" s="165"/>
      <c r="G451" s="165"/>
      <c r="H451" s="165"/>
      <c r="I451" s="165"/>
      <c r="J451" s="165"/>
      <c r="K451" s="165"/>
      <c r="L451" s="165"/>
      <c r="M451" s="165"/>
      <c r="N451" s="166" t="e">
        <f>AVERAGE(Calculations!P452:Y452)</f>
        <v>#DIV/0!</v>
      </c>
      <c r="O451" s="167" t="e">
        <f>STDEV(Calculations!P452:Y452)</f>
        <v>#DIV/0!</v>
      </c>
    </row>
    <row r="452" spans="1:15" ht="12.75">
      <c r="A452" s="163"/>
      <c r="B452" s="39" t="str">
        <f>'Gene Table'!D452</f>
        <v>NM_000795</v>
      </c>
      <c r="C452" s="164" t="s">
        <v>269</v>
      </c>
      <c r="D452" s="165"/>
      <c r="E452" s="165"/>
      <c r="F452" s="165"/>
      <c r="G452" s="165"/>
      <c r="H452" s="165"/>
      <c r="I452" s="165"/>
      <c r="J452" s="165"/>
      <c r="K452" s="165"/>
      <c r="L452" s="165"/>
      <c r="M452" s="165"/>
      <c r="N452" s="166" t="e">
        <f>AVERAGE(Calculations!P453:Y453)</f>
        <v>#DIV/0!</v>
      </c>
      <c r="O452" s="167" t="e">
        <f>STDEV(Calculations!P453:Y453)</f>
        <v>#DIV/0!</v>
      </c>
    </row>
    <row r="453" spans="1:15" ht="12.75">
      <c r="A453" s="163"/>
      <c r="B453" s="39" t="str">
        <f>'Gene Table'!D453</f>
        <v>NM_194320</v>
      </c>
      <c r="C453" s="164" t="s">
        <v>273</v>
      </c>
      <c r="D453" s="165"/>
      <c r="E453" s="165"/>
      <c r="F453" s="165"/>
      <c r="G453" s="165"/>
      <c r="H453" s="165"/>
      <c r="I453" s="165"/>
      <c r="J453" s="165"/>
      <c r="K453" s="165"/>
      <c r="L453" s="165"/>
      <c r="M453" s="165"/>
      <c r="N453" s="166" t="e">
        <f>AVERAGE(Calculations!P454:Y454)</f>
        <v>#DIV/0!</v>
      </c>
      <c r="O453" s="167" t="e">
        <f>STDEV(Calculations!P454:Y454)</f>
        <v>#DIV/0!</v>
      </c>
    </row>
    <row r="454" spans="1:15" ht="12.75">
      <c r="A454" s="163"/>
      <c r="B454" s="39" t="str">
        <f>'Gene Table'!D454</f>
        <v>NM_001928</v>
      </c>
      <c r="C454" s="164" t="s">
        <v>277</v>
      </c>
      <c r="D454" s="165"/>
      <c r="E454" s="165"/>
      <c r="F454" s="165"/>
      <c r="G454" s="165"/>
      <c r="H454" s="165"/>
      <c r="I454" s="165"/>
      <c r="J454" s="165"/>
      <c r="K454" s="165"/>
      <c r="L454" s="165"/>
      <c r="M454" s="165"/>
      <c r="N454" s="166" t="e">
        <f>AVERAGE(Calculations!P455:Y455)</f>
        <v>#DIV/0!</v>
      </c>
      <c r="O454" s="167" t="e">
        <f>STDEV(Calculations!P455:Y455)</f>
        <v>#DIV/0!</v>
      </c>
    </row>
    <row r="455" spans="1:15" ht="12.75">
      <c r="A455" s="163"/>
      <c r="B455" s="39" t="str">
        <f>'Gene Table'!D455</f>
        <v>NM_021010</v>
      </c>
      <c r="C455" s="164" t="s">
        <v>281</v>
      </c>
      <c r="D455" s="165"/>
      <c r="E455" s="165"/>
      <c r="F455" s="165"/>
      <c r="G455" s="165"/>
      <c r="H455" s="165"/>
      <c r="I455" s="165"/>
      <c r="J455" s="165"/>
      <c r="K455" s="165"/>
      <c r="L455" s="165"/>
      <c r="M455" s="165"/>
      <c r="N455" s="166" t="e">
        <f>AVERAGE(Calculations!P456:Y456)</f>
        <v>#DIV/0!</v>
      </c>
      <c r="O455" s="167" t="e">
        <f>STDEV(Calculations!P456:Y456)</f>
        <v>#DIV/0!</v>
      </c>
    </row>
    <row r="456" spans="1:15" ht="12.75">
      <c r="A456" s="163"/>
      <c r="B456" s="39" t="str">
        <f>'Gene Table'!D456</f>
        <v>NM_001925</v>
      </c>
      <c r="C456" s="164" t="s">
        <v>285</v>
      </c>
      <c r="D456" s="165"/>
      <c r="E456" s="165"/>
      <c r="F456" s="165"/>
      <c r="G456" s="165"/>
      <c r="H456" s="165"/>
      <c r="I456" s="165"/>
      <c r="J456" s="165"/>
      <c r="K456" s="165"/>
      <c r="L456" s="165"/>
      <c r="M456" s="165"/>
      <c r="N456" s="166" t="e">
        <f>AVERAGE(Calculations!P457:Y457)</f>
        <v>#DIV/0!</v>
      </c>
      <c r="O456" s="167" t="e">
        <f>STDEV(Calculations!P457:Y457)</f>
        <v>#DIV/0!</v>
      </c>
    </row>
    <row r="457" spans="1:15" ht="12.75">
      <c r="A457" s="163"/>
      <c r="B457" s="39" t="str">
        <f>'Gene Table'!D457</f>
        <v>NM_000789</v>
      </c>
      <c r="C457" s="164" t="s">
        <v>289</v>
      </c>
      <c r="D457" s="165"/>
      <c r="E457" s="165"/>
      <c r="F457" s="165"/>
      <c r="G457" s="165"/>
      <c r="H457" s="165"/>
      <c r="I457" s="165"/>
      <c r="J457" s="165"/>
      <c r="K457" s="165"/>
      <c r="L457" s="165"/>
      <c r="M457" s="165"/>
      <c r="N457" s="166" t="e">
        <f>AVERAGE(Calculations!P458:Y458)</f>
        <v>#DIV/0!</v>
      </c>
      <c r="O457" s="167" t="e">
        <f>STDEV(Calculations!P458:Y458)</f>
        <v>#DIV/0!</v>
      </c>
    </row>
    <row r="458" spans="1:15" ht="12.75">
      <c r="A458" s="163"/>
      <c r="B458" s="39" t="str">
        <f>'Gene Table'!D458</f>
        <v>NM_000788</v>
      </c>
      <c r="C458" s="164" t="s">
        <v>293</v>
      </c>
      <c r="D458" s="165"/>
      <c r="E458" s="165"/>
      <c r="F458" s="165"/>
      <c r="G458" s="165"/>
      <c r="H458" s="165"/>
      <c r="I458" s="165"/>
      <c r="J458" s="165"/>
      <c r="K458" s="165"/>
      <c r="L458" s="165"/>
      <c r="M458" s="165"/>
      <c r="N458" s="166" t="e">
        <f>AVERAGE(Calculations!P459:Y459)</f>
        <v>#DIV/0!</v>
      </c>
      <c r="O458" s="167" t="e">
        <f>STDEV(Calculations!P459:Y459)</f>
        <v>#DIV/0!</v>
      </c>
    </row>
    <row r="459" spans="1:15" ht="12.75">
      <c r="A459" s="163"/>
      <c r="B459" s="39" t="str">
        <f>'Gene Table'!D459</f>
        <v>NM_001350</v>
      </c>
      <c r="C459" s="164" t="s">
        <v>297</v>
      </c>
      <c r="D459" s="165"/>
      <c r="E459" s="165"/>
      <c r="F459" s="165"/>
      <c r="G459" s="165"/>
      <c r="H459" s="165"/>
      <c r="I459" s="165"/>
      <c r="J459" s="165"/>
      <c r="K459" s="165"/>
      <c r="L459" s="165"/>
      <c r="M459" s="165"/>
      <c r="N459" s="166" t="e">
        <f>AVERAGE(Calculations!P460:Y460)</f>
        <v>#DIV/0!</v>
      </c>
      <c r="O459" s="167" t="e">
        <f>STDEV(Calculations!P460:Y460)</f>
        <v>#DIV/0!</v>
      </c>
    </row>
    <row r="460" spans="1:15" ht="12.75">
      <c r="A460" s="163"/>
      <c r="B460" s="39" t="str">
        <f>'Gene Table'!D460</f>
        <v>NM_000103</v>
      </c>
      <c r="C460" s="164" t="s">
        <v>301</v>
      </c>
      <c r="D460" s="165"/>
      <c r="E460" s="165"/>
      <c r="F460" s="165"/>
      <c r="G460" s="165"/>
      <c r="H460" s="165"/>
      <c r="I460" s="165"/>
      <c r="J460" s="165"/>
      <c r="K460" s="165"/>
      <c r="L460" s="165"/>
      <c r="M460" s="165"/>
      <c r="N460" s="166" t="e">
        <f>AVERAGE(Calculations!P461:Y461)</f>
        <v>#DIV/0!</v>
      </c>
      <c r="O460" s="167" t="e">
        <f>STDEV(Calculations!P461:Y461)</f>
        <v>#DIV/0!</v>
      </c>
    </row>
    <row r="461" spans="1:15" ht="12.75">
      <c r="A461" s="163"/>
      <c r="B461" s="39" t="str">
        <f>'Gene Table'!D461</f>
        <v>NM_000025</v>
      </c>
      <c r="C461" s="164" t="s">
        <v>305</v>
      </c>
      <c r="D461" s="165"/>
      <c r="E461" s="165"/>
      <c r="F461" s="165"/>
      <c r="G461" s="165"/>
      <c r="H461" s="165"/>
      <c r="I461" s="165"/>
      <c r="J461" s="165"/>
      <c r="K461" s="165"/>
      <c r="L461" s="165"/>
      <c r="M461" s="165"/>
      <c r="N461" s="166" t="e">
        <f>AVERAGE(Calculations!P462:Y462)</f>
        <v>#DIV/0!</v>
      </c>
      <c r="O461" s="167" t="e">
        <f>STDEV(Calculations!P462:Y462)</f>
        <v>#DIV/0!</v>
      </c>
    </row>
    <row r="462" spans="1:15" ht="12.75">
      <c r="A462" s="163"/>
      <c r="B462" s="39" t="str">
        <f>'Gene Table'!D462</f>
        <v>NM_000769</v>
      </c>
      <c r="C462" s="164" t="s">
        <v>309</v>
      </c>
      <c r="D462" s="165"/>
      <c r="E462" s="165"/>
      <c r="F462" s="165"/>
      <c r="G462" s="165"/>
      <c r="H462" s="165"/>
      <c r="I462" s="165"/>
      <c r="J462" s="165"/>
      <c r="K462" s="165"/>
      <c r="L462" s="165"/>
      <c r="M462" s="165"/>
      <c r="N462" s="166" t="e">
        <f>AVERAGE(Calculations!P463:Y463)</f>
        <v>#DIV/0!</v>
      </c>
      <c r="O462" s="167" t="e">
        <f>STDEV(Calculations!P463:Y463)</f>
        <v>#DIV/0!</v>
      </c>
    </row>
    <row r="463" spans="1:15" ht="12.75">
      <c r="A463" s="163"/>
      <c r="B463" s="39" t="str">
        <f>'Gene Table'!D463</f>
        <v>NM_001904</v>
      </c>
      <c r="C463" s="164" t="s">
        <v>313</v>
      </c>
      <c r="D463" s="165"/>
      <c r="E463" s="165"/>
      <c r="F463" s="165"/>
      <c r="G463" s="165"/>
      <c r="H463" s="165"/>
      <c r="I463" s="165"/>
      <c r="J463" s="165"/>
      <c r="K463" s="165"/>
      <c r="L463" s="165"/>
      <c r="M463" s="165"/>
      <c r="N463" s="166" t="e">
        <f>AVERAGE(Calculations!P464:Y464)</f>
        <v>#DIV/0!</v>
      </c>
      <c r="O463" s="167" t="e">
        <f>STDEV(Calculations!P464:Y464)</f>
        <v>#DIV/0!</v>
      </c>
    </row>
    <row r="464" spans="1:15" ht="12.75">
      <c r="A464" s="163"/>
      <c r="B464" s="39" t="str">
        <f>'Gene Table'!D464</f>
        <v>NM_182919</v>
      </c>
      <c r="C464" s="164" t="s">
        <v>317</v>
      </c>
      <c r="D464" s="165"/>
      <c r="E464" s="165"/>
      <c r="F464" s="165"/>
      <c r="G464" s="165"/>
      <c r="H464" s="165"/>
      <c r="I464" s="165"/>
      <c r="J464" s="165"/>
      <c r="K464" s="165"/>
      <c r="L464" s="165"/>
      <c r="M464" s="165"/>
      <c r="N464" s="166" t="e">
        <f>AVERAGE(Calculations!P465:Y465)</f>
        <v>#DIV/0!</v>
      </c>
      <c r="O464" s="167" t="e">
        <f>STDEV(Calculations!P465:Y465)</f>
        <v>#DIV/0!</v>
      </c>
    </row>
    <row r="465" spans="1:15" ht="12.75">
      <c r="A465" s="163"/>
      <c r="B465" s="39" t="str">
        <f>'Gene Table'!D465</f>
        <v>NM_144685</v>
      </c>
      <c r="C465" s="164" t="s">
        <v>321</v>
      </c>
      <c r="D465" s="165"/>
      <c r="E465" s="165"/>
      <c r="F465" s="165"/>
      <c r="G465" s="165"/>
      <c r="H465" s="165"/>
      <c r="I465" s="165"/>
      <c r="J465" s="165"/>
      <c r="K465" s="165"/>
      <c r="L465" s="165"/>
      <c r="M465" s="165"/>
      <c r="N465" s="166" t="e">
        <f>AVERAGE(Calculations!P466:Y466)</f>
        <v>#DIV/0!</v>
      </c>
      <c r="O465" s="167" t="e">
        <f>STDEV(Calculations!P466:Y466)</f>
        <v>#DIV/0!</v>
      </c>
    </row>
    <row r="466" spans="1:15" ht="12.75">
      <c r="A466" s="163"/>
      <c r="B466" s="39" t="str">
        <f>'Gene Table'!D466</f>
        <v>NM_000759</v>
      </c>
      <c r="C466" s="164" t="s">
        <v>325</v>
      </c>
      <c r="D466" s="165"/>
      <c r="E466" s="165"/>
      <c r="F466" s="165"/>
      <c r="G466" s="165"/>
      <c r="H466" s="165"/>
      <c r="I466" s="165"/>
      <c r="J466" s="165"/>
      <c r="K466" s="165"/>
      <c r="L466" s="165"/>
      <c r="M466" s="165"/>
      <c r="N466" s="166" t="e">
        <f>AVERAGE(Calculations!P467:Y467)</f>
        <v>#DIV/0!</v>
      </c>
      <c r="O466" s="167" t="e">
        <f>STDEV(Calculations!P467:Y467)</f>
        <v>#DIV/0!</v>
      </c>
    </row>
    <row r="467" spans="1:15" ht="12.75">
      <c r="A467" s="163"/>
      <c r="B467" s="39" t="str">
        <f>'Gene Table'!D467</f>
        <v>NM_021117</v>
      </c>
      <c r="C467" s="164" t="s">
        <v>329</v>
      </c>
      <c r="D467" s="165"/>
      <c r="E467" s="165"/>
      <c r="F467" s="165"/>
      <c r="G467" s="165"/>
      <c r="H467" s="165"/>
      <c r="I467" s="165"/>
      <c r="J467" s="165"/>
      <c r="K467" s="165"/>
      <c r="L467" s="165"/>
      <c r="M467" s="165"/>
      <c r="N467" s="166" t="e">
        <f>AVERAGE(Calculations!P468:Y468)</f>
        <v>#DIV/0!</v>
      </c>
      <c r="O467" s="167" t="e">
        <f>STDEV(Calculations!P468:Y468)</f>
        <v>#DIV/0!</v>
      </c>
    </row>
    <row r="468" spans="1:15" ht="12.75">
      <c r="A468" s="163"/>
      <c r="B468" s="39" t="str">
        <f>'Gene Table'!D468</f>
        <v>NM_139074</v>
      </c>
      <c r="C468" s="164" t="s">
        <v>333</v>
      </c>
      <c r="D468" s="165"/>
      <c r="E468" s="165"/>
      <c r="F468" s="165"/>
      <c r="G468" s="165"/>
      <c r="H468" s="165"/>
      <c r="I468" s="165"/>
      <c r="J468" s="165"/>
      <c r="K468" s="165"/>
      <c r="L468" s="165"/>
      <c r="M468" s="165"/>
      <c r="N468" s="166" t="e">
        <f>AVERAGE(Calculations!P469:Y469)</f>
        <v>#DIV/0!</v>
      </c>
      <c r="O468" s="167" t="e">
        <f>STDEV(Calculations!P469:Y469)</f>
        <v>#DIV/0!</v>
      </c>
    </row>
    <row r="469" spans="1:15" ht="12.75">
      <c r="A469" s="163"/>
      <c r="B469" s="39" t="str">
        <f>'Gene Table'!D469</f>
        <v>NM_000651</v>
      </c>
      <c r="C469" s="164" t="s">
        <v>337</v>
      </c>
      <c r="D469" s="165"/>
      <c r="E469" s="165"/>
      <c r="F469" s="165"/>
      <c r="G469" s="165"/>
      <c r="H469" s="165"/>
      <c r="I469" s="165"/>
      <c r="J469" s="165"/>
      <c r="K469" s="165"/>
      <c r="L469" s="165"/>
      <c r="M469" s="165"/>
      <c r="N469" s="166" t="e">
        <f>AVERAGE(Calculations!P470:Y470)</f>
        <v>#DIV/0!</v>
      </c>
      <c r="O469" s="167" t="e">
        <f>STDEV(Calculations!P470:Y470)</f>
        <v>#DIV/0!</v>
      </c>
    </row>
    <row r="470" spans="1:15" ht="12.75">
      <c r="A470" s="163"/>
      <c r="B470" s="39" t="str">
        <f>'Gene Table'!D470</f>
        <v>NM_000098</v>
      </c>
      <c r="C470" s="164" t="s">
        <v>341</v>
      </c>
      <c r="D470" s="165"/>
      <c r="E470" s="165"/>
      <c r="F470" s="165"/>
      <c r="G470" s="165"/>
      <c r="H470" s="165"/>
      <c r="I470" s="165"/>
      <c r="J470" s="165"/>
      <c r="K470" s="165"/>
      <c r="L470" s="165"/>
      <c r="M470" s="165"/>
      <c r="N470" s="166" t="e">
        <f>AVERAGE(Calculations!P471:Y471)</f>
        <v>#DIV/0!</v>
      </c>
      <c r="O470" s="167" t="e">
        <f>STDEV(Calculations!P471:Y471)</f>
        <v>#DIV/0!</v>
      </c>
    </row>
    <row r="471" spans="1:15" ht="12.75">
      <c r="A471" s="163"/>
      <c r="B471" s="39" t="str">
        <f>'Gene Table'!D471</f>
        <v>HGDC</v>
      </c>
      <c r="C471" s="164" t="s">
        <v>345</v>
      </c>
      <c r="D471" s="165"/>
      <c r="E471" s="165"/>
      <c r="F471" s="165"/>
      <c r="G471" s="165"/>
      <c r="H471" s="165"/>
      <c r="I471" s="165"/>
      <c r="J471" s="165"/>
      <c r="K471" s="165"/>
      <c r="L471" s="165"/>
      <c r="M471" s="165"/>
      <c r="N471" s="166" t="e">
        <f>AVERAGE(Calculations!P472:Y472)</f>
        <v>#DIV/0!</v>
      </c>
      <c r="O471" s="167" t="e">
        <f>STDEV(Calculations!P472:Y472)</f>
        <v>#DIV/0!</v>
      </c>
    </row>
    <row r="472" spans="1:15" ht="12.75">
      <c r="A472" s="163"/>
      <c r="B472" s="39" t="str">
        <f>'Gene Table'!D472</f>
        <v>HGDC</v>
      </c>
      <c r="C472" s="164" t="s">
        <v>347</v>
      </c>
      <c r="D472" s="165"/>
      <c r="E472" s="165"/>
      <c r="F472" s="165"/>
      <c r="G472" s="165"/>
      <c r="H472" s="165"/>
      <c r="I472" s="165"/>
      <c r="J472" s="165"/>
      <c r="K472" s="165"/>
      <c r="L472" s="165"/>
      <c r="M472" s="165"/>
      <c r="N472" s="166" t="e">
        <f>AVERAGE(Calculations!P473:Y473)</f>
        <v>#DIV/0!</v>
      </c>
      <c r="O472" s="167" t="e">
        <f>STDEV(Calculations!P473:Y473)</f>
        <v>#DIV/0!</v>
      </c>
    </row>
    <row r="473" spans="1:15" ht="12.75">
      <c r="A473" s="163"/>
      <c r="B473" s="39" t="str">
        <f>'Gene Table'!D473</f>
        <v>NM_002046</v>
      </c>
      <c r="C473" s="164" t="s">
        <v>348</v>
      </c>
      <c r="D473" s="165"/>
      <c r="E473" s="165"/>
      <c r="F473" s="165"/>
      <c r="G473" s="165"/>
      <c r="H473" s="165"/>
      <c r="I473" s="165"/>
      <c r="J473" s="165"/>
      <c r="K473" s="165"/>
      <c r="L473" s="165"/>
      <c r="M473" s="165"/>
      <c r="N473" s="166" t="e">
        <f>AVERAGE(Calculations!P474:Y474)</f>
        <v>#DIV/0!</v>
      </c>
      <c r="O473" s="167" t="e">
        <f>STDEV(Calculations!P474:Y474)</f>
        <v>#DIV/0!</v>
      </c>
    </row>
    <row r="474" spans="1:15" ht="12.75">
      <c r="A474" s="163"/>
      <c r="B474" s="39" t="str">
        <f>'Gene Table'!D474</f>
        <v>NM_001101</v>
      </c>
      <c r="C474" s="164" t="s">
        <v>352</v>
      </c>
      <c r="D474" s="165"/>
      <c r="E474" s="165"/>
      <c r="F474" s="165"/>
      <c r="G474" s="165"/>
      <c r="H474" s="165"/>
      <c r="I474" s="165"/>
      <c r="J474" s="165"/>
      <c r="K474" s="165"/>
      <c r="L474" s="165"/>
      <c r="M474" s="165"/>
      <c r="N474" s="166" t="e">
        <f>AVERAGE(Calculations!P475:Y475)</f>
        <v>#DIV/0!</v>
      </c>
      <c r="O474" s="167" t="e">
        <f>STDEV(Calculations!P475:Y475)</f>
        <v>#DIV/0!</v>
      </c>
    </row>
    <row r="475" spans="1:15" ht="12.75">
      <c r="A475" s="163"/>
      <c r="B475" s="39" t="str">
        <f>'Gene Table'!D475</f>
        <v>NM_004048</v>
      </c>
      <c r="C475" s="164" t="s">
        <v>356</v>
      </c>
      <c r="D475" s="165"/>
      <c r="E475" s="165"/>
      <c r="F475" s="165"/>
      <c r="G475" s="165"/>
      <c r="H475" s="165"/>
      <c r="I475" s="165"/>
      <c r="J475" s="165"/>
      <c r="K475" s="165"/>
      <c r="L475" s="165"/>
      <c r="M475" s="165"/>
      <c r="N475" s="166" t="e">
        <f>AVERAGE(Calculations!P476:Y476)</f>
        <v>#DIV/0!</v>
      </c>
      <c r="O475" s="167" t="e">
        <f>STDEV(Calculations!P476:Y476)</f>
        <v>#DIV/0!</v>
      </c>
    </row>
    <row r="476" spans="1:15" ht="12.75">
      <c r="A476" s="163"/>
      <c r="B476" s="39" t="str">
        <f>'Gene Table'!D476</f>
        <v>NM_012423</v>
      </c>
      <c r="C476" s="164" t="s">
        <v>360</v>
      </c>
      <c r="D476" s="165"/>
      <c r="E476" s="165"/>
      <c r="F476" s="165"/>
      <c r="G476" s="165"/>
      <c r="H476" s="165"/>
      <c r="I476" s="165"/>
      <c r="J476" s="165"/>
      <c r="K476" s="165"/>
      <c r="L476" s="165"/>
      <c r="M476" s="165"/>
      <c r="N476" s="166" t="e">
        <f>AVERAGE(Calculations!P477:Y477)</f>
        <v>#DIV/0!</v>
      </c>
      <c r="O476" s="167" t="e">
        <f>STDEV(Calculations!P477:Y477)</f>
        <v>#DIV/0!</v>
      </c>
    </row>
    <row r="477" spans="1:15" ht="12.75">
      <c r="A477" s="163"/>
      <c r="B477" s="39" t="str">
        <f>'Gene Table'!D477</f>
        <v>NM_000194</v>
      </c>
      <c r="C477" s="164" t="s">
        <v>364</v>
      </c>
      <c r="D477" s="165"/>
      <c r="E477" s="165"/>
      <c r="F477" s="165"/>
      <c r="G477" s="165"/>
      <c r="H477" s="165"/>
      <c r="I477" s="165"/>
      <c r="J477" s="165"/>
      <c r="K477" s="165"/>
      <c r="L477" s="165"/>
      <c r="M477" s="165"/>
      <c r="N477" s="166" t="e">
        <f>AVERAGE(Calculations!P478:Y478)</f>
        <v>#DIV/0!</v>
      </c>
      <c r="O477" s="167" t="e">
        <f>STDEV(Calculations!P478:Y478)</f>
        <v>#DIV/0!</v>
      </c>
    </row>
    <row r="478" spans="1:15" ht="12.75">
      <c r="A478" s="163"/>
      <c r="B478" s="39" t="str">
        <f>'Gene Table'!D478</f>
        <v>NR_003286</v>
      </c>
      <c r="C478" s="164" t="s">
        <v>368</v>
      </c>
      <c r="D478" s="165"/>
      <c r="E478" s="165"/>
      <c r="F478" s="165"/>
      <c r="G478" s="165"/>
      <c r="H478" s="165"/>
      <c r="I478" s="165"/>
      <c r="J478" s="165"/>
      <c r="K478" s="165"/>
      <c r="L478" s="165"/>
      <c r="M478" s="165"/>
      <c r="N478" s="166" t="e">
        <f>AVERAGE(Calculations!P479:Y479)</f>
        <v>#DIV/0!</v>
      </c>
      <c r="O478" s="167" t="e">
        <f>STDEV(Calculations!P479:Y479)</f>
        <v>#DIV/0!</v>
      </c>
    </row>
    <row r="479" spans="1:15" ht="12.75">
      <c r="A479" s="163"/>
      <c r="B479" s="39" t="str">
        <f>'Gene Table'!D479</f>
        <v>RT</v>
      </c>
      <c r="C479" s="164" t="s">
        <v>372</v>
      </c>
      <c r="D479" s="165"/>
      <c r="E479" s="165"/>
      <c r="F479" s="165"/>
      <c r="G479" s="165"/>
      <c r="H479" s="165"/>
      <c r="I479" s="165"/>
      <c r="J479" s="165"/>
      <c r="K479" s="165"/>
      <c r="L479" s="165"/>
      <c r="M479" s="165"/>
      <c r="N479" s="166" t="e">
        <f>AVERAGE(Calculations!P480:Y480)</f>
        <v>#DIV/0!</v>
      </c>
      <c r="O479" s="167" t="e">
        <f>STDEV(Calculations!P480:Y480)</f>
        <v>#DIV/0!</v>
      </c>
    </row>
    <row r="480" spans="1:15" ht="12.75">
      <c r="A480" s="163"/>
      <c r="B480" s="39" t="str">
        <f>'Gene Table'!D480</f>
        <v>RT</v>
      </c>
      <c r="C480" s="164" t="s">
        <v>374</v>
      </c>
      <c r="D480" s="165"/>
      <c r="E480" s="165"/>
      <c r="F480" s="165"/>
      <c r="G480" s="165"/>
      <c r="H480" s="165"/>
      <c r="I480" s="165"/>
      <c r="J480" s="165"/>
      <c r="K480" s="165"/>
      <c r="L480" s="165"/>
      <c r="M480" s="165"/>
      <c r="N480" s="166" t="e">
        <f>AVERAGE(Calculations!P481:Y481)</f>
        <v>#DIV/0!</v>
      </c>
      <c r="O480" s="167" t="e">
        <f>STDEV(Calculations!P481:Y481)</f>
        <v>#DIV/0!</v>
      </c>
    </row>
    <row r="481" spans="1:15" ht="12.75">
      <c r="A481" s="163"/>
      <c r="B481" s="39" t="str">
        <f>'Gene Table'!D481</f>
        <v>PCR</v>
      </c>
      <c r="C481" s="164" t="s">
        <v>375</v>
      </c>
      <c r="D481" s="165"/>
      <c r="E481" s="165"/>
      <c r="F481" s="165"/>
      <c r="G481" s="165"/>
      <c r="H481" s="165"/>
      <c r="I481" s="165"/>
      <c r="J481" s="165"/>
      <c r="K481" s="165"/>
      <c r="L481" s="165"/>
      <c r="M481" s="165"/>
      <c r="N481" s="166" t="e">
        <f>AVERAGE(Calculations!P482:Y482)</f>
        <v>#DIV/0!</v>
      </c>
      <c r="O481" s="167" t="e">
        <f>STDEV(Calculations!P482:Y482)</f>
        <v>#DIV/0!</v>
      </c>
    </row>
    <row r="482" spans="1:15" ht="12.75">
      <c r="A482" s="163"/>
      <c r="B482" s="39" t="str">
        <f>'Gene Table'!D482</f>
        <v>PCR</v>
      </c>
      <c r="C482" s="164" t="s">
        <v>377</v>
      </c>
      <c r="D482" s="165"/>
      <c r="E482" s="165"/>
      <c r="F482" s="165"/>
      <c r="G482" s="165"/>
      <c r="H482" s="165"/>
      <c r="I482" s="165"/>
      <c r="J482" s="165"/>
      <c r="K482" s="165"/>
      <c r="L482" s="165"/>
      <c r="M482" s="165"/>
      <c r="N482" s="166" t="e">
        <f>AVERAGE(Calculations!P483:Y483)</f>
        <v>#DIV/0!</v>
      </c>
      <c r="O482" s="167" t="e">
        <f>STDEV(Calculations!P483:Y483)</f>
        <v>#DIV/0!</v>
      </c>
    </row>
  </sheetData>
  <mergeCells count="14">
    <mergeCell ref="D1:O1"/>
    <mergeCell ref="R1:AA1"/>
    <mergeCell ref="Q7:AC7"/>
    <mergeCell ref="A1:A2"/>
    <mergeCell ref="A3:A98"/>
    <mergeCell ref="A99:A194"/>
    <mergeCell ref="A195:A290"/>
    <mergeCell ref="A291:A386"/>
    <mergeCell ref="A387:A482"/>
    <mergeCell ref="B1:B2"/>
    <mergeCell ref="C1:C2"/>
    <mergeCell ref="Q1:Q2"/>
    <mergeCell ref="AB1:AB2"/>
    <mergeCell ref="AC1:AC2"/>
  </mergeCells>
  <conditionalFormatting sqref="D3:M482">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71"/>
  <sheetViews>
    <sheetView workbookViewId="0" topLeftCell="A1">
      <selection activeCell="V91" sqref="V91"/>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70" t="s">
        <v>3</v>
      </c>
      <c r="B1" s="81" t="s">
        <v>1411</v>
      </c>
      <c r="C1" s="70" t="s">
        <v>1390</v>
      </c>
      <c r="D1" s="108" t="str">
        <f>Results!D2</f>
        <v>Test Sample</v>
      </c>
      <c r="E1" s="109"/>
      <c r="F1" s="109"/>
      <c r="G1" s="109"/>
      <c r="H1" s="109"/>
      <c r="I1" s="109"/>
      <c r="J1" s="109"/>
      <c r="K1" s="109"/>
      <c r="L1" s="109"/>
      <c r="M1" s="136"/>
      <c r="N1" s="81" t="s">
        <v>1411</v>
      </c>
      <c r="O1" s="70" t="s">
        <v>1390</v>
      </c>
      <c r="P1" s="31" t="str">
        <f>Results!E2</f>
        <v>Control Sample</v>
      </c>
      <c r="Q1" s="31"/>
      <c r="R1" s="31"/>
      <c r="S1" s="31"/>
      <c r="T1" s="31"/>
      <c r="U1" s="31"/>
      <c r="V1" s="31"/>
      <c r="W1" s="31"/>
      <c r="X1" s="31"/>
      <c r="Y1" s="31"/>
    </row>
    <row r="2" spans="1:25" ht="15" customHeight="1">
      <c r="A2" s="70"/>
      <c r="B2" s="138"/>
      <c r="C2" s="69"/>
      <c r="D2" s="139" t="s">
        <v>1395</v>
      </c>
      <c r="E2" s="139" t="s">
        <v>1396</v>
      </c>
      <c r="F2" s="139" t="s">
        <v>1397</v>
      </c>
      <c r="G2" s="139" t="s">
        <v>1398</v>
      </c>
      <c r="H2" s="139" t="s">
        <v>1399</v>
      </c>
      <c r="I2" s="139" t="s">
        <v>1400</v>
      </c>
      <c r="J2" s="139" t="s">
        <v>1401</v>
      </c>
      <c r="K2" s="139" t="s">
        <v>1402</v>
      </c>
      <c r="L2" s="139" t="s">
        <v>1403</v>
      </c>
      <c r="M2" s="139" t="s">
        <v>1404</v>
      </c>
      <c r="N2" s="138"/>
      <c r="O2" s="69"/>
      <c r="P2" s="139" t="s">
        <v>1395</v>
      </c>
      <c r="Q2" s="139" t="s">
        <v>1396</v>
      </c>
      <c r="R2" s="139" t="s">
        <v>1397</v>
      </c>
      <c r="S2" s="139" t="s">
        <v>1398</v>
      </c>
      <c r="T2" s="139" t="s">
        <v>1399</v>
      </c>
      <c r="U2" s="139" t="s">
        <v>1400</v>
      </c>
      <c r="V2" s="139" t="s">
        <v>1401</v>
      </c>
      <c r="W2" s="139" t="s">
        <v>1402</v>
      </c>
      <c r="X2" s="139" t="s">
        <v>1403</v>
      </c>
      <c r="Y2" s="139" t="s">
        <v>1404</v>
      </c>
    </row>
    <row r="3" spans="1:25" ht="15" customHeight="1">
      <c r="A3" s="140" t="s">
        <v>8</v>
      </c>
      <c r="B3" s="141" t="str">
        <f>IF(C3="","",VLOOKUP(C3,'Gene Table'!B$3:D$98,2,FALSE))</f>
        <v>HQP006940</v>
      </c>
      <c r="C3" s="142" t="s">
        <v>348</v>
      </c>
      <c r="D3" s="143" t="str">
        <f>IF(C3="","",IF(VLOOKUP($C3,'Test Sample Data'!$C$3:$M$98,2,FALSE)=0,"",VLOOKUP($C3,'Test Sample Data'!$C$3:$M$98,2,FALSE)))</f>
        <v/>
      </c>
      <c r="E3" s="143" t="str">
        <f>IF(C3="","",IF(VLOOKUP($C3,'Test Sample Data'!$C$3:$M$98,3,FALSE)=0,"",VLOOKUP($C3,'Test Sample Data'!$C$3:$M$98,3,FALSE)))</f>
        <v/>
      </c>
      <c r="F3" s="143" t="str">
        <f>IF(C3="","",IF(VLOOKUP($C3,'Test Sample Data'!$C$3:$M$98,4,FALSE)=0,"",VLOOKUP($C3,'Test Sample Data'!$C$3:$M$98,4,FALSE)))</f>
        <v/>
      </c>
      <c r="G3" s="143" t="str">
        <f>IF(C3="","",IF(VLOOKUP($C3,'Test Sample Data'!$C$3:$M$98,5,FALSE)=0,"",VLOOKUP($C3,'Test Sample Data'!$C$3:$M$98,5,FALSE)))</f>
        <v/>
      </c>
      <c r="H3" s="143" t="str">
        <f>IF(C3="","",IF(VLOOKUP($C3,'Test Sample Data'!$C$3:$M$98,6,FALSE)=0,"",VLOOKUP($C3,'Test Sample Data'!$C$3:$M$98,6,FALSE)))</f>
        <v/>
      </c>
      <c r="I3" s="143" t="str">
        <f>IF(C3="","",IF(VLOOKUP($C3,'Test Sample Data'!$C$3:$M$98,7,FALSE)=0,"",VLOOKUP($C3,'Test Sample Data'!$C$3:$M$98,7,FALSE)))</f>
        <v/>
      </c>
      <c r="J3" s="143" t="str">
        <f>IF(C3="","",IF(VLOOKUP($C3,'Test Sample Data'!$C$3:$M$98,8,FALSE)=0,"",VLOOKUP($C3,'Test Sample Data'!$C$3:$M$98,8,FALSE)))</f>
        <v/>
      </c>
      <c r="K3" s="143" t="str">
        <f>IF(C3="","",IF(VLOOKUP($C3,'Test Sample Data'!$C$3:$M$98,9,FALSE)=0,"",VLOOKUP($C3,'Test Sample Data'!$C$3:$M$98,9,FALSE)))</f>
        <v/>
      </c>
      <c r="L3" s="143" t="str">
        <f>IF(C3="","",IF(VLOOKUP($C3,'Test Sample Data'!$C$3:$M$98,10,FALSE)=0,"",VLOOKUP($C3,'Test Sample Data'!$C$3:$M$98,10,FALSE)))</f>
        <v/>
      </c>
      <c r="M3" s="143" t="str">
        <f>IF(C3="","",IF(VLOOKUP($C3,'Test Sample Data'!$C$3:$M$98,11,FALSE)=0,"",VLOOKUP($C3,'Test Sample Data'!$C$3:$M$98,11,FALSE)))</f>
        <v/>
      </c>
      <c r="N3" s="153" t="str">
        <f>IF(B3=0,"",B3)</f>
        <v>HQP006940</v>
      </c>
      <c r="O3" s="154" t="str">
        <f>IF('Choose Housekeeping Genes'!C3=0,"",'Choose Housekeeping Genes'!C3)</f>
        <v>H03</v>
      </c>
      <c r="P3" s="143" t="str">
        <f>IF(C3="","",IF(VLOOKUP($C3,'Control Sample Data'!$C$3:$M$98,2,FALSE)=0,"",VLOOKUP($C3,'Control Sample Data'!$C$3:$M$98,2,FALSE)))</f>
        <v/>
      </c>
      <c r="Q3" s="143" t="str">
        <f>IF(C3="","",IF(VLOOKUP($C3,'Control Sample Data'!$C$3:$M$98,3,FALSE)=0,"",VLOOKUP($C3,'Control Sample Data'!$C$3:$M$98,3,FALSE)))</f>
        <v/>
      </c>
      <c r="R3" s="143" t="str">
        <f>IF(C3="","",IF(VLOOKUP($C3,'Control Sample Data'!$C$3:$M$98,4,FALSE)=0,"",VLOOKUP($C3,'Control Sample Data'!$C$3:$M$98,4,FALSE)))</f>
        <v/>
      </c>
      <c r="S3" s="143" t="str">
        <f>IF(C3="","",IF(VLOOKUP($C3,'Control Sample Data'!$C$3:$M$98,5,FALSE)=0,"",VLOOKUP($C3,'Control Sample Data'!$C$3:$M$98,5,FALSE)))</f>
        <v/>
      </c>
      <c r="T3" s="143" t="str">
        <f>IF(C3="","",IF(VLOOKUP($C3,'Control Sample Data'!$C$3:$M$98,6,FALSE)=0,"",VLOOKUP($C3,'Control Sample Data'!$C$3:$M$98,6,FALSE)))</f>
        <v/>
      </c>
      <c r="U3" s="143" t="str">
        <f>IF(C3="","",IF(VLOOKUP($C3,'Control Sample Data'!$C$3:$M$98,7,FALSE)=0,"",VLOOKUP($C3,'Control Sample Data'!$C$3:$M$98,7,FALSE)))</f>
        <v/>
      </c>
      <c r="V3" s="143" t="str">
        <f>IF(C3="","",IF(VLOOKUP($C3,'Control Sample Data'!$C$3:$M$98,8,FALSE)=0,"",VLOOKUP($C3,'Control Sample Data'!$C$3:$M$98,8,FALSE)))</f>
        <v/>
      </c>
      <c r="W3" s="143" t="str">
        <f>IF(C3="","",IF(VLOOKUP($C3,'Control Sample Data'!$C$3:$M$98,9,FALSE)=0,"",VLOOKUP($C3,'Control Sample Data'!$C$3:$M$98,9,FALSE)))</f>
        <v/>
      </c>
      <c r="X3" s="143" t="str">
        <f>IF(C3="","",IF(VLOOKUP($C3,'Control Sample Data'!$C$3:$M$98,10,FALSE)=0,"",VLOOKUP($C3,'Control Sample Data'!$C$3:$M$98,10,FALSE)))</f>
        <v/>
      </c>
      <c r="Y3" s="143" t="str">
        <f>IF(C3="","",IF(VLOOKUP($C3,'Control Sample Data'!$C$3:$M$98,11,FALSE)=0,"",VLOOKUP($C3,'Control Sample Data'!$C$3:$M$98,11,FALSE)))</f>
        <v/>
      </c>
    </row>
    <row r="4" spans="1:25" ht="15" customHeight="1">
      <c r="A4" s="140"/>
      <c r="B4" s="141" t="str">
        <f>IF(C4="","",VLOOKUP(C4,'Gene Table'!B$3:D$98,2,FALSE))</f>
        <v>HQP016381</v>
      </c>
      <c r="C4" s="142" t="s">
        <v>352</v>
      </c>
      <c r="D4" s="143" t="str">
        <f>IF(C4="","",IF(VLOOKUP($C4,'Test Sample Data'!$C$3:$M$98,2,FALSE)=0,"",VLOOKUP($C4,'Test Sample Data'!$C$3:$M$98,2,FALSE)))</f>
        <v/>
      </c>
      <c r="E4" s="143" t="str">
        <f>IF(C4="","",IF(VLOOKUP($C4,'Test Sample Data'!$C$3:$M$98,3,FALSE)=0,"",VLOOKUP($C4,'Test Sample Data'!$C$3:$M$98,3,FALSE)))</f>
        <v/>
      </c>
      <c r="F4" s="143" t="str">
        <f>IF(C4="","",IF(VLOOKUP($C4,'Test Sample Data'!$C$3:$M$98,4,FALSE)=0,"",VLOOKUP($C4,'Test Sample Data'!$C$3:$M$98,4,FALSE)))</f>
        <v/>
      </c>
      <c r="G4" s="143" t="str">
        <f>IF(C4="","",IF(VLOOKUP($C4,'Test Sample Data'!$C$3:$M$98,5,FALSE)=0,"",VLOOKUP($C4,'Test Sample Data'!$C$3:$M$98,5,FALSE)))</f>
        <v/>
      </c>
      <c r="H4" s="143" t="str">
        <f>IF(C4="","",IF(VLOOKUP($C4,'Test Sample Data'!$C$3:$M$98,6,FALSE)=0,"",VLOOKUP($C4,'Test Sample Data'!$C$3:$M$98,6,FALSE)))</f>
        <v/>
      </c>
      <c r="I4" s="143" t="str">
        <f>IF(C4="","",IF(VLOOKUP($C4,'Test Sample Data'!$C$3:$M$98,7,FALSE)=0,"",VLOOKUP($C4,'Test Sample Data'!$C$3:$M$98,7,FALSE)))</f>
        <v/>
      </c>
      <c r="J4" s="143" t="str">
        <f>IF(C4="","",IF(VLOOKUP($C4,'Test Sample Data'!$C$3:$M$98,8,FALSE)=0,"",VLOOKUP($C4,'Test Sample Data'!$C$3:$M$98,8,FALSE)))</f>
        <v/>
      </c>
      <c r="K4" s="143" t="str">
        <f>IF(C4="","",IF(VLOOKUP($C4,'Test Sample Data'!$C$3:$M$98,9,FALSE)=0,"",VLOOKUP($C4,'Test Sample Data'!$C$3:$M$98,9,FALSE)))</f>
        <v/>
      </c>
      <c r="L4" s="143" t="str">
        <f>IF(C4="","",IF(VLOOKUP($C4,'Test Sample Data'!$C$3:$M$98,10,FALSE)=0,"",VLOOKUP($C4,'Test Sample Data'!$C$3:$M$98,10,FALSE)))</f>
        <v/>
      </c>
      <c r="M4" s="143" t="str">
        <f>IF(C4="","",IF(VLOOKUP($C4,'Test Sample Data'!$C$3:$M$98,11,FALSE)=0,"",VLOOKUP($C4,'Test Sample Data'!$C$3:$M$98,11,FALSE)))</f>
        <v/>
      </c>
      <c r="N4" s="155" t="str">
        <f aca="true" t="shared" si="0" ref="N4:N22">IF(B4=0,"",B4)</f>
        <v>HQP016381</v>
      </c>
      <c r="O4" s="32" t="str">
        <f>IF('Choose Housekeeping Genes'!C4=0,"",'Choose Housekeeping Genes'!C4)</f>
        <v>H04</v>
      </c>
      <c r="P4" s="143" t="str">
        <f>IF(C4="","",IF(VLOOKUP($C4,'Control Sample Data'!$C$3:$M$98,2,FALSE)=0,"",VLOOKUP($C4,'Control Sample Data'!$C$3:$M$98,2,FALSE)))</f>
        <v/>
      </c>
      <c r="Q4" s="143" t="str">
        <f>IF(C4="","",IF(VLOOKUP($C4,'Control Sample Data'!$C$3:$M$98,3,FALSE)=0,"",VLOOKUP($C4,'Control Sample Data'!$C$3:$M$98,3,FALSE)))</f>
        <v/>
      </c>
      <c r="R4" s="143" t="str">
        <f>IF(C4="","",IF(VLOOKUP($C4,'Control Sample Data'!$C$3:$M$98,4,FALSE)=0,"",VLOOKUP($C4,'Control Sample Data'!$C$3:$M$98,4,FALSE)))</f>
        <v/>
      </c>
      <c r="S4" s="143" t="str">
        <f>IF(C4="","",IF(VLOOKUP($C4,'Control Sample Data'!$C$3:$M$98,5,FALSE)=0,"",VLOOKUP($C4,'Control Sample Data'!$C$3:$M$98,5,FALSE)))</f>
        <v/>
      </c>
      <c r="T4" s="143" t="str">
        <f>IF(C4="","",IF(VLOOKUP($C4,'Control Sample Data'!$C$3:$M$98,6,FALSE)=0,"",VLOOKUP($C4,'Control Sample Data'!$C$3:$M$98,6,FALSE)))</f>
        <v/>
      </c>
      <c r="U4" s="143" t="str">
        <f>IF(C4="","",IF(VLOOKUP($C4,'Control Sample Data'!$C$3:$M$98,7,FALSE)=0,"",VLOOKUP($C4,'Control Sample Data'!$C$3:$M$98,7,FALSE)))</f>
        <v/>
      </c>
      <c r="V4" s="143" t="str">
        <f>IF(C4="","",IF(VLOOKUP($C4,'Control Sample Data'!$C$3:$M$98,8,FALSE)=0,"",VLOOKUP($C4,'Control Sample Data'!$C$3:$M$98,8,FALSE)))</f>
        <v/>
      </c>
      <c r="W4" s="143" t="str">
        <f>IF(C4="","",IF(VLOOKUP($C4,'Control Sample Data'!$C$3:$M$98,9,FALSE)=0,"",VLOOKUP($C4,'Control Sample Data'!$C$3:$M$98,9,FALSE)))</f>
        <v/>
      </c>
      <c r="X4" s="143" t="str">
        <f>IF(C4="","",IF(VLOOKUP($C4,'Control Sample Data'!$C$3:$M$98,10,FALSE)=0,"",VLOOKUP($C4,'Control Sample Data'!$C$3:$M$98,10,FALSE)))</f>
        <v/>
      </c>
      <c r="Y4" s="143" t="str">
        <f>IF(C4="","",IF(VLOOKUP($C4,'Control Sample Data'!$C$3:$M$98,11,FALSE)=0,"",VLOOKUP($C4,'Control Sample Data'!$C$3:$M$98,11,FALSE)))</f>
        <v/>
      </c>
    </row>
    <row r="5" spans="1:25" ht="15" customHeight="1">
      <c r="A5" s="140"/>
      <c r="B5" s="141" t="str">
        <f>IF(C5="","",VLOOKUP(C5,'Gene Table'!B$3:D$98,2,FALSE))</f>
        <v>HQP015171</v>
      </c>
      <c r="C5" s="142" t="s">
        <v>356</v>
      </c>
      <c r="D5" s="143" t="str">
        <f>IF(C5="","",IF(VLOOKUP($C5,'Test Sample Data'!$C$3:$M$98,2,FALSE)=0,"",VLOOKUP($C5,'Test Sample Data'!$C$3:$M$98,2,FALSE)))</f>
        <v/>
      </c>
      <c r="E5" s="143" t="str">
        <f>IF(C5="","",IF(VLOOKUP($C5,'Test Sample Data'!$C$3:$M$98,3,FALSE)=0,"",VLOOKUP($C5,'Test Sample Data'!$C$3:$M$98,3,FALSE)))</f>
        <v/>
      </c>
      <c r="F5" s="143" t="str">
        <f>IF(C5="","",IF(VLOOKUP($C5,'Test Sample Data'!$C$3:$M$98,4,FALSE)=0,"",VLOOKUP($C5,'Test Sample Data'!$C$3:$M$98,4,FALSE)))</f>
        <v/>
      </c>
      <c r="G5" s="143" t="str">
        <f>IF(C5="","",IF(VLOOKUP($C5,'Test Sample Data'!$C$3:$M$98,5,FALSE)=0,"",VLOOKUP($C5,'Test Sample Data'!$C$3:$M$98,5,FALSE)))</f>
        <v/>
      </c>
      <c r="H5" s="143" t="str">
        <f>IF(C5="","",IF(VLOOKUP($C5,'Test Sample Data'!$C$3:$M$98,6,FALSE)=0,"",VLOOKUP($C5,'Test Sample Data'!$C$3:$M$98,6,FALSE)))</f>
        <v/>
      </c>
      <c r="I5" s="143" t="str">
        <f>IF(C5="","",IF(VLOOKUP($C5,'Test Sample Data'!$C$3:$M$98,7,FALSE)=0,"",VLOOKUP($C5,'Test Sample Data'!$C$3:$M$98,7,FALSE)))</f>
        <v/>
      </c>
      <c r="J5" s="143" t="str">
        <f>IF(C5="","",IF(VLOOKUP($C5,'Test Sample Data'!$C$3:$M$98,8,FALSE)=0,"",VLOOKUP($C5,'Test Sample Data'!$C$3:$M$98,8,FALSE)))</f>
        <v/>
      </c>
      <c r="K5" s="143" t="str">
        <f>IF(C5="","",IF(VLOOKUP($C5,'Test Sample Data'!$C$3:$M$98,9,FALSE)=0,"",VLOOKUP($C5,'Test Sample Data'!$C$3:$M$98,9,FALSE)))</f>
        <v/>
      </c>
      <c r="L5" s="143" t="str">
        <f>IF(C5="","",IF(VLOOKUP($C5,'Test Sample Data'!$C$3:$M$98,10,FALSE)=0,"",VLOOKUP($C5,'Test Sample Data'!$C$3:$M$98,10,FALSE)))</f>
        <v/>
      </c>
      <c r="M5" s="143" t="str">
        <f>IF(C5="","",IF(VLOOKUP($C5,'Test Sample Data'!$C$3:$M$98,11,FALSE)=0,"",VLOOKUP($C5,'Test Sample Data'!$C$3:$M$98,11,FALSE)))</f>
        <v/>
      </c>
      <c r="N5" s="155" t="str">
        <f t="shared" si="0"/>
        <v>HQP015171</v>
      </c>
      <c r="O5" s="32" t="str">
        <f>IF('Choose Housekeeping Genes'!C5=0,"",'Choose Housekeeping Genes'!C5)</f>
        <v>H05</v>
      </c>
      <c r="P5" s="143" t="str">
        <f>IF(C5="","",IF(VLOOKUP($C5,'Control Sample Data'!$C$3:$M$98,2,FALSE)=0,"",VLOOKUP($C5,'Control Sample Data'!$C$3:$M$98,2,FALSE)))</f>
        <v/>
      </c>
      <c r="Q5" s="143" t="str">
        <f>IF(C5="","",IF(VLOOKUP($C5,'Control Sample Data'!$C$3:$M$98,3,FALSE)=0,"",VLOOKUP($C5,'Control Sample Data'!$C$3:$M$98,3,FALSE)))</f>
        <v/>
      </c>
      <c r="R5" s="143" t="str">
        <f>IF(C5="","",IF(VLOOKUP($C5,'Control Sample Data'!$C$3:$M$98,4,FALSE)=0,"",VLOOKUP($C5,'Control Sample Data'!$C$3:$M$98,4,FALSE)))</f>
        <v/>
      </c>
      <c r="S5" s="143" t="str">
        <f>IF(C5="","",IF(VLOOKUP($C5,'Control Sample Data'!$C$3:$M$98,5,FALSE)=0,"",VLOOKUP($C5,'Control Sample Data'!$C$3:$M$98,5,FALSE)))</f>
        <v/>
      </c>
      <c r="T5" s="143" t="str">
        <f>IF(C5="","",IF(VLOOKUP($C5,'Control Sample Data'!$C$3:$M$98,6,FALSE)=0,"",VLOOKUP($C5,'Control Sample Data'!$C$3:$M$98,6,FALSE)))</f>
        <v/>
      </c>
      <c r="U5" s="143" t="str">
        <f>IF(C5="","",IF(VLOOKUP($C5,'Control Sample Data'!$C$3:$M$98,7,FALSE)=0,"",VLOOKUP($C5,'Control Sample Data'!$C$3:$M$98,7,FALSE)))</f>
        <v/>
      </c>
      <c r="V5" s="143" t="str">
        <f>IF(C5="","",IF(VLOOKUP($C5,'Control Sample Data'!$C$3:$M$98,8,FALSE)=0,"",VLOOKUP($C5,'Control Sample Data'!$C$3:$M$98,8,FALSE)))</f>
        <v/>
      </c>
      <c r="W5" s="143" t="str">
        <f>IF(C5="","",IF(VLOOKUP($C5,'Control Sample Data'!$C$3:$M$98,9,FALSE)=0,"",VLOOKUP($C5,'Control Sample Data'!$C$3:$M$98,9,FALSE)))</f>
        <v/>
      </c>
      <c r="X5" s="143" t="str">
        <f>IF(C5="","",IF(VLOOKUP($C5,'Control Sample Data'!$C$3:$M$98,10,FALSE)=0,"",VLOOKUP($C5,'Control Sample Data'!$C$3:$M$98,10,FALSE)))</f>
        <v/>
      </c>
      <c r="Y5" s="143" t="str">
        <f>IF(C5="","",IF(VLOOKUP($C5,'Control Sample Data'!$C$3:$M$98,11,FALSE)=0,"",VLOOKUP($C5,'Control Sample Data'!$C$3:$M$98,11,FALSE)))</f>
        <v/>
      </c>
    </row>
    <row r="6" spans="1:25" ht="15" customHeight="1">
      <c r="A6" s="140"/>
      <c r="B6" s="141" t="str">
        <f>IF(C6="","",VLOOKUP(C6,'Gene Table'!B$3:D$98,2,FALSE))</f>
        <v>HQP006171</v>
      </c>
      <c r="C6" s="142" t="s">
        <v>360</v>
      </c>
      <c r="D6" s="143" t="str">
        <f>IF(C6="","",IF(VLOOKUP($C6,'Test Sample Data'!$C$3:$M$98,2,FALSE)=0,"",VLOOKUP($C6,'Test Sample Data'!$C$3:$M$98,2,FALSE)))</f>
        <v/>
      </c>
      <c r="E6" s="143" t="str">
        <f>IF(C6="","",IF(VLOOKUP($C6,'Test Sample Data'!$C$3:$M$98,3,FALSE)=0,"",VLOOKUP($C6,'Test Sample Data'!$C$3:$M$98,3,FALSE)))</f>
        <v/>
      </c>
      <c r="F6" s="143" t="str">
        <f>IF(C6="","",IF(VLOOKUP($C6,'Test Sample Data'!$C$3:$M$98,4,FALSE)=0,"",VLOOKUP($C6,'Test Sample Data'!$C$3:$M$98,4,FALSE)))</f>
        <v/>
      </c>
      <c r="G6" s="143" t="str">
        <f>IF(C6="","",IF(VLOOKUP($C6,'Test Sample Data'!$C$3:$M$98,5,FALSE)=0,"",VLOOKUP($C6,'Test Sample Data'!$C$3:$M$98,5,FALSE)))</f>
        <v/>
      </c>
      <c r="H6" s="143" t="str">
        <f>IF(C6="","",IF(VLOOKUP($C6,'Test Sample Data'!$C$3:$M$98,6,FALSE)=0,"",VLOOKUP($C6,'Test Sample Data'!$C$3:$M$98,6,FALSE)))</f>
        <v/>
      </c>
      <c r="I6" s="143" t="str">
        <f>IF(C6="","",IF(VLOOKUP($C6,'Test Sample Data'!$C$3:$M$98,7,FALSE)=0,"",VLOOKUP($C6,'Test Sample Data'!$C$3:$M$98,7,FALSE)))</f>
        <v/>
      </c>
      <c r="J6" s="143" t="str">
        <f>IF(C6="","",IF(VLOOKUP($C6,'Test Sample Data'!$C$3:$M$98,8,FALSE)=0,"",VLOOKUP($C6,'Test Sample Data'!$C$3:$M$98,8,FALSE)))</f>
        <v/>
      </c>
      <c r="K6" s="143" t="str">
        <f>IF(C6="","",IF(VLOOKUP($C6,'Test Sample Data'!$C$3:$M$98,9,FALSE)=0,"",VLOOKUP($C6,'Test Sample Data'!$C$3:$M$98,9,FALSE)))</f>
        <v/>
      </c>
      <c r="L6" s="143" t="str">
        <f>IF(C6="","",IF(VLOOKUP($C6,'Test Sample Data'!$C$3:$M$98,10,FALSE)=0,"",VLOOKUP($C6,'Test Sample Data'!$C$3:$M$98,10,FALSE)))</f>
        <v/>
      </c>
      <c r="M6" s="143" t="str">
        <f>IF(C6="","",IF(VLOOKUP($C6,'Test Sample Data'!$C$3:$M$98,11,FALSE)=0,"",VLOOKUP($C6,'Test Sample Data'!$C$3:$M$98,11,FALSE)))</f>
        <v/>
      </c>
      <c r="N6" s="155" t="str">
        <f t="shared" si="0"/>
        <v>HQP006171</v>
      </c>
      <c r="O6" s="32" t="str">
        <f>IF('Choose Housekeeping Genes'!C6=0,"",'Choose Housekeeping Genes'!C6)</f>
        <v>H06</v>
      </c>
      <c r="P6" s="143" t="str">
        <f>IF(C6="","",IF(VLOOKUP($C6,'Control Sample Data'!$C$3:$M$98,2,FALSE)=0,"",VLOOKUP($C6,'Control Sample Data'!$C$3:$M$98,2,FALSE)))</f>
        <v/>
      </c>
      <c r="Q6" s="143" t="str">
        <f>IF(C6="","",IF(VLOOKUP($C6,'Control Sample Data'!$C$3:$M$98,3,FALSE)=0,"",VLOOKUP($C6,'Control Sample Data'!$C$3:$M$98,3,FALSE)))</f>
        <v/>
      </c>
      <c r="R6" s="143" t="str">
        <f>IF(C6="","",IF(VLOOKUP($C6,'Control Sample Data'!$C$3:$M$98,4,FALSE)=0,"",VLOOKUP($C6,'Control Sample Data'!$C$3:$M$98,4,FALSE)))</f>
        <v/>
      </c>
      <c r="S6" s="143" t="str">
        <f>IF(C6="","",IF(VLOOKUP($C6,'Control Sample Data'!$C$3:$M$98,5,FALSE)=0,"",VLOOKUP($C6,'Control Sample Data'!$C$3:$M$98,5,FALSE)))</f>
        <v/>
      </c>
      <c r="T6" s="143" t="str">
        <f>IF(C6="","",IF(VLOOKUP($C6,'Control Sample Data'!$C$3:$M$98,6,FALSE)=0,"",VLOOKUP($C6,'Control Sample Data'!$C$3:$M$98,6,FALSE)))</f>
        <v/>
      </c>
      <c r="U6" s="143" t="str">
        <f>IF(C6="","",IF(VLOOKUP($C6,'Control Sample Data'!$C$3:$M$98,7,FALSE)=0,"",VLOOKUP($C6,'Control Sample Data'!$C$3:$M$98,7,FALSE)))</f>
        <v/>
      </c>
      <c r="V6" s="143" t="str">
        <f>IF(C6="","",IF(VLOOKUP($C6,'Control Sample Data'!$C$3:$M$98,8,FALSE)=0,"",VLOOKUP($C6,'Control Sample Data'!$C$3:$M$98,8,FALSE)))</f>
        <v/>
      </c>
      <c r="W6" s="143" t="str">
        <f>IF(C6="","",IF(VLOOKUP($C6,'Control Sample Data'!$C$3:$M$98,9,FALSE)=0,"",VLOOKUP($C6,'Control Sample Data'!$C$3:$M$98,9,FALSE)))</f>
        <v/>
      </c>
      <c r="X6" s="143" t="str">
        <f>IF(C6="","",IF(VLOOKUP($C6,'Control Sample Data'!$C$3:$M$98,10,FALSE)=0,"",VLOOKUP($C6,'Control Sample Data'!$C$3:$M$98,10,FALSE)))</f>
        <v/>
      </c>
      <c r="Y6" s="143" t="str">
        <f>IF(C6="","",IF(VLOOKUP($C6,'Control Sample Data'!$C$3:$M$98,11,FALSE)=0,"",VLOOKUP($C6,'Control Sample Data'!$C$3:$M$98,11,FALSE)))</f>
        <v/>
      </c>
    </row>
    <row r="7" spans="1:25" ht="15" customHeight="1">
      <c r="A7" s="140"/>
      <c r="B7" s="141" t="str">
        <f>IF(C7="","",VLOOKUP(C7,'Gene Table'!B$3:D$98,2,FALSE))</f>
        <v>HQP009026</v>
      </c>
      <c r="C7" s="142" t="s">
        <v>364</v>
      </c>
      <c r="D7" s="143" t="str">
        <f>IF(C7="","",IF(VLOOKUP($C7,'Test Sample Data'!$C$3:$M$98,2,FALSE)=0,"",VLOOKUP($C7,'Test Sample Data'!$C$3:$M$98,2,FALSE)))</f>
        <v/>
      </c>
      <c r="E7" s="143" t="str">
        <f>IF(C7="","",IF(VLOOKUP($C7,'Test Sample Data'!$C$3:$M$98,3,FALSE)=0,"",VLOOKUP($C7,'Test Sample Data'!$C$3:$M$98,3,FALSE)))</f>
        <v/>
      </c>
      <c r="F7" s="143" t="str">
        <f>IF(C7="","",IF(VLOOKUP($C7,'Test Sample Data'!$C$3:$M$98,4,FALSE)=0,"",VLOOKUP($C7,'Test Sample Data'!$C$3:$M$98,4,FALSE)))</f>
        <v/>
      </c>
      <c r="G7" s="143" t="str">
        <f>IF(C7="","",IF(VLOOKUP($C7,'Test Sample Data'!$C$3:$M$98,5,FALSE)=0,"",VLOOKUP($C7,'Test Sample Data'!$C$3:$M$98,5,FALSE)))</f>
        <v/>
      </c>
      <c r="H7" s="143" t="str">
        <f>IF(C7="","",IF(VLOOKUP($C7,'Test Sample Data'!$C$3:$M$98,6,FALSE)=0,"",VLOOKUP($C7,'Test Sample Data'!$C$3:$M$98,6,FALSE)))</f>
        <v/>
      </c>
      <c r="I7" s="143" t="str">
        <f>IF(C7="","",IF(VLOOKUP($C7,'Test Sample Data'!$C$3:$M$98,7,FALSE)=0,"",VLOOKUP($C7,'Test Sample Data'!$C$3:$M$98,7,FALSE)))</f>
        <v/>
      </c>
      <c r="J7" s="143" t="str">
        <f>IF(C7="","",IF(VLOOKUP($C7,'Test Sample Data'!$C$3:$M$98,8,FALSE)=0,"",VLOOKUP($C7,'Test Sample Data'!$C$3:$M$98,8,FALSE)))</f>
        <v/>
      </c>
      <c r="K7" s="143" t="str">
        <f>IF(C7="","",IF(VLOOKUP($C7,'Test Sample Data'!$C$3:$M$98,9,FALSE)=0,"",VLOOKUP($C7,'Test Sample Data'!$C$3:$M$98,9,FALSE)))</f>
        <v/>
      </c>
      <c r="L7" s="143" t="str">
        <f>IF(C7="","",IF(VLOOKUP($C7,'Test Sample Data'!$C$3:$M$98,10,FALSE)=0,"",VLOOKUP($C7,'Test Sample Data'!$C$3:$M$98,10,FALSE)))</f>
        <v/>
      </c>
      <c r="M7" s="143" t="str">
        <f>IF(C7="","",IF(VLOOKUP($C7,'Test Sample Data'!$C$3:$M$98,11,FALSE)=0,"",VLOOKUP($C7,'Test Sample Data'!$C$3:$M$98,11,FALSE)))</f>
        <v/>
      </c>
      <c r="N7" s="155" t="str">
        <f t="shared" si="0"/>
        <v>HQP009026</v>
      </c>
      <c r="O7" s="32" t="str">
        <f>IF('Choose Housekeeping Genes'!C7=0,"",'Choose Housekeeping Genes'!C7)</f>
        <v>H07</v>
      </c>
      <c r="P7" s="143" t="str">
        <f>IF(C7="","",IF(VLOOKUP($C7,'Control Sample Data'!$C$3:$M$98,2,FALSE)=0,"",VLOOKUP($C7,'Control Sample Data'!$C$3:$M$98,2,FALSE)))</f>
        <v/>
      </c>
      <c r="Q7" s="143" t="str">
        <f>IF(C7="","",IF(VLOOKUP($C7,'Control Sample Data'!$C$3:$M$98,3,FALSE)=0,"",VLOOKUP($C7,'Control Sample Data'!$C$3:$M$98,3,FALSE)))</f>
        <v/>
      </c>
      <c r="R7" s="143" t="str">
        <f>IF(C7="","",IF(VLOOKUP($C7,'Control Sample Data'!$C$3:$M$98,4,FALSE)=0,"",VLOOKUP($C7,'Control Sample Data'!$C$3:$M$98,4,FALSE)))</f>
        <v/>
      </c>
      <c r="S7" s="143" t="str">
        <f>IF(C7="","",IF(VLOOKUP($C7,'Control Sample Data'!$C$3:$M$98,5,FALSE)=0,"",VLOOKUP($C7,'Control Sample Data'!$C$3:$M$98,5,FALSE)))</f>
        <v/>
      </c>
      <c r="T7" s="143" t="str">
        <f>IF(C7="","",IF(VLOOKUP($C7,'Control Sample Data'!$C$3:$M$98,6,FALSE)=0,"",VLOOKUP($C7,'Control Sample Data'!$C$3:$M$98,6,FALSE)))</f>
        <v/>
      </c>
      <c r="U7" s="143" t="str">
        <f>IF(C7="","",IF(VLOOKUP($C7,'Control Sample Data'!$C$3:$M$98,7,FALSE)=0,"",VLOOKUP($C7,'Control Sample Data'!$C$3:$M$98,7,FALSE)))</f>
        <v/>
      </c>
      <c r="V7" s="143" t="str">
        <f>IF(C7="","",IF(VLOOKUP($C7,'Control Sample Data'!$C$3:$M$98,8,FALSE)=0,"",VLOOKUP($C7,'Control Sample Data'!$C$3:$M$98,8,FALSE)))</f>
        <v/>
      </c>
      <c r="W7" s="143" t="str">
        <f>IF(C7="","",IF(VLOOKUP($C7,'Control Sample Data'!$C$3:$M$98,9,FALSE)=0,"",VLOOKUP($C7,'Control Sample Data'!$C$3:$M$98,9,FALSE)))</f>
        <v/>
      </c>
      <c r="X7" s="143" t="str">
        <f>IF(C7="","",IF(VLOOKUP($C7,'Control Sample Data'!$C$3:$M$98,10,FALSE)=0,"",VLOOKUP($C7,'Control Sample Data'!$C$3:$M$98,10,FALSE)))</f>
        <v/>
      </c>
      <c r="Y7" s="143" t="str">
        <f>IF(C7="","",IF(VLOOKUP($C7,'Control Sample Data'!$C$3:$M$98,11,FALSE)=0,"",VLOOKUP($C7,'Control Sample Data'!$C$3:$M$98,11,FALSE)))</f>
        <v/>
      </c>
    </row>
    <row r="8" spans="1:25" ht="15" customHeight="1">
      <c r="A8" s="140"/>
      <c r="B8" s="141" t="str">
        <f>IF(C8="","",VLOOKUP(C8,'Gene Table'!B$3:D$98,2,FALSE))</f>
        <v>HQP054253</v>
      </c>
      <c r="C8" s="142" t="s">
        <v>368</v>
      </c>
      <c r="D8" s="143" t="str">
        <f>IF(C8="","",IF(VLOOKUP($C8,'Test Sample Data'!$C$3:$M$98,2,FALSE)=0,"",VLOOKUP($C8,'Test Sample Data'!$C$3:$M$98,2,FALSE)))</f>
        <v/>
      </c>
      <c r="E8" s="143" t="str">
        <f>IF(C8="","",IF(VLOOKUP($C8,'Test Sample Data'!$C$3:$M$98,3,FALSE)=0,"",VLOOKUP($C8,'Test Sample Data'!$C$3:$M$98,3,FALSE)))</f>
        <v/>
      </c>
      <c r="F8" s="143" t="str">
        <f>IF(C8="","",IF(VLOOKUP($C8,'Test Sample Data'!$C$3:$M$98,4,FALSE)=0,"",VLOOKUP($C8,'Test Sample Data'!$C$3:$M$98,4,FALSE)))</f>
        <v/>
      </c>
      <c r="G8" s="143" t="str">
        <f>IF(C8="","",IF(VLOOKUP($C8,'Test Sample Data'!$C$3:$M$98,5,FALSE)=0,"",VLOOKUP($C8,'Test Sample Data'!$C$3:$M$98,5,FALSE)))</f>
        <v/>
      </c>
      <c r="H8" s="143" t="str">
        <f>IF(C8="","",IF(VLOOKUP($C8,'Test Sample Data'!$C$3:$M$98,6,FALSE)=0,"",VLOOKUP($C8,'Test Sample Data'!$C$3:$M$98,6,FALSE)))</f>
        <v/>
      </c>
      <c r="I8" s="143" t="str">
        <f>IF(C8="","",IF(VLOOKUP($C8,'Test Sample Data'!$C$3:$M$98,7,FALSE)=0,"",VLOOKUP($C8,'Test Sample Data'!$C$3:$M$98,7,FALSE)))</f>
        <v/>
      </c>
      <c r="J8" s="143" t="str">
        <f>IF(C8="","",IF(VLOOKUP($C8,'Test Sample Data'!$C$3:$M$98,8,FALSE)=0,"",VLOOKUP($C8,'Test Sample Data'!$C$3:$M$98,8,FALSE)))</f>
        <v/>
      </c>
      <c r="K8" s="143" t="str">
        <f>IF(C8="","",IF(VLOOKUP($C8,'Test Sample Data'!$C$3:$M$98,9,FALSE)=0,"",VLOOKUP($C8,'Test Sample Data'!$C$3:$M$98,9,FALSE)))</f>
        <v/>
      </c>
      <c r="L8" s="143" t="str">
        <f>IF(C8="","",IF(VLOOKUP($C8,'Test Sample Data'!$C$3:$M$98,10,FALSE)=0,"",VLOOKUP($C8,'Test Sample Data'!$C$3:$M$98,10,FALSE)))</f>
        <v/>
      </c>
      <c r="M8" s="143" t="str">
        <f>IF(C8="","",IF(VLOOKUP($C8,'Test Sample Data'!$C$3:$M$98,11,FALSE)=0,"",VLOOKUP($C8,'Test Sample Data'!$C$3:$M$98,11,FALSE)))</f>
        <v/>
      </c>
      <c r="N8" s="155" t="str">
        <f t="shared" si="0"/>
        <v>HQP054253</v>
      </c>
      <c r="O8" s="32" t="str">
        <f>IF('Choose Housekeeping Genes'!C8=0,"",'Choose Housekeeping Genes'!C8)</f>
        <v>H08</v>
      </c>
      <c r="P8" s="143" t="str">
        <f>IF(C8="","",IF(VLOOKUP($C8,'Control Sample Data'!$C$3:$M$98,2,FALSE)=0,"",VLOOKUP($C8,'Control Sample Data'!$C$3:$M$98,2,FALSE)))</f>
        <v/>
      </c>
      <c r="Q8" s="143" t="str">
        <f>IF(C8="","",IF(VLOOKUP($C8,'Control Sample Data'!$C$3:$M$98,3,FALSE)=0,"",VLOOKUP($C8,'Control Sample Data'!$C$3:$M$98,3,FALSE)))</f>
        <v/>
      </c>
      <c r="R8" s="143" t="str">
        <f>IF(C8="","",IF(VLOOKUP($C8,'Control Sample Data'!$C$3:$M$98,4,FALSE)=0,"",VLOOKUP($C8,'Control Sample Data'!$C$3:$M$98,4,FALSE)))</f>
        <v/>
      </c>
      <c r="S8" s="143" t="str">
        <f>IF(C8="","",IF(VLOOKUP($C8,'Control Sample Data'!$C$3:$M$98,5,FALSE)=0,"",VLOOKUP($C8,'Control Sample Data'!$C$3:$M$98,5,FALSE)))</f>
        <v/>
      </c>
      <c r="T8" s="143" t="str">
        <f>IF(C8="","",IF(VLOOKUP($C8,'Control Sample Data'!$C$3:$M$98,6,FALSE)=0,"",VLOOKUP($C8,'Control Sample Data'!$C$3:$M$98,6,FALSE)))</f>
        <v/>
      </c>
      <c r="U8" s="143" t="str">
        <f>IF(C8="","",IF(VLOOKUP($C8,'Control Sample Data'!$C$3:$M$98,7,FALSE)=0,"",VLOOKUP($C8,'Control Sample Data'!$C$3:$M$98,7,FALSE)))</f>
        <v/>
      </c>
      <c r="V8" s="143" t="str">
        <f>IF(C8="","",IF(VLOOKUP($C8,'Control Sample Data'!$C$3:$M$98,8,FALSE)=0,"",VLOOKUP($C8,'Control Sample Data'!$C$3:$M$98,8,FALSE)))</f>
        <v/>
      </c>
      <c r="W8" s="143" t="str">
        <f>IF(C8="","",IF(VLOOKUP($C8,'Control Sample Data'!$C$3:$M$98,9,FALSE)=0,"",VLOOKUP($C8,'Control Sample Data'!$C$3:$M$98,9,FALSE)))</f>
        <v/>
      </c>
      <c r="X8" s="143" t="str">
        <f>IF(C8="","",IF(VLOOKUP($C8,'Control Sample Data'!$C$3:$M$98,10,FALSE)=0,"",VLOOKUP($C8,'Control Sample Data'!$C$3:$M$98,10,FALSE)))</f>
        <v/>
      </c>
      <c r="Y8" s="143" t="str">
        <f>IF(C8="","",IF(VLOOKUP($C8,'Control Sample Data'!$C$3:$M$98,11,FALSE)=0,"",VLOOKUP($C8,'Control Sample Data'!$C$3:$M$98,11,FALSE)))</f>
        <v/>
      </c>
    </row>
    <row r="9" spans="1:25" ht="15" customHeight="1">
      <c r="A9" s="140"/>
      <c r="B9" s="141" t="str">
        <f>IF(C9="","",VLOOKUP(C9,'Gene Table'!B$3:D$98,2,FALSE))</f>
        <v/>
      </c>
      <c r="C9" s="142"/>
      <c r="D9" s="143" t="str">
        <f>IF(C9="","",IF(VLOOKUP($C9,'Test Sample Data'!$C$3:$M$98,2,FALSE)=0,"",VLOOKUP($C9,'Test Sample Data'!$C$3:$M$98,2,FALSE)))</f>
        <v/>
      </c>
      <c r="E9" s="143" t="str">
        <f>IF(C9="","",IF(VLOOKUP($C9,'Test Sample Data'!$C$3:$M$98,3,FALSE)=0,"",VLOOKUP($C9,'Test Sample Data'!$C$3:$M$98,3,FALSE)))</f>
        <v/>
      </c>
      <c r="F9" s="143" t="str">
        <f>IF(C9="","",IF(VLOOKUP($C9,'Test Sample Data'!$C$3:$M$98,4,FALSE)=0,"",VLOOKUP($C9,'Test Sample Data'!$C$3:$M$98,4,FALSE)))</f>
        <v/>
      </c>
      <c r="G9" s="143" t="str">
        <f>IF(C9="","",IF(VLOOKUP($C9,'Test Sample Data'!$C$3:$M$98,5,FALSE)=0,"",VLOOKUP($C9,'Test Sample Data'!$C$3:$M$98,5,FALSE)))</f>
        <v/>
      </c>
      <c r="H9" s="143" t="str">
        <f>IF(C9="","",IF(VLOOKUP($C9,'Test Sample Data'!$C$3:$M$98,6,FALSE)=0,"",VLOOKUP($C9,'Test Sample Data'!$C$3:$M$98,6,FALSE)))</f>
        <v/>
      </c>
      <c r="I9" s="143" t="str">
        <f>IF(C9="","",IF(VLOOKUP($C9,'Test Sample Data'!$C$3:$M$98,7,FALSE)=0,"",VLOOKUP($C9,'Test Sample Data'!$C$3:$M$98,7,FALSE)))</f>
        <v/>
      </c>
      <c r="J9" s="143" t="str">
        <f>IF(C9="","",IF(VLOOKUP($C9,'Test Sample Data'!$C$3:$M$98,8,FALSE)=0,"",VLOOKUP($C9,'Test Sample Data'!$C$3:$M$98,8,FALSE)))</f>
        <v/>
      </c>
      <c r="K9" s="143" t="str">
        <f>IF(C9="","",IF(VLOOKUP($C9,'Test Sample Data'!$C$3:$M$98,9,FALSE)=0,"",VLOOKUP($C9,'Test Sample Data'!$C$3:$M$98,9,FALSE)))</f>
        <v/>
      </c>
      <c r="L9" s="143" t="str">
        <f>IF(C9="","",IF(VLOOKUP($C9,'Test Sample Data'!$C$3:$M$98,10,FALSE)=0,"",VLOOKUP($C9,'Test Sample Data'!$C$3:$M$98,10,FALSE)))</f>
        <v/>
      </c>
      <c r="M9" s="143" t="str">
        <f>IF(C9="","",IF(VLOOKUP($C9,'Test Sample Data'!$C$3:$M$98,11,FALSE)=0,"",VLOOKUP($C9,'Test Sample Data'!$C$3:$M$98,11,FALSE)))</f>
        <v/>
      </c>
      <c r="N9" s="155" t="str">
        <f t="shared" si="0"/>
        <v/>
      </c>
      <c r="O9" s="32" t="str">
        <f>IF('Choose Housekeeping Genes'!C9=0,"",'Choose Housekeeping Genes'!C9)</f>
        <v/>
      </c>
      <c r="P9" s="143" t="str">
        <f>IF(C9="","",IF(VLOOKUP($C9,'Control Sample Data'!$C$3:$M$98,2,FALSE)=0,"",VLOOKUP($C9,'Control Sample Data'!$C$3:$M$98,2,FALSE)))</f>
        <v/>
      </c>
      <c r="Q9" s="143" t="str">
        <f>IF(C9="","",IF(VLOOKUP($C9,'Control Sample Data'!$C$3:$M$98,3,FALSE)=0,"",VLOOKUP($C9,'Control Sample Data'!$C$3:$M$98,3,FALSE)))</f>
        <v/>
      </c>
      <c r="R9" s="143" t="str">
        <f>IF(C9="","",IF(VLOOKUP($C9,'Control Sample Data'!$C$3:$M$98,4,FALSE)=0,"",VLOOKUP($C9,'Control Sample Data'!$C$3:$M$98,4,FALSE)))</f>
        <v/>
      </c>
      <c r="S9" s="143" t="str">
        <f>IF(C9="","",IF(VLOOKUP($C9,'Control Sample Data'!$C$3:$M$98,5,FALSE)=0,"",VLOOKUP($C9,'Control Sample Data'!$C$3:$M$98,5,FALSE)))</f>
        <v/>
      </c>
      <c r="T9" s="143" t="str">
        <f>IF(C9="","",IF(VLOOKUP($C9,'Control Sample Data'!$C$3:$M$98,6,FALSE)=0,"",VLOOKUP($C9,'Control Sample Data'!$C$3:$M$98,6,FALSE)))</f>
        <v/>
      </c>
      <c r="U9" s="143" t="str">
        <f>IF(C9="","",IF(VLOOKUP($C9,'Control Sample Data'!$C$3:$M$98,7,FALSE)=0,"",VLOOKUP($C9,'Control Sample Data'!$C$3:$M$98,7,FALSE)))</f>
        <v/>
      </c>
      <c r="V9" s="143" t="str">
        <f>IF(C9="","",IF(VLOOKUP($C9,'Control Sample Data'!$C$3:$M$98,8,FALSE)=0,"",VLOOKUP($C9,'Control Sample Data'!$C$3:$M$98,8,FALSE)))</f>
        <v/>
      </c>
      <c r="W9" s="143" t="str">
        <f>IF(C9="","",IF(VLOOKUP($C9,'Control Sample Data'!$C$3:$M$98,9,FALSE)=0,"",VLOOKUP($C9,'Control Sample Data'!$C$3:$M$98,9,FALSE)))</f>
        <v/>
      </c>
      <c r="X9" s="143" t="str">
        <f>IF(C9="","",IF(VLOOKUP($C9,'Control Sample Data'!$C$3:$M$98,10,FALSE)=0,"",VLOOKUP($C9,'Control Sample Data'!$C$3:$M$98,10,FALSE)))</f>
        <v/>
      </c>
      <c r="Y9" s="143" t="str">
        <f>IF(C9="","",IF(VLOOKUP($C9,'Control Sample Data'!$C$3:$M$98,11,FALSE)=0,"",VLOOKUP($C9,'Control Sample Data'!$C$3:$M$98,11,FALSE)))</f>
        <v/>
      </c>
    </row>
    <row r="10" spans="1:25" ht="15" customHeight="1">
      <c r="A10" s="140"/>
      <c r="B10" s="141" t="str">
        <f>IF(C10="","",VLOOKUP(C10,'Gene Table'!B$3:D$98,2,FALSE))</f>
        <v/>
      </c>
      <c r="C10" s="142"/>
      <c r="D10" s="143" t="str">
        <f>IF(C10="","",IF(VLOOKUP($C10,'Test Sample Data'!$C$3:$M$98,2,FALSE)=0,"",VLOOKUP($C10,'Test Sample Data'!$C$3:$M$98,2,FALSE)))</f>
        <v/>
      </c>
      <c r="E10" s="143" t="str">
        <f>IF(C10="","",IF(VLOOKUP($C10,'Test Sample Data'!$C$3:$M$98,3,FALSE)=0,"",VLOOKUP($C10,'Test Sample Data'!$C$3:$M$98,3,FALSE)))</f>
        <v/>
      </c>
      <c r="F10" s="143" t="str">
        <f>IF(C10="","",IF(VLOOKUP($C10,'Test Sample Data'!$C$3:$M$98,4,FALSE)=0,"",VLOOKUP($C10,'Test Sample Data'!$C$3:$M$98,4,FALSE)))</f>
        <v/>
      </c>
      <c r="G10" s="143" t="str">
        <f>IF(C10="","",IF(VLOOKUP($C10,'Test Sample Data'!$C$3:$M$98,5,FALSE)=0,"",VLOOKUP($C10,'Test Sample Data'!$C$3:$M$98,5,FALSE)))</f>
        <v/>
      </c>
      <c r="H10" s="143" t="str">
        <f>IF(C10="","",IF(VLOOKUP($C10,'Test Sample Data'!$C$3:$M$98,6,FALSE)=0,"",VLOOKUP($C10,'Test Sample Data'!$C$3:$M$98,6,FALSE)))</f>
        <v/>
      </c>
      <c r="I10" s="143" t="str">
        <f>IF(C10="","",IF(VLOOKUP($C10,'Test Sample Data'!$C$3:$M$98,7,FALSE)=0,"",VLOOKUP($C10,'Test Sample Data'!$C$3:$M$98,7,FALSE)))</f>
        <v/>
      </c>
      <c r="J10" s="143" t="str">
        <f>IF(C10="","",IF(VLOOKUP($C10,'Test Sample Data'!$C$3:$M$98,8,FALSE)=0,"",VLOOKUP($C10,'Test Sample Data'!$C$3:$M$98,8,FALSE)))</f>
        <v/>
      </c>
      <c r="K10" s="143" t="str">
        <f>IF(C10="","",IF(VLOOKUP($C10,'Test Sample Data'!$C$3:$M$98,9,FALSE)=0,"",VLOOKUP($C10,'Test Sample Data'!$C$3:$M$98,9,FALSE)))</f>
        <v/>
      </c>
      <c r="L10" s="143" t="str">
        <f>IF(C10="","",IF(VLOOKUP($C10,'Test Sample Data'!$C$3:$M$98,10,FALSE)=0,"",VLOOKUP($C10,'Test Sample Data'!$C$3:$M$98,10,FALSE)))</f>
        <v/>
      </c>
      <c r="M10" s="143" t="str">
        <f>IF(C10="","",IF(VLOOKUP($C10,'Test Sample Data'!$C$3:$M$98,11,FALSE)=0,"",VLOOKUP($C10,'Test Sample Data'!$C$3:$M$98,11,FALSE)))</f>
        <v/>
      </c>
      <c r="N10" s="155" t="str">
        <f t="shared" si="0"/>
        <v/>
      </c>
      <c r="O10" s="32" t="str">
        <f>IF('Choose Housekeeping Genes'!C10=0,"",'Choose Housekeeping Genes'!C10)</f>
        <v/>
      </c>
      <c r="P10" s="143" t="str">
        <f>IF(C10="","",IF(VLOOKUP($C10,'Control Sample Data'!$C$3:$M$98,2,FALSE)=0,"",VLOOKUP($C10,'Control Sample Data'!$C$3:$M$98,2,FALSE)))</f>
        <v/>
      </c>
      <c r="Q10" s="143" t="str">
        <f>IF(C10="","",IF(VLOOKUP($C10,'Control Sample Data'!$C$3:$M$98,3,FALSE)=0,"",VLOOKUP($C10,'Control Sample Data'!$C$3:$M$98,3,FALSE)))</f>
        <v/>
      </c>
      <c r="R10" s="143" t="str">
        <f>IF(C10="","",IF(VLOOKUP($C10,'Control Sample Data'!$C$3:$M$98,4,FALSE)=0,"",VLOOKUP($C10,'Control Sample Data'!$C$3:$M$98,4,FALSE)))</f>
        <v/>
      </c>
      <c r="S10" s="143" t="str">
        <f>IF(C10="","",IF(VLOOKUP($C10,'Control Sample Data'!$C$3:$M$98,5,FALSE)=0,"",VLOOKUP($C10,'Control Sample Data'!$C$3:$M$98,5,FALSE)))</f>
        <v/>
      </c>
      <c r="T10" s="143" t="str">
        <f>IF(C10="","",IF(VLOOKUP($C10,'Control Sample Data'!$C$3:$M$98,6,FALSE)=0,"",VLOOKUP($C10,'Control Sample Data'!$C$3:$M$98,6,FALSE)))</f>
        <v/>
      </c>
      <c r="U10" s="143" t="str">
        <f>IF(C10="","",IF(VLOOKUP($C10,'Control Sample Data'!$C$3:$M$98,7,FALSE)=0,"",VLOOKUP($C10,'Control Sample Data'!$C$3:$M$98,7,FALSE)))</f>
        <v/>
      </c>
      <c r="V10" s="143" t="str">
        <f>IF(C10="","",IF(VLOOKUP($C10,'Control Sample Data'!$C$3:$M$98,8,FALSE)=0,"",VLOOKUP($C10,'Control Sample Data'!$C$3:$M$98,8,FALSE)))</f>
        <v/>
      </c>
      <c r="W10" s="143" t="str">
        <f>IF(C10="","",IF(VLOOKUP($C10,'Control Sample Data'!$C$3:$M$98,9,FALSE)=0,"",VLOOKUP($C10,'Control Sample Data'!$C$3:$M$98,9,FALSE)))</f>
        <v/>
      </c>
      <c r="X10" s="143" t="str">
        <f>IF(C10="","",IF(VLOOKUP($C10,'Control Sample Data'!$C$3:$M$98,10,FALSE)=0,"",VLOOKUP($C10,'Control Sample Data'!$C$3:$M$98,10,FALSE)))</f>
        <v/>
      </c>
      <c r="Y10" s="143" t="str">
        <f>IF(C10="","",IF(VLOOKUP($C10,'Control Sample Data'!$C$3:$M$98,11,FALSE)=0,"",VLOOKUP($C10,'Control Sample Data'!$C$3:$M$98,11,FALSE)))</f>
        <v/>
      </c>
    </row>
    <row r="11" spans="1:25" ht="15" customHeight="1">
      <c r="A11" s="140"/>
      <c r="B11" s="141" t="str">
        <f>IF(C11="","",VLOOKUP(C11,'Gene Table'!B$3:D$98,2,FALSE))</f>
        <v/>
      </c>
      <c r="C11" s="142"/>
      <c r="D11" s="143" t="str">
        <f>IF(C11="","",IF(VLOOKUP($C11,'Test Sample Data'!$C$3:$M$98,2,FALSE)=0,"",VLOOKUP($C11,'Test Sample Data'!$C$3:$M$98,2,FALSE)))</f>
        <v/>
      </c>
      <c r="E11" s="143" t="str">
        <f>IF(C11="","",IF(VLOOKUP($C11,'Test Sample Data'!$C$3:$M$98,3,FALSE)=0,"",VLOOKUP($C11,'Test Sample Data'!$C$3:$M$98,3,FALSE)))</f>
        <v/>
      </c>
      <c r="F11" s="143" t="str">
        <f>IF(C11="","",IF(VLOOKUP($C11,'Test Sample Data'!$C$3:$M$98,4,FALSE)=0,"",VLOOKUP($C11,'Test Sample Data'!$C$3:$M$98,4,FALSE)))</f>
        <v/>
      </c>
      <c r="G11" s="143" t="str">
        <f>IF(C11="","",IF(VLOOKUP($C11,'Test Sample Data'!$C$3:$M$98,5,FALSE)=0,"",VLOOKUP($C11,'Test Sample Data'!$C$3:$M$98,5,FALSE)))</f>
        <v/>
      </c>
      <c r="H11" s="143" t="str">
        <f>IF(C11="","",IF(VLOOKUP($C11,'Test Sample Data'!$C$3:$M$98,6,FALSE)=0,"",VLOOKUP($C11,'Test Sample Data'!$C$3:$M$98,6,FALSE)))</f>
        <v/>
      </c>
      <c r="I11" s="143" t="str">
        <f>IF(C11="","",IF(VLOOKUP($C11,'Test Sample Data'!$C$3:$M$98,7,FALSE)=0,"",VLOOKUP($C11,'Test Sample Data'!$C$3:$M$98,7,FALSE)))</f>
        <v/>
      </c>
      <c r="J11" s="143" t="str">
        <f>IF(C11="","",IF(VLOOKUP($C11,'Test Sample Data'!$C$3:$M$98,8,FALSE)=0,"",VLOOKUP($C11,'Test Sample Data'!$C$3:$M$98,8,FALSE)))</f>
        <v/>
      </c>
      <c r="K11" s="143" t="str">
        <f>IF(C11="","",IF(VLOOKUP($C11,'Test Sample Data'!$C$3:$M$98,9,FALSE)=0,"",VLOOKUP($C11,'Test Sample Data'!$C$3:$M$98,9,FALSE)))</f>
        <v/>
      </c>
      <c r="L11" s="143" t="str">
        <f>IF(C11="","",IF(VLOOKUP($C11,'Test Sample Data'!$C$3:$M$98,10,FALSE)=0,"",VLOOKUP($C11,'Test Sample Data'!$C$3:$M$98,10,FALSE)))</f>
        <v/>
      </c>
      <c r="M11" s="143" t="str">
        <f>IF(C11="","",IF(VLOOKUP($C11,'Test Sample Data'!$C$3:$M$98,11,FALSE)=0,"",VLOOKUP($C11,'Test Sample Data'!$C$3:$M$98,11,FALSE)))</f>
        <v/>
      </c>
      <c r="N11" s="155" t="str">
        <f t="shared" si="0"/>
        <v/>
      </c>
      <c r="O11" s="32" t="str">
        <f>IF('Choose Housekeeping Genes'!C11=0,"",'Choose Housekeeping Genes'!C11)</f>
        <v/>
      </c>
      <c r="P11" s="143" t="str">
        <f>IF(C11="","",IF(VLOOKUP($C11,'Control Sample Data'!$C$3:$M$98,2,FALSE)=0,"",VLOOKUP($C11,'Control Sample Data'!$C$3:$M$98,2,FALSE)))</f>
        <v/>
      </c>
      <c r="Q11" s="143" t="str">
        <f>IF(C11="","",IF(VLOOKUP($C11,'Control Sample Data'!$C$3:$M$98,3,FALSE)=0,"",VLOOKUP($C11,'Control Sample Data'!$C$3:$M$98,3,FALSE)))</f>
        <v/>
      </c>
      <c r="R11" s="143" t="str">
        <f>IF(C11="","",IF(VLOOKUP($C11,'Control Sample Data'!$C$3:$M$98,4,FALSE)=0,"",VLOOKUP($C11,'Control Sample Data'!$C$3:$M$98,4,FALSE)))</f>
        <v/>
      </c>
      <c r="S11" s="143" t="str">
        <f>IF(C11="","",IF(VLOOKUP($C11,'Control Sample Data'!$C$3:$M$98,5,FALSE)=0,"",VLOOKUP($C11,'Control Sample Data'!$C$3:$M$98,5,FALSE)))</f>
        <v/>
      </c>
      <c r="T11" s="143" t="str">
        <f>IF(C11="","",IF(VLOOKUP($C11,'Control Sample Data'!$C$3:$M$98,6,FALSE)=0,"",VLOOKUP($C11,'Control Sample Data'!$C$3:$M$98,6,FALSE)))</f>
        <v/>
      </c>
      <c r="U11" s="143" t="str">
        <f>IF(C11="","",IF(VLOOKUP($C11,'Control Sample Data'!$C$3:$M$98,7,FALSE)=0,"",VLOOKUP($C11,'Control Sample Data'!$C$3:$M$98,7,FALSE)))</f>
        <v/>
      </c>
      <c r="V11" s="143" t="str">
        <f>IF(C11="","",IF(VLOOKUP($C11,'Control Sample Data'!$C$3:$M$98,8,FALSE)=0,"",VLOOKUP($C11,'Control Sample Data'!$C$3:$M$98,8,FALSE)))</f>
        <v/>
      </c>
      <c r="W11" s="143" t="str">
        <f>IF(C11="","",IF(VLOOKUP($C11,'Control Sample Data'!$C$3:$M$98,9,FALSE)=0,"",VLOOKUP($C11,'Control Sample Data'!$C$3:$M$98,9,FALSE)))</f>
        <v/>
      </c>
      <c r="X11" s="143" t="str">
        <f>IF(C11="","",IF(VLOOKUP($C11,'Control Sample Data'!$C$3:$M$98,10,FALSE)=0,"",VLOOKUP($C11,'Control Sample Data'!$C$3:$M$98,10,FALSE)))</f>
        <v/>
      </c>
      <c r="Y11" s="143" t="str">
        <f>IF(C11="","",IF(VLOOKUP($C11,'Control Sample Data'!$C$3:$M$98,11,FALSE)=0,"",VLOOKUP($C11,'Control Sample Data'!$C$3:$M$98,11,FALSE)))</f>
        <v/>
      </c>
    </row>
    <row r="12" spans="1:25" ht="15" customHeight="1">
      <c r="A12" s="140"/>
      <c r="B12" s="141" t="str">
        <f>IF(C12="","",VLOOKUP(C12,'Gene Table'!B$3:D$98,2,FALSE))</f>
        <v/>
      </c>
      <c r="C12" s="142"/>
      <c r="D12" s="143" t="str">
        <f>IF(C12="","",IF(VLOOKUP($C12,'Test Sample Data'!$C$3:$M$98,2,FALSE)=0,"",VLOOKUP($C12,'Test Sample Data'!$C$3:$M$98,2,FALSE)))</f>
        <v/>
      </c>
      <c r="E12" s="143" t="str">
        <f>IF(C12="","",IF(VLOOKUP($C12,'Test Sample Data'!$C$3:$M$98,3,FALSE)=0,"",VLOOKUP($C12,'Test Sample Data'!$C$3:$M$98,3,FALSE)))</f>
        <v/>
      </c>
      <c r="F12" s="143" t="str">
        <f>IF(C12="","",IF(VLOOKUP($C12,'Test Sample Data'!$C$3:$M$98,4,FALSE)=0,"",VLOOKUP($C12,'Test Sample Data'!$C$3:$M$98,4,FALSE)))</f>
        <v/>
      </c>
      <c r="G12" s="143" t="str">
        <f>IF(C12="","",IF(VLOOKUP($C12,'Test Sample Data'!$C$3:$M$98,5,FALSE)=0,"",VLOOKUP($C12,'Test Sample Data'!$C$3:$M$98,5,FALSE)))</f>
        <v/>
      </c>
      <c r="H12" s="143" t="str">
        <f>IF(C12="","",IF(VLOOKUP($C12,'Test Sample Data'!$C$3:$M$98,6,FALSE)=0,"",VLOOKUP($C12,'Test Sample Data'!$C$3:$M$98,6,FALSE)))</f>
        <v/>
      </c>
      <c r="I12" s="143" t="str">
        <f>IF(C12="","",IF(VLOOKUP($C12,'Test Sample Data'!$C$3:$M$98,7,FALSE)=0,"",VLOOKUP($C12,'Test Sample Data'!$C$3:$M$98,7,FALSE)))</f>
        <v/>
      </c>
      <c r="J12" s="143" t="str">
        <f>IF(C12="","",IF(VLOOKUP($C12,'Test Sample Data'!$C$3:$M$98,8,FALSE)=0,"",VLOOKUP($C12,'Test Sample Data'!$C$3:$M$98,8,FALSE)))</f>
        <v/>
      </c>
      <c r="K12" s="143" t="str">
        <f>IF(C12="","",IF(VLOOKUP($C12,'Test Sample Data'!$C$3:$M$98,9,FALSE)=0,"",VLOOKUP($C12,'Test Sample Data'!$C$3:$M$98,9,FALSE)))</f>
        <v/>
      </c>
      <c r="L12" s="143" t="str">
        <f>IF(C12="","",IF(VLOOKUP($C12,'Test Sample Data'!$C$3:$M$98,10,FALSE)=0,"",VLOOKUP($C12,'Test Sample Data'!$C$3:$M$98,10,FALSE)))</f>
        <v/>
      </c>
      <c r="M12" s="143" t="str">
        <f>IF(C12="","",IF(VLOOKUP($C12,'Test Sample Data'!$C$3:$M$98,11,FALSE)=0,"",VLOOKUP($C12,'Test Sample Data'!$C$3:$M$98,11,FALSE)))</f>
        <v/>
      </c>
      <c r="N12" s="155" t="str">
        <f t="shared" si="0"/>
        <v/>
      </c>
      <c r="O12" s="32" t="str">
        <f>IF('Choose Housekeeping Genes'!C12=0,"",'Choose Housekeeping Genes'!C12)</f>
        <v/>
      </c>
      <c r="P12" s="143" t="str">
        <f>IF(C12="","",IF(VLOOKUP($C12,'Control Sample Data'!$C$3:$M$98,2,FALSE)=0,"",VLOOKUP($C12,'Control Sample Data'!$C$3:$M$98,2,FALSE)))</f>
        <v/>
      </c>
      <c r="Q12" s="143" t="str">
        <f>IF(C12="","",IF(VLOOKUP($C12,'Control Sample Data'!$C$3:$M$98,3,FALSE)=0,"",VLOOKUP($C12,'Control Sample Data'!$C$3:$M$98,3,FALSE)))</f>
        <v/>
      </c>
      <c r="R12" s="143" t="str">
        <f>IF(C12="","",IF(VLOOKUP($C12,'Control Sample Data'!$C$3:$M$98,4,FALSE)=0,"",VLOOKUP($C12,'Control Sample Data'!$C$3:$M$98,4,FALSE)))</f>
        <v/>
      </c>
      <c r="S12" s="143" t="str">
        <f>IF(C12="","",IF(VLOOKUP($C12,'Control Sample Data'!$C$3:$M$98,5,FALSE)=0,"",VLOOKUP($C12,'Control Sample Data'!$C$3:$M$98,5,FALSE)))</f>
        <v/>
      </c>
      <c r="T12" s="143" t="str">
        <f>IF(C12="","",IF(VLOOKUP($C12,'Control Sample Data'!$C$3:$M$98,6,FALSE)=0,"",VLOOKUP($C12,'Control Sample Data'!$C$3:$M$98,6,FALSE)))</f>
        <v/>
      </c>
      <c r="U12" s="143" t="str">
        <f>IF(C12="","",IF(VLOOKUP($C12,'Control Sample Data'!$C$3:$M$98,7,FALSE)=0,"",VLOOKUP($C12,'Control Sample Data'!$C$3:$M$98,7,FALSE)))</f>
        <v/>
      </c>
      <c r="V12" s="143" t="str">
        <f>IF(C12="","",IF(VLOOKUP($C12,'Control Sample Data'!$C$3:$M$98,8,FALSE)=0,"",VLOOKUP($C12,'Control Sample Data'!$C$3:$M$98,8,FALSE)))</f>
        <v/>
      </c>
      <c r="W12" s="143" t="str">
        <f>IF(C12="","",IF(VLOOKUP($C12,'Control Sample Data'!$C$3:$M$98,9,FALSE)=0,"",VLOOKUP($C12,'Control Sample Data'!$C$3:$M$98,9,FALSE)))</f>
        <v/>
      </c>
      <c r="X12" s="143" t="str">
        <f>IF(C12="","",IF(VLOOKUP($C12,'Control Sample Data'!$C$3:$M$98,10,FALSE)=0,"",VLOOKUP($C12,'Control Sample Data'!$C$3:$M$98,10,FALSE)))</f>
        <v/>
      </c>
      <c r="Y12" s="143" t="str">
        <f>IF(C12="","",IF(VLOOKUP($C12,'Control Sample Data'!$C$3:$M$98,11,FALSE)=0,"",VLOOKUP($C12,'Control Sample Data'!$C$3:$M$98,11,FALSE)))</f>
        <v/>
      </c>
    </row>
    <row r="13" spans="1:25" ht="15" customHeight="1">
      <c r="A13" s="140"/>
      <c r="B13" s="141" t="str">
        <f>IF(C13="","",VLOOKUP(C13,'Gene Table'!B$3:D$98,2,FALSE))</f>
        <v/>
      </c>
      <c r="C13" s="142"/>
      <c r="D13" s="143" t="str">
        <f>IF(C13="","",IF(VLOOKUP($C13,'Test Sample Data'!$C$3:$M$98,2,FALSE)=0,"",VLOOKUP($C13,'Test Sample Data'!$C$3:$M$98,2,FALSE)))</f>
        <v/>
      </c>
      <c r="E13" s="143" t="str">
        <f>IF(C13="","",IF(VLOOKUP($C13,'Test Sample Data'!$C$3:$M$98,3,FALSE)=0,"",VLOOKUP($C13,'Test Sample Data'!$C$3:$M$98,3,FALSE)))</f>
        <v/>
      </c>
      <c r="F13" s="143" t="str">
        <f>IF(C13="","",IF(VLOOKUP($C13,'Test Sample Data'!$C$3:$M$98,4,FALSE)=0,"",VLOOKUP($C13,'Test Sample Data'!$C$3:$M$98,4,FALSE)))</f>
        <v/>
      </c>
      <c r="G13" s="143" t="str">
        <f>IF(C13="","",IF(VLOOKUP($C13,'Test Sample Data'!$C$3:$M$98,5,FALSE)=0,"",VLOOKUP($C13,'Test Sample Data'!$C$3:$M$98,5,FALSE)))</f>
        <v/>
      </c>
      <c r="H13" s="143" t="str">
        <f>IF(C13="","",IF(VLOOKUP($C13,'Test Sample Data'!$C$3:$M$98,6,FALSE)=0,"",VLOOKUP($C13,'Test Sample Data'!$C$3:$M$98,6,FALSE)))</f>
        <v/>
      </c>
      <c r="I13" s="143" t="str">
        <f>IF(C13="","",IF(VLOOKUP($C13,'Test Sample Data'!$C$3:$M$98,7,FALSE)=0,"",VLOOKUP($C13,'Test Sample Data'!$C$3:$M$98,7,FALSE)))</f>
        <v/>
      </c>
      <c r="J13" s="143" t="str">
        <f>IF(C13="","",IF(VLOOKUP($C13,'Test Sample Data'!$C$3:$M$98,8,FALSE)=0,"",VLOOKUP($C13,'Test Sample Data'!$C$3:$M$98,8,FALSE)))</f>
        <v/>
      </c>
      <c r="K13" s="143" t="str">
        <f>IF(C13="","",IF(VLOOKUP($C13,'Test Sample Data'!$C$3:$M$98,9,FALSE)=0,"",VLOOKUP($C13,'Test Sample Data'!$C$3:$M$98,9,FALSE)))</f>
        <v/>
      </c>
      <c r="L13" s="143" t="str">
        <f>IF(C13="","",IF(VLOOKUP($C13,'Test Sample Data'!$C$3:$M$98,10,FALSE)=0,"",VLOOKUP($C13,'Test Sample Data'!$C$3:$M$98,10,FALSE)))</f>
        <v/>
      </c>
      <c r="M13" s="143" t="str">
        <f>IF(C13="","",IF(VLOOKUP($C13,'Test Sample Data'!$C$3:$M$98,11,FALSE)=0,"",VLOOKUP($C13,'Test Sample Data'!$C$3:$M$98,11,FALSE)))</f>
        <v/>
      </c>
      <c r="N13" s="155" t="str">
        <f t="shared" si="0"/>
        <v/>
      </c>
      <c r="O13" s="32" t="str">
        <f>IF('Choose Housekeeping Genes'!C13=0,"",'Choose Housekeeping Genes'!C13)</f>
        <v/>
      </c>
      <c r="P13" s="143" t="str">
        <f>IF(C13="","",IF(VLOOKUP($C13,'Control Sample Data'!$C$3:$M$98,2,FALSE)=0,"",VLOOKUP($C13,'Control Sample Data'!$C$3:$M$98,2,FALSE)))</f>
        <v/>
      </c>
      <c r="Q13" s="143" t="str">
        <f>IF(C13="","",IF(VLOOKUP($C13,'Control Sample Data'!$C$3:$M$98,3,FALSE)=0,"",VLOOKUP($C13,'Control Sample Data'!$C$3:$M$98,3,FALSE)))</f>
        <v/>
      </c>
      <c r="R13" s="143" t="str">
        <f>IF(C13="","",IF(VLOOKUP($C13,'Control Sample Data'!$C$3:$M$98,4,FALSE)=0,"",VLOOKUP($C13,'Control Sample Data'!$C$3:$M$98,4,FALSE)))</f>
        <v/>
      </c>
      <c r="S13" s="143" t="str">
        <f>IF(C13="","",IF(VLOOKUP($C13,'Control Sample Data'!$C$3:$M$98,5,FALSE)=0,"",VLOOKUP($C13,'Control Sample Data'!$C$3:$M$98,5,FALSE)))</f>
        <v/>
      </c>
      <c r="T13" s="143" t="str">
        <f>IF(C13="","",IF(VLOOKUP($C13,'Control Sample Data'!$C$3:$M$98,6,FALSE)=0,"",VLOOKUP($C13,'Control Sample Data'!$C$3:$M$98,6,FALSE)))</f>
        <v/>
      </c>
      <c r="U13" s="143" t="str">
        <f>IF(C13="","",IF(VLOOKUP($C13,'Control Sample Data'!$C$3:$M$98,7,FALSE)=0,"",VLOOKUP($C13,'Control Sample Data'!$C$3:$M$98,7,FALSE)))</f>
        <v/>
      </c>
      <c r="V13" s="143" t="str">
        <f>IF(C13="","",IF(VLOOKUP($C13,'Control Sample Data'!$C$3:$M$98,8,FALSE)=0,"",VLOOKUP($C13,'Control Sample Data'!$C$3:$M$98,8,FALSE)))</f>
        <v/>
      </c>
      <c r="W13" s="143" t="str">
        <f>IF(C13="","",IF(VLOOKUP($C13,'Control Sample Data'!$C$3:$M$98,9,FALSE)=0,"",VLOOKUP($C13,'Control Sample Data'!$C$3:$M$98,9,FALSE)))</f>
        <v/>
      </c>
      <c r="X13" s="143" t="str">
        <f>IF(C13="","",IF(VLOOKUP($C13,'Control Sample Data'!$C$3:$M$98,10,FALSE)=0,"",VLOOKUP($C13,'Control Sample Data'!$C$3:$M$98,10,FALSE)))</f>
        <v/>
      </c>
      <c r="Y13" s="143" t="str">
        <f>IF(C13="","",IF(VLOOKUP($C13,'Control Sample Data'!$C$3:$M$98,11,FALSE)=0,"",VLOOKUP($C13,'Control Sample Data'!$C$3:$M$98,11,FALSE)))</f>
        <v/>
      </c>
    </row>
    <row r="14" spans="1:25" ht="15" customHeight="1">
      <c r="A14" s="140"/>
      <c r="B14" s="141" t="str">
        <f>IF(C14="","",VLOOKUP(C14,'Gene Table'!B$3:D$98,2,FALSE))</f>
        <v/>
      </c>
      <c r="C14" s="142"/>
      <c r="D14" s="143" t="str">
        <f>IF(C14="","",IF(VLOOKUP($C14,'Test Sample Data'!$C$3:$M$98,2,FALSE)=0,"",VLOOKUP($C14,'Test Sample Data'!$C$3:$M$98,2,FALSE)))</f>
        <v/>
      </c>
      <c r="E14" s="143" t="str">
        <f>IF(C14="","",IF(VLOOKUP($C14,'Test Sample Data'!$C$3:$M$98,3,FALSE)=0,"",VLOOKUP($C14,'Test Sample Data'!$C$3:$M$98,3,FALSE)))</f>
        <v/>
      </c>
      <c r="F14" s="143" t="str">
        <f>IF(C14="","",IF(VLOOKUP($C14,'Test Sample Data'!$C$3:$M$98,4,FALSE)=0,"",VLOOKUP($C14,'Test Sample Data'!$C$3:$M$98,4,FALSE)))</f>
        <v/>
      </c>
      <c r="G14" s="143" t="str">
        <f>IF(C14="","",IF(VLOOKUP($C14,'Test Sample Data'!$C$3:$M$98,5,FALSE)=0,"",VLOOKUP($C14,'Test Sample Data'!$C$3:$M$98,5,FALSE)))</f>
        <v/>
      </c>
      <c r="H14" s="143" t="str">
        <f>IF(C14="","",IF(VLOOKUP($C14,'Test Sample Data'!$C$3:$M$98,6,FALSE)=0,"",VLOOKUP($C14,'Test Sample Data'!$C$3:$M$98,6,FALSE)))</f>
        <v/>
      </c>
      <c r="I14" s="143" t="str">
        <f>IF(C14="","",IF(VLOOKUP($C14,'Test Sample Data'!$C$3:$M$98,7,FALSE)=0,"",VLOOKUP($C14,'Test Sample Data'!$C$3:$M$98,7,FALSE)))</f>
        <v/>
      </c>
      <c r="J14" s="143" t="str">
        <f>IF(C14="","",IF(VLOOKUP($C14,'Test Sample Data'!$C$3:$M$98,8,FALSE)=0,"",VLOOKUP($C14,'Test Sample Data'!$C$3:$M$98,8,FALSE)))</f>
        <v/>
      </c>
      <c r="K14" s="143" t="str">
        <f>IF(C14="","",IF(VLOOKUP($C14,'Test Sample Data'!$C$3:$M$98,9,FALSE)=0,"",VLOOKUP($C14,'Test Sample Data'!$C$3:$M$98,9,FALSE)))</f>
        <v/>
      </c>
      <c r="L14" s="143" t="str">
        <f>IF(C14="","",IF(VLOOKUP($C14,'Test Sample Data'!$C$3:$M$98,10,FALSE)=0,"",VLOOKUP($C14,'Test Sample Data'!$C$3:$M$98,10,FALSE)))</f>
        <v/>
      </c>
      <c r="M14" s="143" t="str">
        <f>IF(C14="","",IF(VLOOKUP($C14,'Test Sample Data'!$C$3:$M$98,11,FALSE)=0,"",VLOOKUP($C14,'Test Sample Data'!$C$3:$M$98,11,FALSE)))</f>
        <v/>
      </c>
      <c r="N14" s="155" t="str">
        <f t="shared" si="0"/>
        <v/>
      </c>
      <c r="O14" s="32" t="str">
        <f>IF('Choose Housekeeping Genes'!C14=0,"",'Choose Housekeeping Genes'!C14)</f>
        <v/>
      </c>
      <c r="P14" s="143" t="str">
        <f>IF(C14="","",IF(VLOOKUP($C14,'Control Sample Data'!$C$3:$M$98,2,FALSE)=0,"",VLOOKUP($C14,'Control Sample Data'!$C$3:$M$98,2,FALSE)))</f>
        <v/>
      </c>
      <c r="Q14" s="143" t="str">
        <f>IF(C14="","",IF(VLOOKUP($C14,'Control Sample Data'!$C$3:$M$98,3,FALSE)=0,"",VLOOKUP($C14,'Control Sample Data'!$C$3:$M$98,3,FALSE)))</f>
        <v/>
      </c>
      <c r="R14" s="143" t="str">
        <f>IF(C14="","",IF(VLOOKUP($C14,'Control Sample Data'!$C$3:$M$98,4,FALSE)=0,"",VLOOKUP($C14,'Control Sample Data'!$C$3:$M$98,4,FALSE)))</f>
        <v/>
      </c>
      <c r="S14" s="143" t="str">
        <f>IF(C14="","",IF(VLOOKUP($C14,'Control Sample Data'!$C$3:$M$98,5,FALSE)=0,"",VLOOKUP($C14,'Control Sample Data'!$C$3:$M$98,5,FALSE)))</f>
        <v/>
      </c>
      <c r="T14" s="143" t="str">
        <f>IF(C14="","",IF(VLOOKUP($C14,'Control Sample Data'!$C$3:$M$98,6,FALSE)=0,"",VLOOKUP($C14,'Control Sample Data'!$C$3:$M$98,6,FALSE)))</f>
        <v/>
      </c>
      <c r="U14" s="143" t="str">
        <f>IF(C14="","",IF(VLOOKUP($C14,'Control Sample Data'!$C$3:$M$98,7,FALSE)=0,"",VLOOKUP($C14,'Control Sample Data'!$C$3:$M$98,7,FALSE)))</f>
        <v/>
      </c>
      <c r="V14" s="143" t="str">
        <f>IF(C14="","",IF(VLOOKUP($C14,'Control Sample Data'!$C$3:$M$98,8,FALSE)=0,"",VLOOKUP($C14,'Control Sample Data'!$C$3:$M$98,8,FALSE)))</f>
        <v/>
      </c>
      <c r="W14" s="143" t="str">
        <f>IF(C14="","",IF(VLOOKUP($C14,'Control Sample Data'!$C$3:$M$98,9,FALSE)=0,"",VLOOKUP($C14,'Control Sample Data'!$C$3:$M$98,9,FALSE)))</f>
        <v/>
      </c>
      <c r="X14" s="143" t="str">
        <f>IF(C14="","",IF(VLOOKUP($C14,'Control Sample Data'!$C$3:$M$98,10,FALSE)=0,"",VLOOKUP($C14,'Control Sample Data'!$C$3:$M$98,10,FALSE)))</f>
        <v/>
      </c>
      <c r="Y14" s="143" t="str">
        <f>IF(C14="","",IF(VLOOKUP($C14,'Control Sample Data'!$C$3:$M$98,11,FALSE)=0,"",VLOOKUP($C14,'Control Sample Data'!$C$3:$M$98,11,FALSE)))</f>
        <v/>
      </c>
    </row>
    <row r="15" spans="1:25" ht="15" customHeight="1">
      <c r="A15" s="140"/>
      <c r="B15" s="141" t="str">
        <f>IF(C15="","",VLOOKUP(C15,'Gene Table'!B$3:D$98,2,FALSE))</f>
        <v/>
      </c>
      <c r="C15" s="142"/>
      <c r="D15" s="143" t="str">
        <f>IF(C15="","",IF(VLOOKUP($C15,'Test Sample Data'!$C$3:$M$98,2,FALSE)=0,"",VLOOKUP($C15,'Test Sample Data'!$C$3:$M$98,2,FALSE)))</f>
        <v/>
      </c>
      <c r="E15" s="143" t="str">
        <f>IF(C15="","",IF(VLOOKUP($C15,'Test Sample Data'!$C$3:$M$98,3,FALSE)=0,"",VLOOKUP($C15,'Test Sample Data'!$C$3:$M$98,3,FALSE)))</f>
        <v/>
      </c>
      <c r="F15" s="143" t="str">
        <f>IF(C15="","",IF(VLOOKUP($C15,'Test Sample Data'!$C$3:$M$98,4,FALSE)=0,"",VLOOKUP($C15,'Test Sample Data'!$C$3:$M$98,4,FALSE)))</f>
        <v/>
      </c>
      <c r="G15" s="143" t="str">
        <f>IF(C15="","",IF(VLOOKUP($C15,'Test Sample Data'!$C$3:$M$98,5,FALSE)=0,"",VLOOKUP($C15,'Test Sample Data'!$C$3:$M$98,5,FALSE)))</f>
        <v/>
      </c>
      <c r="H15" s="143" t="str">
        <f>IF(C15="","",IF(VLOOKUP($C15,'Test Sample Data'!$C$3:$M$98,6,FALSE)=0,"",VLOOKUP($C15,'Test Sample Data'!$C$3:$M$98,6,FALSE)))</f>
        <v/>
      </c>
      <c r="I15" s="143" t="str">
        <f>IF(C15="","",IF(VLOOKUP($C15,'Test Sample Data'!$C$3:$M$98,7,FALSE)=0,"",VLOOKUP($C15,'Test Sample Data'!$C$3:$M$98,7,FALSE)))</f>
        <v/>
      </c>
      <c r="J15" s="143" t="str">
        <f>IF(C15="","",IF(VLOOKUP($C15,'Test Sample Data'!$C$3:$M$98,8,FALSE)=0,"",VLOOKUP($C15,'Test Sample Data'!$C$3:$M$98,8,FALSE)))</f>
        <v/>
      </c>
      <c r="K15" s="143" t="str">
        <f>IF(C15="","",IF(VLOOKUP($C15,'Test Sample Data'!$C$3:$M$98,9,FALSE)=0,"",VLOOKUP($C15,'Test Sample Data'!$C$3:$M$98,9,FALSE)))</f>
        <v/>
      </c>
      <c r="L15" s="143" t="str">
        <f>IF(C15="","",IF(VLOOKUP($C15,'Test Sample Data'!$C$3:$M$98,10,FALSE)=0,"",VLOOKUP($C15,'Test Sample Data'!$C$3:$M$98,10,FALSE)))</f>
        <v/>
      </c>
      <c r="M15" s="143" t="str">
        <f>IF(C15="","",IF(VLOOKUP($C15,'Test Sample Data'!$C$3:$M$98,11,FALSE)=0,"",VLOOKUP($C15,'Test Sample Data'!$C$3:$M$98,11,FALSE)))</f>
        <v/>
      </c>
      <c r="N15" s="155" t="str">
        <f t="shared" si="0"/>
        <v/>
      </c>
      <c r="O15" s="32" t="str">
        <f>IF('Choose Housekeeping Genes'!C15=0,"",'Choose Housekeeping Genes'!C15)</f>
        <v/>
      </c>
      <c r="P15" s="143" t="str">
        <f>IF(C15="","",IF(VLOOKUP($C15,'Control Sample Data'!$C$3:$M$98,2,FALSE)=0,"",VLOOKUP($C15,'Control Sample Data'!$C$3:$M$98,2,FALSE)))</f>
        <v/>
      </c>
      <c r="Q15" s="143" t="str">
        <f>IF(C15="","",IF(VLOOKUP($C15,'Control Sample Data'!$C$3:$M$98,3,FALSE)=0,"",VLOOKUP($C15,'Control Sample Data'!$C$3:$M$98,3,FALSE)))</f>
        <v/>
      </c>
      <c r="R15" s="143" t="str">
        <f>IF(C15="","",IF(VLOOKUP($C15,'Control Sample Data'!$C$3:$M$98,4,FALSE)=0,"",VLOOKUP($C15,'Control Sample Data'!$C$3:$M$98,4,FALSE)))</f>
        <v/>
      </c>
      <c r="S15" s="143" t="str">
        <f>IF(C15="","",IF(VLOOKUP($C15,'Control Sample Data'!$C$3:$M$98,5,FALSE)=0,"",VLOOKUP($C15,'Control Sample Data'!$C$3:$M$98,5,FALSE)))</f>
        <v/>
      </c>
      <c r="T15" s="143" t="str">
        <f>IF(C15="","",IF(VLOOKUP($C15,'Control Sample Data'!$C$3:$M$98,6,FALSE)=0,"",VLOOKUP($C15,'Control Sample Data'!$C$3:$M$98,6,FALSE)))</f>
        <v/>
      </c>
      <c r="U15" s="143" t="str">
        <f>IF(C15="","",IF(VLOOKUP($C15,'Control Sample Data'!$C$3:$M$98,7,FALSE)=0,"",VLOOKUP($C15,'Control Sample Data'!$C$3:$M$98,7,FALSE)))</f>
        <v/>
      </c>
      <c r="V15" s="143" t="str">
        <f>IF(C15="","",IF(VLOOKUP($C15,'Control Sample Data'!$C$3:$M$98,8,FALSE)=0,"",VLOOKUP($C15,'Control Sample Data'!$C$3:$M$98,8,FALSE)))</f>
        <v/>
      </c>
      <c r="W15" s="143" t="str">
        <f>IF(C15="","",IF(VLOOKUP($C15,'Control Sample Data'!$C$3:$M$98,9,FALSE)=0,"",VLOOKUP($C15,'Control Sample Data'!$C$3:$M$98,9,FALSE)))</f>
        <v/>
      </c>
      <c r="X15" s="143" t="str">
        <f>IF(C15="","",IF(VLOOKUP($C15,'Control Sample Data'!$C$3:$M$98,10,FALSE)=0,"",VLOOKUP($C15,'Control Sample Data'!$C$3:$M$98,10,FALSE)))</f>
        <v/>
      </c>
      <c r="Y15" s="143" t="str">
        <f>IF(C15="","",IF(VLOOKUP($C15,'Control Sample Data'!$C$3:$M$98,11,FALSE)=0,"",VLOOKUP($C15,'Control Sample Data'!$C$3:$M$98,11,FALSE)))</f>
        <v/>
      </c>
    </row>
    <row r="16" spans="1:25" ht="15" customHeight="1">
      <c r="A16" s="140"/>
      <c r="B16" s="141" t="str">
        <f>IF(C16="","",VLOOKUP(C16,'Gene Table'!B$3:D$98,2,FALSE))</f>
        <v/>
      </c>
      <c r="C16" s="142"/>
      <c r="D16" s="143" t="str">
        <f>IF(C16="","",IF(VLOOKUP($C16,'Test Sample Data'!$C$3:$M$98,2,FALSE)=0,"",VLOOKUP($C16,'Test Sample Data'!$C$3:$M$98,2,FALSE)))</f>
        <v/>
      </c>
      <c r="E16" s="143" t="str">
        <f>IF(C16="","",IF(VLOOKUP($C16,'Test Sample Data'!$C$3:$M$98,3,FALSE)=0,"",VLOOKUP($C16,'Test Sample Data'!$C$3:$M$98,3,FALSE)))</f>
        <v/>
      </c>
      <c r="F16" s="143" t="str">
        <f>IF(C16="","",IF(VLOOKUP($C16,'Test Sample Data'!$C$3:$M$98,4,FALSE)=0,"",VLOOKUP($C16,'Test Sample Data'!$C$3:$M$98,4,FALSE)))</f>
        <v/>
      </c>
      <c r="G16" s="143" t="str">
        <f>IF(C16="","",IF(VLOOKUP($C16,'Test Sample Data'!$C$3:$M$98,5,FALSE)=0,"",VLOOKUP($C16,'Test Sample Data'!$C$3:$M$98,5,FALSE)))</f>
        <v/>
      </c>
      <c r="H16" s="143" t="str">
        <f>IF(C16="","",IF(VLOOKUP($C16,'Test Sample Data'!$C$3:$M$98,6,FALSE)=0,"",VLOOKUP($C16,'Test Sample Data'!$C$3:$M$98,6,FALSE)))</f>
        <v/>
      </c>
      <c r="I16" s="143" t="str">
        <f>IF(C16="","",IF(VLOOKUP($C16,'Test Sample Data'!$C$3:$M$98,7,FALSE)=0,"",VLOOKUP($C16,'Test Sample Data'!$C$3:$M$98,7,FALSE)))</f>
        <v/>
      </c>
      <c r="J16" s="143" t="str">
        <f>IF(C16="","",IF(VLOOKUP($C16,'Test Sample Data'!$C$3:$M$98,8,FALSE)=0,"",VLOOKUP($C16,'Test Sample Data'!$C$3:$M$98,8,FALSE)))</f>
        <v/>
      </c>
      <c r="K16" s="143" t="str">
        <f>IF(C16="","",IF(VLOOKUP($C16,'Test Sample Data'!$C$3:$M$98,9,FALSE)=0,"",VLOOKUP($C16,'Test Sample Data'!$C$3:$M$98,9,FALSE)))</f>
        <v/>
      </c>
      <c r="L16" s="143" t="str">
        <f>IF(C16="","",IF(VLOOKUP($C16,'Test Sample Data'!$C$3:$M$98,10,FALSE)=0,"",VLOOKUP($C16,'Test Sample Data'!$C$3:$M$98,10,FALSE)))</f>
        <v/>
      </c>
      <c r="M16" s="143" t="str">
        <f>IF(C16="","",IF(VLOOKUP($C16,'Test Sample Data'!$C$3:$M$98,11,FALSE)=0,"",VLOOKUP($C16,'Test Sample Data'!$C$3:$M$98,11,FALSE)))</f>
        <v/>
      </c>
      <c r="N16" s="155" t="str">
        <f t="shared" si="0"/>
        <v/>
      </c>
      <c r="O16" s="32" t="str">
        <f>IF('Choose Housekeeping Genes'!C16=0,"",'Choose Housekeeping Genes'!C16)</f>
        <v/>
      </c>
      <c r="P16" s="143" t="str">
        <f>IF(C16="","",IF(VLOOKUP($C16,'Control Sample Data'!$C$3:$M$98,2,FALSE)=0,"",VLOOKUP($C16,'Control Sample Data'!$C$3:$M$98,2,FALSE)))</f>
        <v/>
      </c>
      <c r="Q16" s="143" t="str">
        <f>IF(C16="","",IF(VLOOKUP($C16,'Control Sample Data'!$C$3:$M$98,3,FALSE)=0,"",VLOOKUP($C16,'Control Sample Data'!$C$3:$M$98,3,FALSE)))</f>
        <v/>
      </c>
      <c r="R16" s="143" t="str">
        <f>IF(C16="","",IF(VLOOKUP($C16,'Control Sample Data'!$C$3:$M$98,4,FALSE)=0,"",VLOOKUP($C16,'Control Sample Data'!$C$3:$M$98,4,FALSE)))</f>
        <v/>
      </c>
      <c r="S16" s="143" t="str">
        <f>IF(C16="","",IF(VLOOKUP($C16,'Control Sample Data'!$C$3:$M$98,5,FALSE)=0,"",VLOOKUP($C16,'Control Sample Data'!$C$3:$M$98,5,FALSE)))</f>
        <v/>
      </c>
      <c r="T16" s="143" t="str">
        <f>IF(C16="","",IF(VLOOKUP($C16,'Control Sample Data'!$C$3:$M$98,6,FALSE)=0,"",VLOOKUP($C16,'Control Sample Data'!$C$3:$M$98,6,FALSE)))</f>
        <v/>
      </c>
      <c r="U16" s="143" t="str">
        <f>IF(C16="","",IF(VLOOKUP($C16,'Control Sample Data'!$C$3:$M$98,7,FALSE)=0,"",VLOOKUP($C16,'Control Sample Data'!$C$3:$M$98,7,FALSE)))</f>
        <v/>
      </c>
      <c r="V16" s="143" t="str">
        <f>IF(C16="","",IF(VLOOKUP($C16,'Control Sample Data'!$C$3:$M$98,8,FALSE)=0,"",VLOOKUP($C16,'Control Sample Data'!$C$3:$M$98,8,FALSE)))</f>
        <v/>
      </c>
      <c r="W16" s="143" t="str">
        <f>IF(C16="","",IF(VLOOKUP($C16,'Control Sample Data'!$C$3:$M$98,9,FALSE)=0,"",VLOOKUP($C16,'Control Sample Data'!$C$3:$M$98,9,FALSE)))</f>
        <v/>
      </c>
      <c r="X16" s="143" t="str">
        <f>IF(C16="","",IF(VLOOKUP($C16,'Control Sample Data'!$C$3:$M$98,10,FALSE)=0,"",VLOOKUP($C16,'Control Sample Data'!$C$3:$M$98,10,FALSE)))</f>
        <v/>
      </c>
      <c r="Y16" s="143" t="str">
        <f>IF(C16="","",IF(VLOOKUP($C16,'Control Sample Data'!$C$3:$M$98,11,FALSE)=0,"",VLOOKUP($C16,'Control Sample Data'!$C$3:$M$98,11,FALSE)))</f>
        <v/>
      </c>
    </row>
    <row r="17" spans="1:25" ht="15" customHeight="1">
      <c r="A17" s="140"/>
      <c r="B17" s="141" t="str">
        <f>IF(C17="","",VLOOKUP(C17,'Gene Table'!B$3:D$98,2,FALSE))</f>
        <v/>
      </c>
      <c r="C17" s="142"/>
      <c r="D17" s="143" t="str">
        <f>IF(C17="","",IF(VLOOKUP($C17,'Test Sample Data'!$C$3:$M$98,2,FALSE)=0,"",VLOOKUP($C17,'Test Sample Data'!$C$3:$M$98,2,FALSE)))</f>
        <v/>
      </c>
      <c r="E17" s="143" t="str">
        <f>IF(C17="","",IF(VLOOKUP($C17,'Test Sample Data'!$C$3:$M$98,3,FALSE)=0,"",VLOOKUP($C17,'Test Sample Data'!$C$3:$M$98,3,FALSE)))</f>
        <v/>
      </c>
      <c r="F17" s="143" t="str">
        <f>IF(C17="","",IF(VLOOKUP($C17,'Test Sample Data'!$C$3:$M$98,4,FALSE)=0,"",VLOOKUP($C17,'Test Sample Data'!$C$3:$M$98,4,FALSE)))</f>
        <v/>
      </c>
      <c r="G17" s="143" t="str">
        <f>IF(C17="","",IF(VLOOKUP($C17,'Test Sample Data'!$C$3:$M$98,5,FALSE)=0,"",VLOOKUP($C17,'Test Sample Data'!$C$3:$M$98,5,FALSE)))</f>
        <v/>
      </c>
      <c r="H17" s="143" t="str">
        <f>IF(C17="","",IF(VLOOKUP($C17,'Test Sample Data'!$C$3:$M$98,6,FALSE)=0,"",VLOOKUP($C17,'Test Sample Data'!$C$3:$M$98,6,FALSE)))</f>
        <v/>
      </c>
      <c r="I17" s="143" t="str">
        <f>IF(C17="","",IF(VLOOKUP($C17,'Test Sample Data'!$C$3:$M$98,7,FALSE)=0,"",VLOOKUP($C17,'Test Sample Data'!$C$3:$M$98,7,FALSE)))</f>
        <v/>
      </c>
      <c r="J17" s="143" t="str">
        <f>IF(C17="","",IF(VLOOKUP($C17,'Test Sample Data'!$C$3:$M$98,8,FALSE)=0,"",VLOOKUP($C17,'Test Sample Data'!$C$3:$M$98,8,FALSE)))</f>
        <v/>
      </c>
      <c r="K17" s="143" t="str">
        <f>IF(C17="","",IF(VLOOKUP($C17,'Test Sample Data'!$C$3:$M$98,9,FALSE)=0,"",VLOOKUP($C17,'Test Sample Data'!$C$3:$M$98,9,FALSE)))</f>
        <v/>
      </c>
      <c r="L17" s="143" t="str">
        <f>IF(C17="","",IF(VLOOKUP($C17,'Test Sample Data'!$C$3:$M$98,10,FALSE)=0,"",VLOOKUP($C17,'Test Sample Data'!$C$3:$M$98,10,FALSE)))</f>
        <v/>
      </c>
      <c r="M17" s="143" t="str">
        <f>IF(C17="","",IF(VLOOKUP($C17,'Test Sample Data'!$C$3:$M$98,11,FALSE)=0,"",VLOOKUP($C17,'Test Sample Data'!$C$3:$M$98,11,FALSE)))</f>
        <v/>
      </c>
      <c r="N17" s="155" t="str">
        <f t="shared" si="0"/>
        <v/>
      </c>
      <c r="O17" s="32" t="str">
        <f>IF('Choose Housekeeping Genes'!C17=0,"",'Choose Housekeeping Genes'!C17)</f>
        <v/>
      </c>
      <c r="P17" s="143" t="str">
        <f>IF(C17="","",IF(VLOOKUP($C17,'Control Sample Data'!$C$3:$M$98,2,FALSE)=0,"",VLOOKUP($C17,'Control Sample Data'!$C$3:$M$98,2,FALSE)))</f>
        <v/>
      </c>
      <c r="Q17" s="143" t="str">
        <f>IF(C17="","",IF(VLOOKUP($C17,'Control Sample Data'!$C$3:$M$98,3,FALSE)=0,"",VLOOKUP($C17,'Control Sample Data'!$C$3:$M$98,3,FALSE)))</f>
        <v/>
      </c>
      <c r="R17" s="143" t="str">
        <f>IF(C17="","",IF(VLOOKUP($C17,'Control Sample Data'!$C$3:$M$98,4,FALSE)=0,"",VLOOKUP($C17,'Control Sample Data'!$C$3:$M$98,4,FALSE)))</f>
        <v/>
      </c>
      <c r="S17" s="143" t="str">
        <f>IF(C17="","",IF(VLOOKUP($C17,'Control Sample Data'!$C$3:$M$98,5,FALSE)=0,"",VLOOKUP($C17,'Control Sample Data'!$C$3:$M$98,5,FALSE)))</f>
        <v/>
      </c>
      <c r="T17" s="143" t="str">
        <f>IF(C17="","",IF(VLOOKUP($C17,'Control Sample Data'!$C$3:$M$98,6,FALSE)=0,"",VLOOKUP($C17,'Control Sample Data'!$C$3:$M$98,6,FALSE)))</f>
        <v/>
      </c>
      <c r="U17" s="143" t="str">
        <f>IF(C17="","",IF(VLOOKUP($C17,'Control Sample Data'!$C$3:$M$98,7,FALSE)=0,"",VLOOKUP($C17,'Control Sample Data'!$C$3:$M$98,7,FALSE)))</f>
        <v/>
      </c>
      <c r="V17" s="143" t="str">
        <f>IF(C17="","",IF(VLOOKUP($C17,'Control Sample Data'!$C$3:$M$98,8,FALSE)=0,"",VLOOKUP($C17,'Control Sample Data'!$C$3:$M$98,8,FALSE)))</f>
        <v/>
      </c>
      <c r="W17" s="143" t="str">
        <f>IF(C17="","",IF(VLOOKUP($C17,'Control Sample Data'!$C$3:$M$98,9,FALSE)=0,"",VLOOKUP($C17,'Control Sample Data'!$C$3:$M$98,9,FALSE)))</f>
        <v/>
      </c>
      <c r="X17" s="143" t="str">
        <f>IF(C17="","",IF(VLOOKUP($C17,'Control Sample Data'!$C$3:$M$98,10,FALSE)=0,"",VLOOKUP($C17,'Control Sample Data'!$C$3:$M$98,10,FALSE)))</f>
        <v/>
      </c>
      <c r="Y17" s="143" t="str">
        <f>IF(C17="","",IF(VLOOKUP($C17,'Control Sample Data'!$C$3:$M$98,11,FALSE)=0,"",VLOOKUP($C17,'Control Sample Data'!$C$3:$M$98,11,FALSE)))</f>
        <v/>
      </c>
    </row>
    <row r="18" spans="1:25" ht="15" customHeight="1">
      <c r="A18" s="140"/>
      <c r="B18" s="141" t="str">
        <f>IF(C18="","",VLOOKUP(C18,'Gene Table'!B$3:D$98,2,FALSE))</f>
        <v/>
      </c>
      <c r="C18" s="142"/>
      <c r="D18" s="143" t="str">
        <f>IF(C18="","",IF(VLOOKUP($C18,'Test Sample Data'!$C$3:$M$98,2,FALSE)=0,"",VLOOKUP($C18,'Test Sample Data'!$C$3:$M$98,2,FALSE)))</f>
        <v/>
      </c>
      <c r="E18" s="143" t="str">
        <f>IF(C18="","",IF(VLOOKUP($C18,'Test Sample Data'!$C$3:$M$98,3,FALSE)=0,"",VLOOKUP($C18,'Test Sample Data'!$C$3:$M$98,3,FALSE)))</f>
        <v/>
      </c>
      <c r="F18" s="143" t="str">
        <f>IF(C18="","",IF(VLOOKUP($C18,'Test Sample Data'!$C$3:$M$98,4,FALSE)=0,"",VLOOKUP($C18,'Test Sample Data'!$C$3:$M$98,4,FALSE)))</f>
        <v/>
      </c>
      <c r="G18" s="143" t="str">
        <f>IF(C18="","",IF(VLOOKUP($C18,'Test Sample Data'!$C$3:$M$98,5,FALSE)=0,"",VLOOKUP($C18,'Test Sample Data'!$C$3:$M$98,5,FALSE)))</f>
        <v/>
      </c>
      <c r="H18" s="143" t="str">
        <f>IF(C18="","",IF(VLOOKUP($C18,'Test Sample Data'!$C$3:$M$98,6,FALSE)=0,"",VLOOKUP($C18,'Test Sample Data'!$C$3:$M$98,6,FALSE)))</f>
        <v/>
      </c>
      <c r="I18" s="143" t="str">
        <f>IF(C18="","",IF(VLOOKUP($C18,'Test Sample Data'!$C$3:$M$98,7,FALSE)=0,"",VLOOKUP($C18,'Test Sample Data'!$C$3:$M$98,7,FALSE)))</f>
        <v/>
      </c>
      <c r="J18" s="143" t="str">
        <f>IF(C18="","",IF(VLOOKUP($C18,'Test Sample Data'!$C$3:$M$98,8,FALSE)=0,"",VLOOKUP($C18,'Test Sample Data'!$C$3:$M$98,8,FALSE)))</f>
        <v/>
      </c>
      <c r="K18" s="143" t="str">
        <f>IF(C18="","",IF(VLOOKUP($C18,'Test Sample Data'!$C$3:$M$98,9,FALSE)=0,"",VLOOKUP($C18,'Test Sample Data'!$C$3:$M$98,9,FALSE)))</f>
        <v/>
      </c>
      <c r="L18" s="143" t="str">
        <f>IF(C18="","",IF(VLOOKUP($C18,'Test Sample Data'!$C$3:$M$98,10,FALSE)=0,"",VLOOKUP($C18,'Test Sample Data'!$C$3:$M$98,10,FALSE)))</f>
        <v/>
      </c>
      <c r="M18" s="143" t="str">
        <f>IF(C18="","",IF(VLOOKUP($C18,'Test Sample Data'!$C$3:$M$98,11,FALSE)=0,"",VLOOKUP($C18,'Test Sample Data'!$C$3:$M$98,11,FALSE)))</f>
        <v/>
      </c>
      <c r="N18" s="155" t="str">
        <f t="shared" si="0"/>
        <v/>
      </c>
      <c r="O18" s="32" t="str">
        <f>IF('Choose Housekeeping Genes'!C18=0,"",'Choose Housekeeping Genes'!C18)</f>
        <v/>
      </c>
      <c r="P18" s="143" t="str">
        <f>IF(C18="","",IF(VLOOKUP($C18,'Control Sample Data'!$C$3:$M$98,2,FALSE)=0,"",VLOOKUP($C18,'Control Sample Data'!$C$3:$M$98,2,FALSE)))</f>
        <v/>
      </c>
      <c r="Q18" s="143" t="str">
        <f>IF(C18="","",IF(VLOOKUP($C18,'Control Sample Data'!$C$3:$M$98,3,FALSE)=0,"",VLOOKUP($C18,'Control Sample Data'!$C$3:$M$98,3,FALSE)))</f>
        <v/>
      </c>
      <c r="R18" s="143" t="str">
        <f>IF(C18="","",IF(VLOOKUP($C18,'Control Sample Data'!$C$3:$M$98,4,FALSE)=0,"",VLOOKUP($C18,'Control Sample Data'!$C$3:$M$98,4,FALSE)))</f>
        <v/>
      </c>
      <c r="S18" s="143" t="str">
        <f>IF(C18="","",IF(VLOOKUP($C18,'Control Sample Data'!$C$3:$M$98,5,FALSE)=0,"",VLOOKUP($C18,'Control Sample Data'!$C$3:$M$98,5,FALSE)))</f>
        <v/>
      </c>
      <c r="T18" s="143" t="str">
        <f>IF(C18="","",IF(VLOOKUP($C18,'Control Sample Data'!$C$3:$M$98,6,FALSE)=0,"",VLOOKUP($C18,'Control Sample Data'!$C$3:$M$98,6,FALSE)))</f>
        <v/>
      </c>
      <c r="U18" s="143" t="str">
        <f>IF(C18="","",IF(VLOOKUP($C18,'Control Sample Data'!$C$3:$M$98,7,FALSE)=0,"",VLOOKUP($C18,'Control Sample Data'!$C$3:$M$98,7,FALSE)))</f>
        <v/>
      </c>
      <c r="V18" s="143" t="str">
        <f>IF(C18="","",IF(VLOOKUP($C18,'Control Sample Data'!$C$3:$M$98,8,FALSE)=0,"",VLOOKUP($C18,'Control Sample Data'!$C$3:$M$98,8,FALSE)))</f>
        <v/>
      </c>
      <c r="W18" s="143" t="str">
        <f>IF(C18="","",IF(VLOOKUP($C18,'Control Sample Data'!$C$3:$M$98,9,FALSE)=0,"",VLOOKUP($C18,'Control Sample Data'!$C$3:$M$98,9,FALSE)))</f>
        <v/>
      </c>
      <c r="X18" s="143" t="str">
        <f>IF(C18="","",IF(VLOOKUP($C18,'Control Sample Data'!$C$3:$M$98,10,FALSE)=0,"",VLOOKUP($C18,'Control Sample Data'!$C$3:$M$98,10,FALSE)))</f>
        <v/>
      </c>
      <c r="Y18" s="143" t="str">
        <f>IF(C18="","",IF(VLOOKUP($C18,'Control Sample Data'!$C$3:$M$98,11,FALSE)=0,"",VLOOKUP($C18,'Control Sample Data'!$C$3:$M$98,11,FALSE)))</f>
        <v/>
      </c>
    </row>
    <row r="19" spans="1:25" ht="15" customHeight="1">
      <c r="A19" s="140"/>
      <c r="B19" s="141" t="str">
        <f>IF(C19="","",VLOOKUP(C19,'Gene Table'!B$3:D$98,2,FALSE))</f>
        <v/>
      </c>
      <c r="C19" s="142"/>
      <c r="D19" s="143" t="str">
        <f>IF(C19="","",IF(VLOOKUP($C19,'Test Sample Data'!$C$3:$M$98,2,FALSE)=0,"",VLOOKUP($C19,'Test Sample Data'!$C$3:$M$98,2,FALSE)))</f>
        <v/>
      </c>
      <c r="E19" s="143" t="str">
        <f>IF(C19="","",IF(VLOOKUP($C19,'Test Sample Data'!$C$3:$M$98,3,FALSE)=0,"",VLOOKUP($C19,'Test Sample Data'!$C$3:$M$98,3,FALSE)))</f>
        <v/>
      </c>
      <c r="F19" s="143" t="str">
        <f>IF(C19="","",IF(VLOOKUP($C19,'Test Sample Data'!$C$3:$M$98,4,FALSE)=0,"",VLOOKUP($C19,'Test Sample Data'!$C$3:$M$98,4,FALSE)))</f>
        <v/>
      </c>
      <c r="G19" s="143" t="str">
        <f>IF(C19="","",IF(VLOOKUP($C19,'Test Sample Data'!$C$3:$M$98,5,FALSE)=0,"",VLOOKUP($C19,'Test Sample Data'!$C$3:$M$98,5,FALSE)))</f>
        <v/>
      </c>
      <c r="H19" s="143" t="str">
        <f>IF(C19="","",IF(VLOOKUP($C19,'Test Sample Data'!$C$3:$M$98,6,FALSE)=0,"",VLOOKUP($C19,'Test Sample Data'!$C$3:$M$98,6,FALSE)))</f>
        <v/>
      </c>
      <c r="I19" s="143" t="str">
        <f>IF(C19="","",IF(VLOOKUP($C19,'Test Sample Data'!$C$3:$M$98,7,FALSE)=0,"",VLOOKUP($C19,'Test Sample Data'!$C$3:$M$98,7,FALSE)))</f>
        <v/>
      </c>
      <c r="J19" s="143" t="str">
        <f>IF(C19="","",IF(VLOOKUP($C19,'Test Sample Data'!$C$3:$M$98,8,FALSE)=0,"",VLOOKUP($C19,'Test Sample Data'!$C$3:$M$98,8,FALSE)))</f>
        <v/>
      </c>
      <c r="K19" s="143" t="str">
        <f>IF(C19="","",IF(VLOOKUP($C19,'Test Sample Data'!$C$3:$M$98,9,FALSE)=0,"",VLOOKUP($C19,'Test Sample Data'!$C$3:$M$98,9,FALSE)))</f>
        <v/>
      </c>
      <c r="L19" s="143" t="str">
        <f>IF(C19="","",IF(VLOOKUP($C19,'Test Sample Data'!$C$3:$M$98,10,FALSE)=0,"",VLOOKUP($C19,'Test Sample Data'!$C$3:$M$98,10,FALSE)))</f>
        <v/>
      </c>
      <c r="M19" s="143" t="str">
        <f>IF(C19="","",IF(VLOOKUP($C19,'Test Sample Data'!$C$3:$M$98,11,FALSE)=0,"",VLOOKUP($C19,'Test Sample Data'!$C$3:$M$98,11,FALSE)))</f>
        <v/>
      </c>
      <c r="N19" s="155" t="str">
        <f t="shared" si="0"/>
        <v/>
      </c>
      <c r="O19" s="32" t="str">
        <f>IF('Choose Housekeeping Genes'!C19=0,"",'Choose Housekeeping Genes'!C19)</f>
        <v/>
      </c>
      <c r="P19" s="143" t="str">
        <f>IF(C19="","",IF(VLOOKUP($C19,'Control Sample Data'!$C$3:$M$98,2,FALSE)=0,"",VLOOKUP($C19,'Control Sample Data'!$C$3:$M$98,2,FALSE)))</f>
        <v/>
      </c>
      <c r="Q19" s="143" t="str">
        <f>IF(C19="","",IF(VLOOKUP($C19,'Control Sample Data'!$C$3:$M$98,3,FALSE)=0,"",VLOOKUP($C19,'Control Sample Data'!$C$3:$M$98,3,FALSE)))</f>
        <v/>
      </c>
      <c r="R19" s="143" t="str">
        <f>IF(C19="","",IF(VLOOKUP($C19,'Control Sample Data'!$C$3:$M$98,4,FALSE)=0,"",VLOOKUP($C19,'Control Sample Data'!$C$3:$M$98,4,FALSE)))</f>
        <v/>
      </c>
      <c r="S19" s="143" t="str">
        <f>IF(C19="","",IF(VLOOKUP($C19,'Control Sample Data'!$C$3:$M$98,5,FALSE)=0,"",VLOOKUP($C19,'Control Sample Data'!$C$3:$M$98,5,FALSE)))</f>
        <v/>
      </c>
      <c r="T19" s="143" t="str">
        <f>IF(C19="","",IF(VLOOKUP($C19,'Control Sample Data'!$C$3:$M$98,6,FALSE)=0,"",VLOOKUP($C19,'Control Sample Data'!$C$3:$M$98,6,FALSE)))</f>
        <v/>
      </c>
      <c r="U19" s="143" t="str">
        <f>IF(C19="","",IF(VLOOKUP($C19,'Control Sample Data'!$C$3:$M$98,7,FALSE)=0,"",VLOOKUP($C19,'Control Sample Data'!$C$3:$M$98,7,FALSE)))</f>
        <v/>
      </c>
      <c r="V19" s="143" t="str">
        <f>IF(C19="","",IF(VLOOKUP($C19,'Control Sample Data'!$C$3:$M$98,8,FALSE)=0,"",VLOOKUP($C19,'Control Sample Data'!$C$3:$M$98,8,FALSE)))</f>
        <v/>
      </c>
      <c r="W19" s="143" t="str">
        <f>IF(C19="","",IF(VLOOKUP($C19,'Control Sample Data'!$C$3:$M$98,9,FALSE)=0,"",VLOOKUP($C19,'Control Sample Data'!$C$3:$M$98,9,FALSE)))</f>
        <v/>
      </c>
      <c r="X19" s="143" t="str">
        <f>IF(C19="","",IF(VLOOKUP($C19,'Control Sample Data'!$C$3:$M$98,10,FALSE)=0,"",VLOOKUP($C19,'Control Sample Data'!$C$3:$M$98,10,FALSE)))</f>
        <v/>
      </c>
      <c r="Y19" s="143" t="str">
        <f>IF(C19="","",IF(VLOOKUP($C19,'Control Sample Data'!$C$3:$M$98,11,FALSE)=0,"",VLOOKUP($C19,'Control Sample Data'!$C$3:$M$98,11,FALSE)))</f>
        <v/>
      </c>
    </row>
    <row r="20" spans="1:25" ht="15" customHeight="1">
      <c r="A20" s="140"/>
      <c r="B20" s="141" t="str">
        <f>IF(C20="","",VLOOKUP(C20,'Gene Table'!B$3:D$98,2,FALSE))</f>
        <v/>
      </c>
      <c r="C20" s="142"/>
      <c r="D20" s="143" t="str">
        <f>IF(C20="","",IF(VLOOKUP($C20,'Test Sample Data'!$C$3:$M$98,2,FALSE)=0,"",VLOOKUP($C20,'Test Sample Data'!$C$3:$M$98,2,FALSE)))</f>
        <v/>
      </c>
      <c r="E20" s="143" t="str">
        <f>IF(C20="","",IF(VLOOKUP($C20,'Test Sample Data'!$C$3:$M$98,3,FALSE)=0,"",VLOOKUP($C20,'Test Sample Data'!$C$3:$M$98,3,FALSE)))</f>
        <v/>
      </c>
      <c r="F20" s="143" t="str">
        <f>IF(C20="","",IF(VLOOKUP($C20,'Test Sample Data'!$C$3:$M$98,4,FALSE)=0,"",VLOOKUP($C20,'Test Sample Data'!$C$3:$M$98,4,FALSE)))</f>
        <v/>
      </c>
      <c r="G20" s="143" t="str">
        <f>IF(C20="","",IF(VLOOKUP($C20,'Test Sample Data'!$C$3:$M$98,5,FALSE)=0,"",VLOOKUP($C20,'Test Sample Data'!$C$3:$M$98,5,FALSE)))</f>
        <v/>
      </c>
      <c r="H20" s="143" t="str">
        <f>IF(C20="","",IF(VLOOKUP($C20,'Test Sample Data'!$C$3:$M$98,6,FALSE)=0,"",VLOOKUP($C20,'Test Sample Data'!$C$3:$M$98,6,FALSE)))</f>
        <v/>
      </c>
      <c r="I20" s="143" t="str">
        <f>IF(C20="","",IF(VLOOKUP($C20,'Test Sample Data'!$C$3:$M$98,7,FALSE)=0,"",VLOOKUP($C20,'Test Sample Data'!$C$3:$M$98,7,FALSE)))</f>
        <v/>
      </c>
      <c r="J20" s="143" t="str">
        <f>IF(C20="","",IF(VLOOKUP($C20,'Test Sample Data'!$C$3:$M$98,8,FALSE)=0,"",VLOOKUP($C20,'Test Sample Data'!$C$3:$M$98,8,FALSE)))</f>
        <v/>
      </c>
      <c r="K20" s="143" t="str">
        <f>IF(C20="","",IF(VLOOKUP($C20,'Test Sample Data'!$C$3:$M$98,9,FALSE)=0,"",VLOOKUP($C20,'Test Sample Data'!$C$3:$M$98,9,FALSE)))</f>
        <v/>
      </c>
      <c r="L20" s="143" t="str">
        <f>IF(C20="","",IF(VLOOKUP($C20,'Test Sample Data'!$C$3:$M$98,10,FALSE)=0,"",VLOOKUP($C20,'Test Sample Data'!$C$3:$M$98,10,FALSE)))</f>
        <v/>
      </c>
      <c r="M20" s="143" t="str">
        <f>IF(C20="","",IF(VLOOKUP($C20,'Test Sample Data'!$C$3:$M$98,11,FALSE)=0,"",VLOOKUP($C20,'Test Sample Data'!$C$3:$M$98,11,FALSE)))</f>
        <v/>
      </c>
      <c r="N20" s="155" t="str">
        <f t="shared" si="0"/>
        <v/>
      </c>
      <c r="O20" s="32" t="str">
        <f>IF('Choose Housekeeping Genes'!C20=0,"",'Choose Housekeeping Genes'!C20)</f>
        <v/>
      </c>
      <c r="P20" s="143" t="str">
        <f>IF(C20="","",IF(VLOOKUP($C20,'Control Sample Data'!$C$3:$M$98,2,FALSE)=0,"",VLOOKUP($C20,'Control Sample Data'!$C$3:$M$98,2,FALSE)))</f>
        <v/>
      </c>
      <c r="Q20" s="143" t="str">
        <f>IF(C20="","",IF(VLOOKUP($C20,'Control Sample Data'!$C$3:$M$98,3,FALSE)=0,"",VLOOKUP($C20,'Control Sample Data'!$C$3:$M$98,3,FALSE)))</f>
        <v/>
      </c>
      <c r="R20" s="143" t="str">
        <f>IF(C20="","",IF(VLOOKUP($C20,'Control Sample Data'!$C$3:$M$98,4,FALSE)=0,"",VLOOKUP($C20,'Control Sample Data'!$C$3:$M$98,4,FALSE)))</f>
        <v/>
      </c>
      <c r="S20" s="143" t="str">
        <f>IF(C20="","",IF(VLOOKUP($C20,'Control Sample Data'!$C$3:$M$98,5,FALSE)=0,"",VLOOKUP($C20,'Control Sample Data'!$C$3:$M$98,5,FALSE)))</f>
        <v/>
      </c>
      <c r="T20" s="143" t="str">
        <f>IF(C20="","",IF(VLOOKUP($C20,'Control Sample Data'!$C$3:$M$98,6,FALSE)=0,"",VLOOKUP($C20,'Control Sample Data'!$C$3:$M$98,6,FALSE)))</f>
        <v/>
      </c>
      <c r="U20" s="143" t="str">
        <f>IF(C20="","",IF(VLOOKUP($C20,'Control Sample Data'!$C$3:$M$98,7,FALSE)=0,"",VLOOKUP($C20,'Control Sample Data'!$C$3:$M$98,7,FALSE)))</f>
        <v/>
      </c>
      <c r="V20" s="143" t="str">
        <f>IF(C20="","",IF(VLOOKUP($C20,'Control Sample Data'!$C$3:$M$98,8,FALSE)=0,"",VLOOKUP($C20,'Control Sample Data'!$C$3:$M$98,8,FALSE)))</f>
        <v/>
      </c>
      <c r="W20" s="143" t="str">
        <f>IF(C20="","",IF(VLOOKUP($C20,'Control Sample Data'!$C$3:$M$98,9,FALSE)=0,"",VLOOKUP($C20,'Control Sample Data'!$C$3:$M$98,9,FALSE)))</f>
        <v/>
      </c>
      <c r="X20" s="143" t="str">
        <f>IF(C20="","",IF(VLOOKUP($C20,'Control Sample Data'!$C$3:$M$98,10,FALSE)=0,"",VLOOKUP($C20,'Control Sample Data'!$C$3:$M$98,10,FALSE)))</f>
        <v/>
      </c>
      <c r="Y20" s="143" t="str">
        <f>IF(C20="","",IF(VLOOKUP($C20,'Control Sample Data'!$C$3:$M$98,11,FALSE)=0,"",VLOOKUP($C20,'Control Sample Data'!$C$3:$M$98,11,FALSE)))</f>
        <v/>
      </c>
    </row>
    <row r="21" spans="1:25" ht="15" customHeight="1">
      <c r="A21" s="140"/>
      <c r="B21" s="141" t="str">
        <f>IF(C21="","",VLOOKUP(C21,'Gene Table'!B$3:D$98,2,FALSE))</f>
        <v/>
      </c>
      <c r="C21" s="142"/>
      <c r="D21" s="143" t="str">
        <f>IF(C21="","",IF(VLOOKUP($C21,'Test Sample Data'!$C$3:$M$98,2,FALSE)=0,"",VLOOKUP($C21,'Test Sample Data'!$C$3:$M$98,2,FALSE)))</f>
        <v/>
      </c>
      <c r="E21" s="143" t="str">
        <f>IF(C21="","",IF(VLOOKUP($C21,'Test Sample Data'!$C$3:$M$98,3,FALSE)=0,"",VLOOKUP($C21,'Test Sample Data'!$C$3:$M$98,3,FALSE)))</f>
        <v/>
      </c>
      <c r="F21" s="143" t="str">
        <f>IF(C21="","",IF(VLOOKUP($C21,'Test Sample Data'!$C$3:$M$98,4,FALSE)=0,"",VLOOKUP($C21,'Test Sample Data'!$C$3:$M$98,4,FALSE)))</f>
        <v/>
      </c>
      <c r="G21" s="143" t="str">
        <f>IF(C21="","",IF(VLOOKUP($C21,'Test Sample Data'!$C$3:$M$98,5,FALSE)=0,"",VLOOKUP($C21,'Test Sample Data'!$C$3:$M$98,5,FALSE)))</f>
        <v/>
      </c>
      <c r="H21" s="143" t="str">
        <f>IF(C21="","",IF(VLOOKUP($C21,'Test Sample Data'!$C$3:$M$98,6,FALSE)=0,"",VLOOKUP($C21,'Test Sample Data'!$C$3:$M$98,6,FALSE)))</f>
        <v/>
      </c>
      <c r="I21" s="143" t="str">
        <f>IF(C21="","",IF(VLOOKUP($C21,'Test Sample Data'!$C$3:$M$98,7,FALSE)=0,"",VLOOKUP($C21,'Test Sample Data'!$C$3:$M$98,7,FALSE)))</f>
        <v/>
      </c>
      <c r="J21" s="143" t="str">
        <f>IF(C21="","",IF(VLOOKUP($C21,'Test Sample Data'!$C$3:$M$98,8,FALSE)=0,"",VLOOKUP($C21,'Test Sample Data'!$C$3:$M$98,8,FALSE)))</f>
        <v/>
      </c>
      <c r="K21" s="143" t="str">
        <f>IF(C21="","",IF(VLOOKUP($C21,'Test Sample Data'!$C$3:$M$98,9,FALSE)=0,"",VLOOKUP($C21,'Test Sample Data'!$C$3:$M$98,9,FALSE)))</f>
        <v/>
      </c>
      <c r="L21" s="143" t="str">
        <f>IF(C21="","",IF(VLOOKUP($C21,'Test Sample Data'!$C$3:$M$98,10,FALSE)=0,"",VLOOKUP($C21,'Test Sample Data'!$C$3:$M$98,10,FALSE)))</f>
        <v/>
      </c>
      <c r="M21" s="143" t="str">
        <f>IF(C21="","",IF(VLOOKUP($C21,'Test Sample Data'!$C$3:$M$98,11,FALSE)=0,"",VLOOKUP($C21,'Test Sample Data'!$C$3:$M$98,11,FALSE)))</f>
        <v/>
      </c>
      <c r="N21" s="155" t="str">
        <f t="shared" si="0"/>
        <v/>
      </c>
      <c r="O21" s="32" t="str">
        <f>IF('Choose Housekeeping Genes'!C21=0,"",'Choose Housekeeping Genes'!C21)</f>
        <v/>
      </c>
      <c r="P21" s="143" t="str">
        <f>IF(C21="","",IF(VLOOKUP($C21,'Control Sample Data'!$C$3:$M$98,2,FALSE)=0,"",VLOOKUP($C21,'Control Sample Data'!$C$3:$M$98,2,FALSE)))</f>
        <v/>
      </c>
      <c r="Q21" s="143" t="str">
        <f>IF(C21="","",IF(VLOOKUP($C21,'Control Sample Data'!$C$3:$M$98,3,FALSE)=0,"",VLOOKUP($C21,'Control Sample Data'!$C$3:$M$98,3,FALSE)))</f>
        <v/>
      </c>
      <c r="R21" s="143" t="str">
        <f>IF(C21="","",IF(VLOOKUP($C21,'Control Sample Data'!$C$3:$M$98,4,FALSE)=0,"",VLOOKUP($C21,'Control Sample Data'!$C$3:$M$98,4,FALSE)))</f>
        <v/>
      </c>
      <c r="S21" s="143" t="str">
        <f>IF(C21="","",IF(VLOOKUP($C21,'Control Sample Data'!$C$3:$M$98,5,FALSE)=0,"",VLOOKUP($C21,'Control Sample Data'!$C$3:$M$98,5,FALSE)))</f>
        <v/>
      </c>
      <c r="T21" s="143" t="str">
        <f>IF(C21="","",IF(VLOOKUP($C21,'Control Sample Data'!$C$3:$M$98,6,FALSE)=0,"",VLOOKUP($C21,'Control Sample Data'!$C$3:$M$98,6,FALSE)))</f>
        <v/>
      </c>
      <c r="U21" s="143" t="str">
        <f>IF(C21="","",IF(VLOOKUP($C21,'Control Sample Data'!$C$3:$M$98,7,FALSE)=0,"",VLOOKUP($C21,'Control Sample Data'!$C$3:$M$98,7,FALSE)))</f>
        <v/>
      </c>
      <c r="V21" s="143" t="str">
        <f>IF(C21="","",IF(VLOOKUP($C21,'Control Sample Data'!$C$3:$M$98,8,FALSE)=0,"",VLOOKUP($C21,'Control Sample Data'!$C$3:$M$98,8,FALSE)))</f>
        <v/>
      </c>
      <c r="W21" s="143" t="str">
        <f>IF(C21="","",IF(VLOOKUP($C21,'Control Sample Data'!$C$3:$M$98,9,FALSE)=0,"",VLOOKUP($C21,'Control Sample Data'!$C$3:$M$98,9,FALSE)))</f>
        <v/>
      </c>
      <c r="X21" s="143" t="str">
        <f>IF(C21="","",IF(VLOOKUP($C21,'Control Sample Data'!$C$3:$M$98,10,FALSE)=0,"",VLOOKUP($C21,'Control Sample Data'!$C$3:$M$98,10,FALSE)))</f>
        <v/>
      </c>
      <c r="Y21" s="143" t="str">
        <f>IF(C21="","",IF(VLOOKUP($C21,'Control Sample Data'!$C$3:$M$98,11,FALSE)=0,"",VLOOKUP($C21,'Control Sample Data'!$C$3:$M$98,11,FALSE)))</f>
        <v/>
      </c>
    </row>
    <row r="22" spans="1:25" ht="15" customHeight="1">
      <c r="A22" s="140"/>
      <c r="B22" s="141" t="str">
        <f>IF(C22="","",VLOOKUP(C22,'Gene Table'!B$3:D$98,2,FALSE))</f>
        <v/>
      </c>
      <c r="C22" s="142"/>
      <c r="D22" s="143" t="str">
        <f>IF(C22="","",IF(VLOOKUP($C22,'Test Sample Data'!$C$3:$M$98,2,FALSE)=0,"",VLOOKUP($C22,'Test Sample Data'!$C$3:$M$98,2,FALSE)))</f>
        <v/>
      </c>
      <c r="E22" s="143" t="str">
        <f>IF(C22="","",IF(VLOOKUP($C22,'Test Sample Data'!$C$3:$M$98,3,FALSE)=0,"",VLOOKUP($C22,'Test Sample Data'!$C$3:$M$98,3,FALSE)))</f>
        <v/>
      </c>
      <c r="F22" s="143" t="str">
        <f>IF(C22="","",IF(VLOOKUP($C22,'Test Sample Data'!$C$3:$M$98,4,FALSE)=0,"",VLOOKUP($C22,'Test Sample Data'!$C$3:$M$98,4,FALSE)))</f>
        <v/>
      </c>
      <c r="G22" s="143" t="str">
        <f>IF(C22="","",IF(VLOOKUP($C22,'Test Sample Data'!$C$3:$M$98,5,FALSE)=0,"",VLOOKUP($C22,'Test Sample Data'!$C$3:$M$98,5,FALSE)))</f>
        <v/>
      </c>
      <c r="H22" s="143" t="str">
        <f>IF(C22="","",IF(VLOOKUP($C22,'Test Sample Data'!$C$3:$M$98,6,FALSE)=0,"",VLOOKUP($C22,'Test Sample Data'!$C$3:$M$98,6,FALSE)))</f>
        <v/>
      </c>
      <c r="I22" s="143" t="str">
        <f>IF(C22="","",IF(VLOOKUP($C22,'Test Sample Data'!$C$3:$M$98,7,FALSE)=0,"",VLOOKUP($C22,'Test Sample Data'!$C$3:$M$98,7,FALSE)))</f>
        <v/>
      </c>
      <c r="J22" s="143" t="str">
        <f>IF(C22="","",IF(VLOOKUP($C22,'Test Sample Data'!$C$3:$M$98,8,FALSE)=0,"",VLOOKUP($C22,'Test Sample Data'!$C$3:$M$98,8,FALSE)))</f>
        <v/>
      </c>
      <c r="K22" s="143" t="str">
        <f>IF(C22="","",IF(VLOOKUP($C22,'Test Sample Data'!$C$3:$M$98,9,FALSE)=0,"",VLOOKUP($C22,'Test Sample Data'!$C$3:$M$98,9,FALSE)))</f>
        <v/>
      </c>
      <c r="L22" s="143" t="str">
        <f>IF(C22="","",IF(VLOOKUP($C22,'Test Sample Data'!$C$3:$M$98,10,FALSE)=0,"",VLOOKUP($C22,'Test Sample Data'!$C$3:$M$98,10,FALSE)))</f>
        <v/>
      </c>
      <c r="M22" s="143" t="str">
        <f>IF(C22="","",IF(VLOOKUP($C22,'Test Sample Data'!$C$3:$M$98,11,FALSE)=0,"",VLOOKUP($C22,'Test Sample Data'!$C$3:$M$98,11,FALSE)))</f>
        <v/>
      </c>
      <c r="N22" s="155" t="str">
        <f t="shared" si="0"/>
        <v/>
      </c>
      <c r="O22" s="32" t="str">
        <f>IF('Choose Housekeeping Genes'!C22=0,"",'Choose Housekeeping Genes'!C22)</f>
        <v/>
      </c>
      <c r="P22" s="143" t="str">
        <f>IF(C22="","",IF(VLOOKUP($C22,'Control Sample Data'!$C$3:$M$98,2,FALSE)=0,"",VLOOKUP($C22,'Control Sample Data'!$C$3:$M$98,2,FALSE)))</f>
        <v/>
      </c>
      <c r="Q22" s="143" t="str">
        <f>IF(C22="","",IF(VLOOKUP($C22,'Control Sample Data'!$C$3:$M$98,3,FALSE)=0,"",VLOOKUP($C22,'Control Sample Data'!$C$3:$M$98,3,FALSE)))</f>
        <v/>
      </c>
      <c r="R22" s="143" t="str">
        <f>IF(C22="","",IF(VLOOKUP($C22,'Control Sample Data'!$C$3:$M$98,4,FALSE)=0,"",VLOOKUP($C22,'Control Sample Data'!$C$3:$M$98,4,FALSE)))</f>
        <v/>
      </c>
      <c r="S22" s="143" t="str">
        <f>IF(C22="","",IF(VLOOKUP($C22,'Control Sample Data'!$C$3:$M$98,5,FALSE)=0,"",VLOOKUP($C22,'Control Sample Data'!$C$3:$M$98,5,FALSE)))</f>
        <v/>
      </c>
      <c r="T22" s="143" t="str">
        <f>IF(C22="","",IF(VLOOKUP($C22,'Control Sample Data'!$C$3:$M$98,6,FALSE)=0,"",VLOOKUP($C22,'Control Sample Data'!$C$3:$M$98,6,FALSE)))</f>
        <v/>
      </c>
      <c r="U22" s="143" t="str">
        <f>IF(C22="","",IF(VLOOKUP($C22,'Control Sample Data'!$C$3:$M$98,7,FALSE)=0,"",VLOOKUP($C22,'Control Sample Data'!$C$3:$M$98,7,FALSE)))</f>
        <v/>
      </c>
      <c r="V22" s="143" t="str">
        <f>IF(C22="","",IF(VLOOKUP($C22,'Control Sample Data'!$C$3:$M$98,8,FALSE)=0,"",VLOOKUP($C22,'Control Sample Data'!$C$3:$M$98,8,FALSE)))</f>
        <v/>
      </c>
      <c r="W22" s="143" t="str">
        <f>IF(C22="","",IF(VLOOKUP($C22,'Control Sample Data'!$C$3:$M$98,9,FALSE)=0,"",VLOOKUP($C22,'Control Sample Data'!$C$3:$M$98,9,FALSE)))</f>
        <v/>
      </c>
      <c r="X22" s="143" t="str">
        <f>IF(C22="","",IF(VLOOKUP($C22,'Control Sample Data'!$C$3:$M$98,10,FALSE)=0,"",VLOOKUP($C22,'Control Sample Data'!$C$3:$M$98,10,FALSE)))</f>
        <v/>
      </c>
      <c r="Y22" s="143" t="str">
        <f>IF(C22="","",IF(VLOOKUP($C22,'Control Sample Data'!$C$3:$M$98,11,FALSE)=0,"",VLOOKUP($C22,'Control Sample Data'!$C$3:$M$98,11,FALSE)))</f>
        <v/>
      </c>
    </row>
    <row r="23" spans="1:25" ht="15" customHeight="1">
      <c r="A23" s="140"/>
      <c r="B23" s="144" t="s">
        <v>1412</v>
      </c>
      <c r="C23" s="145"/>
      <c r="D23" s="146" t="str">
        <f>IF(ISERROR(AVERAGE(D3:D22)),"",AVERAGE(D3:D22))</f>
        <v/>
      </c>
      <c r="E23" s="146" t="str">
        <f aca="true" t="shared" si="1" ref="E23:M23">IF(ISERROR(AVERAGE(E3:E22)),"",AVERAGE(E3:E22))</f>
        <v/>
      </c>
      <c r="F23" s="146" t="str">
        <f t="shared" si="1"/>
        <v/>
      </c>
      <c r="G23" s="146" t="str">
        <f t="shared" si="1"/>
        <v/>
      </c>
      <c r="H23" s="146" t="str">
        <f t="shared" si="1"/>
        <v/>
      </c>
      <c r="I23" s="146" t="str">
        <f t="shared" si="1"/>
        <v/>
      </c>
      <c r="J23" s="146" t="str">
        <f t="shared" si="1"/>
        <v/>
      </c>
      <c r="K23" s="146" t="str">
        <f t="shared" si="1"/>
        <v/>
      </c>
      <c r="L23" s="146" t="str">
        <f t="shared" si="1"/>
        <v/>
      </c>
      <c r="M23" s="156" t="str">
        <f t="shared" si="1"/>
        <v/>
      </c>
      <c r="N23" s="149" t="s">
        <v>1412</v>
      </c>
      <c r="O23" s="145"/>
      <c r="P23" s="146" t="str">
        <f>IF(ISERROR(AVERAGE(P3:P22)),"",AVERAGE(P3:P22))</f>
        <v/>
      </c>
      <c r="Q23" s="146" t="str">
        <f aca="true" t="shared" si="2" ref="Q23:Y23">IF(ISERROR(AVERAGE(Q3:Q22)),"",AVERAGE(Q3:Q22))</f>
        <v/>
      </c>
      <c r="R23" s="146" t="str">
        <f t="shared" si="2"/>
        <v/>
      </c>
      <c r="S23" s="146" t="str">
        <f t="shared" si="2"/>
        <v/>
      </c>
      <c r="T23" s="146" t="str">
        <f t="shared" si="2"/>
        <v/>
      </c>
      <c r="U23" s="146" t="str">
        <f t="shared" si="2"/>
        <v/>
      </c>
      <c r="V23" s="146" t="str">
        <f t="shared" si="2"/>
        <v/>
      </c>
      <c r="W23" s="146" t="str">
        <f t="shared" si="2"/>
        <v/>
      </c>
      <c r="X23" s="146" t="str">
        <f t="shared" si="2"/>
        <v/>
      </c>
      <c r="Y23" s="156" t="str">
        <f t="shared" si="2"/>
        <v/>
      </c>
    </row>
    <row r="24" spans="1:25" ht="15" customHeight="1">
      <c r="A24" s="140" t="s">
        <v>378</v>
      </c>
      <c r="B24" s="126" t="str">
        <f>IF(C3="","",VLOOKUP(C3,'Gene Table'!B$99:D$194,2,FALSE))</f>
        <v>HQP006940</v>
      </c>
      <c r="C24" s="147" t="str">
        <f>IF('Choose Housekeeping Genes'!C3=0,"",'Choose Housekeeping Genes'!C3)</f>
        <v>H03</v>
      </c>
      <c r="D24" s="147" t="str">
        <f>IF($C3="","",IF(VLOOKUP($C3,'Test Sample Data'!$C$99:$M$194,2,FALSE)=0,"",VLOOKUP($C3,'Test Sample Data'!$C$99:$M$194,2,FALSE)))</f>
        <v/>
      </c>
      <c r="E24" s="147" t="str">
        <f>IF($C3="","",IF(VLOOKUP($C3,'Test Sample Data'!$C$99:$M$194,3,FALSE)=0,"",VLOOKUP($C3,'Test Sample Data'!$C$99:$M$194,3,FALSE)))</f>
        <v/>
      </c>
      <c r="F24" s="147" t="str">
        <f>IF($C3="","",IF(VLOOKUP($C3,'Test Sample Data'!$C$99:$M$194,4,FALSE)=0,"",VLOOKUP($C3,'Test Sample Data'!$C$99:$M$194,4,FALSE)))</f>
        <v/>
      </c>
      <c r="G24" s="147" t="str">
        <f>IF($C3="","",IF(VLOOKUP($C3,'Test Sample Data'!$C$99:$M$194,5,FALSE)=0,"",VLOOKUP($C3,'Test Sample Data'!$C$99:$M$194,5,FALSE)))</f>
        <v/>
      </c>
      <c r="H24" s="147" t="str">
        <f>IF($C3="","",IF(VLOOKUP($C3,'Test Sample Data'!$C$99:$M$194,6,FALSE)=0,"",VLOOKUP($C3,'Test Sample Data'!$C$99:$M$194,6,FALSE)))</f>
        <v/>
      </c>
      <c r="I24" s="147" t="str">
        <f>IF($C3="","",IF(VLOOKUP($C3,'Test Sample Data'!$C$99:$M$194,7,FALSE)=0,"",VLOOKUP($C3,'Test Sample Data'!$C$99:$M$194,7,FALSE)))</f>
        <v/>
      </c>
      <c r="J24" s="147" t="str">
        <f>IF($C3="","",IF(VLOOKUP($C3,'Test Sample Data'!$C$99:$M$194,8,FALSE)=0,"",VLOOKUP($C3,'Test Sample Data'!$C$99:$M$194,8,FALSE)))</f>
        <v/>
      </c>
      <c r="K24" s="147" t="str">
        <f>IF($C3="","",IF(VLOOKUP($C3,'Test Sample Data'!$C$99:$M$194,9,FALSE)=0,"",VLOOKUP($C3,'Test Sample Data'!$C$99:$M$194,9,FALSE)))</f>
        <v/>
      </c>
      <c r="L24" s="147" t="str">
        <f>IF($C3="","",IF(VLOOKUP($C3,'Test Sample Data'!$C$99:$M$194,10,FALSE)=0,"",VLOOKUP($C3,'Test Sample Data'!$C$99:$M$194,10,FALSE)))</f>
        <v/>
      </c>
      <c r="M24" s="147" t="str">
        <f>IF($C3="","",IF(VLOOKUP($C3,'Test Sample Data'!$C$99:$M$194,11,FALSE)=0,"",VLOOKUP($C3,'Test Sample Data'!$C$99:$M$194,11,FALSE)))</f>
        <v/>
      </c>
      <c r="N24" s="157" t="str">
        <f>IF(B24=0,"",B24)</f>
        <v>HQP006940</v>
      </c>
      <c r="O24" s="158" t="str">
        <f>IF('Choose Housekeeping Genes'!C24=0,"",'Choose Housekeeping Genes'!C24)</f>
        <v>H03</v>
      </c>
      <c r="P24" s="147" t="str">
        <f>IF(C24="","",IF(VLOOKUP($C24,'Control Sample Data'!$C$99:$M$194,2,FALSE)=0,"",VLOOKUP($C24,'Control Sample Data'!$C$99:$M$194,2,FALSE)))</f>
        <v/>
      </c>
      <c r="Q24" s="147" t="str">
        <f>IF(C24="","",IF(VLOOKUP($C24,'Control Sample Data'!$C$99:$M$194,3,FALSE)=0,"",VLOOKUP($C24,'Control Sample Data'!$C$99:$M$194,3,FALSE)))</f>
        <v/>
      </c>
      <c r="R24" s="147" t="str">
        <f>IF(C24="","",IF(VLOOKUP($C24,'Control Sample Data'!$C$99:$M$194,4,FALSE)=0,"",VLOOKUP($C24,'Control Sample Data'!$C$99:$M$194,4,FALSE)))</f>
        <v/>
      </c>
      <c r="S24" s="147" t="str">
        <f>IF(C24="","",IF(VLOOKUP($C24,'Control Sample Data'!$C$99:$M$194,5,FALSE)=0,"",VLOOKUP($C24,'Control Sample Data'!$C$99:$M$194,5,FALSE)))</f>
        <v/>
      </c>
      <c r="T24" s="147" t="str">
        <f>IF(C24="","",IF(VLOOKUP($C24,'Control Sample Data'!$C$99:$M$194,6,FALSE)=0,"",VLOOKUP($C24,'Control Sample Data'!$C$99:$M$194,6,FALSE)))</f>
        <v/>
      </c>
      <c r="U24" s="147" t="str">
        <f>IF(C24="","",IF(VLOOKUP($C24,'Control Sample Data'!$C$99:$M$194,7,FALSE)=0,"",VLOOKUP($C24,'Control Sample Data'!$C$99:$M$194,7,FALSE)))</f>
        <v/>
      </c>
      <c r="V24" s="147" t="str">
        <f>IF(C24="","",IF(VLOOKUP($C24,'Control Sample Data'!$C$99:$M$194,8,FALSE)=0,"",VLOOKUP($C24,'Control Sample Data'!$C$99:$M$194,8,FALSE)))</f>
        <v/>
      </c>
      <c r="W24" s="147" t="str">
        <f>IF(C24="","",IF(VLOOKUP($C24,'Control Sample Data'!$C$99:$M$194,9,FALSE)=0,"",VLOOKUP($C24,'Control Sample Data'!$C$99:$M$194,9,FALSE)))</f>
        <v/>
      </c>
      <c r="X24" s="147" t="str">
        <f>IF(C24="","",IF(VLOOKUP($C24,'Control Sample Data'!$C$99:$M$194,10,FALSE)=0,"",VLOOKUP($C24,'Control Sample Data'!$C$99:$M$194,10,FALSE)))</f>
        <v/>
      </c>
      <c r="Y24" s="147" t="str">
        <f>IF(C24="","",IF(VLOOKUP($C24,'Control Sample Data'!$C$99:$M$194,11,FALSE)=0,"",VLOOKUP($C24,'Control Sample Data'!$C$99:$M$194,11,FALSE)))</f>
        <v/>
      </c>
    </row>
    <row r="25" spans="1:25" ht="15" customHeight="1">
      <c r="A25" s="140"/>
      <c r="B25" s="126" t="str">
        <f>IF(C4="","",VLOOKUP(C4,'Gene Table'!B$99:D$194,2,FALSE))</f>
        <v>HQP016381</v>
      </c>
      <c r="C25" s="147" t="str">
        <f>IF('Choose Housekeeping Genes'!C4=0,"",'Choose Housekeeping Genes'!C4)</f>
        <v>H04</v>
      </c>
      <c r="D25" s="147" t="str">
        <f>IF($C4="","",IF(VLOOKUP($C4,'Test Sample Data'!$C$99:$M$194,2,FALSE)=0,"",VLOOKUP($C4,'Test Sample Data'!$C$99:$M$194,2,FALSE)))</f>
        <v/>
      </c>
      <c r="E25" s="147" t="str">
        <f>IF($C4="","",IF(VLOOKUP($C4,'Test Sample Data'!$C$99:$M$194,3,FALSE)=0,"",VLOOKUP($C4,'Test Sample Data'!$C$99:$M$194,3,FALSE)))</f>
        <v/>
      </c>
      <c r="F25" s="143" t="str">
        <f>IF($C4="","",IF(VLOOKUP($C4,'Test Sample Data'!$C$99:$M$194,4,FALSE)=0,"",VLOOKUP($C4,'Test Sample Data'!$C$99:$M$194,4,FALSE)))</f>
        <v/>
      </c>
      <c r="G25" s="143" t="str">
        <f>IF($C4="","",IF(VLOOKUP($C4,'Test Sample Data'!$C$99:$M$194,5,FALSE)=0,"",VLOOKUP($C4,'Test Sample Data'!$C$99:$M$194,5,FALSE)))</f>
        <v/>
      </c>
      <c r="H25" s="143" t="str">
        <f>IF($C4="","",IF(VLOOKUP($C4,'Test Sample Data'!$C$99:$M$194,6,FALSE)=0,"",VLOOKUP($C4,'Test Sample Data'!$C$99:$M$194,6,FALSE)))</f>
        <v/>
      </c>
      <c r="I25" s="143" t="str">
        <f>IF($C4="","",IF(VLOOKUP($C4,'Test Sample Data'!$C$99:$M$194,7,FALSE)=0,"",VLOOKUP($C4,'Test Sample Data'!$C$99:$M$194,7,FALSE)))</f>
        <v/>
      </c>
      <c r="J25" s="143" t="str">
        <f>IF($C4="","",IF(VLOOKUP($C4,'Test Sample Data'!$C$99:$M$194,8,FALSE)=0,"",VLOOKUP($C4,'Test Sample Data'!$C$99:$M$194,8,FALSE)))</f>
        <v/>
      </c>
      <c r="K25" s="143" t="str">
        <f>IF($C4="","",IF(VLOOKUP($C4,'Test Sample Data'!$C$99:$M$194,9,FALSE)=0,"",VLOOKUP($C4,'Test Sample Data'!$C$99:$M$194,9,FALSE)))</f>
        <v/>
      </c>
      <c r="L25" s="143" t="str">
        <f>IF($C4="","",IF(VLOOKUP($C4,'Test Sample Data'!$C$99:$M$194,10,FALSE)=0,"",VLOOKUP($C4,'Test Sample Data'!$C$99:$M$194,10,FALSE)))</f>
        <v/>
      </c>
      <c r="M25" s="143" t="str">
        <f>IF($C4="","",IF(VLOOKUP($C4,'Test Sample Data'!$C$99:$M$194,11,FALSE)=0,"",VLOOKUP($C4,'Test Sample Data'!$C$99:$M$194,11,FALSE)))</f>
        <v/>
      </c>
      <c r="N25" s="155" t="str">
        <f aca="true" t="shared" si="3" ref="N25:N37">IF(B25=0,"",B25)</f>
        <v>HQP016381</v>
      </c>
      <c r="O25" s="32" t="str">
        <f>IF('Choose Housekeeping Genes'!C25=0,"",'Choose Housekeeping Genes'!C25)</f>
        <v>H04</v>
      </c>
      <c r="P25" s="143" t="str">
        <f>IF(C25="","",IF(VLOOKUP($C25,'Control Sample Data'!$C$99:$M$194,2,FALSE)=0,"",VLOOKUP($C25,'Control Sample Data'!$C$99:$M$194,2,FALSE)))</f>
        <v/>
      </c>
      <c r="Q25" s="143" t="str">
        <f>IF(C25="","",IF(VLOOKUP($C25,'Control Sample Data'!$C$99:$M$194,3,FALSE)=0,"",VLOOKUP($C25,'Control Sample Data'!$C$99:$M$194,3,FALSE)))</f>
        <v/>
      </c>
      <c r="R25" s="143" t="str">
        <f>IF(C25="","",IF(VLOOKUP($C25,'Control Sample Data'!$C$99:$M$194,4,FALSE)=0,"",VLOOKUP($C25,'Control Sample Data'!$C$99:$M$194,4,FALSE)))</f>
        <v/>
      </c>
      <c r="S25" s="143" t="str">
        <f>IF(C25="","",IF(VLOOKUP($C25,'Control Sample Data'!$C$99:$M$194,5,FALSE)=0,"",VLOOKUP($C25,'Control Sample Data'!$C$99:$M$194,5,FALSE)))</f>
        <v/>
      </c>
      <c r="T25" s="143" t="str">
        <f>IF(C25="","",IF(VLOOKUP($C25,'Control Sample Data'!$C$99:$M$194,6,FALSE)=0,"",VLOOKUP($C25,'Control Sample Data'!$C$99:$M$194,6,FALSE)))</f>
        <v/>
      </c>
      <c r="U25" s="143" t="str">
        <f>IF(C25="","",IF(VLOOKUP($C25,'Control Sample Data'!$C$99:$M$194,7,FALSE)=0,"",VLOOKUP($C25,'Control Sample Data'!$C$99:$M$194,7,FALSE)))</f>
        <v/>
      </c>
      <c r="V25" s="143" t="str">
        <f>IF(C25="","",IF(VLOOKUP($C25,'Control Sample Data'!$C$99:$M$194,8,FALSE)=0,"",VLOOKUP($C25,'Control Sample Data'!$C$99:$M$194,8,FALSE)))</f>
        <v/>
      </c>
      <c r="W25" s="143" t="str">
        <f>IF(C25="","",IF(VLOOKUP($C25,'Control Sample Data'!$C$99:$M$194,9,FALSE)=0,"",VLOOKUP($C25,'Control Sample Data'!$C$99:$M$194,9,FALSE)))</f>
        <v/>
      </c>
      <c r="X25" s="143" t="str">
        <f>IF(C25="","",IF(VLOOKUP($C25,'Control Sample Data'!$C$99:$M$194,10,FALSE)=0,"",VLOOKUP($C25,'Control Sample Data'!$C$99:$M$194,10,FALSE)))</f>
        <v/>
      </c>
      <c r="Y25" s="143" t="str">
        <f>IF(C25="","",IF(VLOOKUP($C25,'Control Sample Data'!$C$99:$M$194,11,FALSE)=0,"",VLOOKUP($C25,'Control Sample Data'!$C$99:$M$194,11,FALSE)))</f>
        <v/>
      </c>
    </row>
    <row r="26" spans="1:25" ht="15" customHeight="1">
      <c r="A26" s="140"/>
      <c r="B26" s="126" t="str">
        <f>IF(C5="","",VLOOKUP(C5,'Gene Table'!B$99:D$194,2,FALSE))</f>
        <v>HQP015171</v>
      </c>
      <c r="C26" s="147" t="str">
        <f>IF('Choose Housekeeping Genes'!C5=0,"",'Choose Housekeeping Genes'!C5)</f>
        <v>H05</v>
      </c>
      <c r="D26" s="147" t="str">
        <f>IF($C5="","",IF(VLOOKUP($C5,'Test Sample Data'!$C$99:$M$194,2,FALSE)=0,"",VLOOKUP($C5,'Test Sample Data'!$C$99:$M$194,2,FALSE)))</f>
        <v/>
      </c>
      <c r="E26" s="147" t="str">
        <f>IF($C5="","",IF(VLOOKUP($C5,'Test Sample Data'!$C$99:$M$194,3,FALSE)=0,"",VLOOKUP($C5,'Test Sample Data'!$C$99:$M$194,3,FALSE)))</f>
        <v/>
      </c>
      <c r="F26" s="143" t="str">
        <f>IF($C5="","",IF(VLOOKUP($C5,'Test Sample Data'!$C$99:$M$194,4,FALSE)=0,"",VLOOKUP($C5,'Test Sample Data'!$C$99:$M$194,4,FALSE)))</f>
        <v/>
      </c>
      <c r="G26" s="143" t="str">
        <f>IF($C5="","",IF(VLOOKUP($C5,'Test Sample Data'!$C$99:$M$194,5,FALSE)=0,"",VLOOKUP($C5,'Test Sample Data'!$C$99:$M$194,5,FALSE)))</f>
        <v/>
      </c>
      <c r="H26" s="143" t="str">
        <f>IF($C5="","",IF(VLOOKUP($C5,'Test Sample Data'!$C$99:$M$194,6,FALSE)=0,"",VLOOKUP($C5,'Test Sample Data'!$C$99:$M$194,6,FALSE)))</f>
        <v/>
      </c>
      <c r="I26" s="143" t="str">
        <f>IF($C5="","",IF(VLOOKUP($C5,'Test Sample Data'!$C$99:$M$194,7,FALSE)=0,"",VLOOKUP($C5,'Test Sample Data'!$C$99:$M$194,7,FALSE)))</f>
        <v/>
      </c>
      <c r="J26" s="143" t="str">
        <f>IF($C5="","",IF(VLOOKUP($C5,'Test Sample Data'!$C$99:$M$194,8,FALSE)=0,"",VLOOKUP($C5,'Test Sample Data'!$C$99:$M$194,8,FALSE)))</f>
        <v/>
      </c>
      <c r="K26" s="143" t="str">
        <f>IF($C5="","",IF(VLOOKUP($C5,'Test Sample Data'!$C$99:$M$194,9,FALSE)=0,"",VLOOKUP($C5,'Test Sample Data'!$C$99:$M$194,9,FALSE)))</f>
        <v/>
      </c>
      <c r="L26" s="143" t="str">
        <f>IF($C5="","",IF(VLOOKUP($C5,'Test Sample Data'!$C$99:$M$194,10,FALSE)=0,"",VLOOKUP($C5,'Test Sample Data'!$C$99:$M$194,10,FALSE)))</f>
        <v/>
      </c>
      <c r="M26" s="143" t="str">
        <f>IF($C5="","",IF(VLOOKUP($C5,'Test Sample Data'!$C$99:$M$194,11,FALSE)=0,"",VLOOKUP($C5,'Test Sample Data'!$C$99:$M$194,11,FALSE)))</f>
        <v/>
      </c>
      <c r="N26" s="155" t="str">
        <f t="shared" si="3"/>
        <v>HQP015171</v>
      </c>
      <c r="O26" s="32" t="str">
        <f>IF('Choose Housekeeping Genes'!C26=0,"",'Choose Housekeeping Genes'!C26)</f>
        <v>H05</v>
      </c>
      <c r="P26" s="143" t="str">
        <f>IF(C26="","",IF(VLOOKUP($C26,'Control Sample Data'!$C$99:$M$194,2,FALSE)=0,"",VLOOKUP($C26,'Control Sample Data'!$C$99:$M$194,2,FALSE)))</f>
        <v/>
      </c>
      <c r="Q26" s="143" t="str">
        <f>IF(C26="","",IF(VLOOKUP($C26,'Control Sample Data'!$C$99:$M$194,3,FALSE)=0,"",VLOOKUP($C26,'Control Sample Data'!$C$99:$M$194,3,FALSE)))</f>
        <v/>
      </c>
      <c r="R26" s="143" t="str">
        <f>IF(C26="","",IF(VLOOKUP($C26,'Control Sample Data'!$C$99:$M$194,4,FALSE)=0,"",VLOOKUP($C26,'Control Sample Data'!$C$99:$M$194,4,FALSE)))</f>
        <v/>
      </c>
      <c r="S26" s="143" t="str">
        <f>IF(C26="","",IF(VLOOKUP($C26,'Control Sample Data'!$C$99:$M$194,5,FALSE)=0,"",VLOOKUP($C26,'Control Sample Data'!$C$99:$M$194,5,FALSE)))</f>
        <v/>
      </c>
      <c r="T26" s="143" t="str">
        <f>IF(C26="","",IF(VLOOKUP($C26,'Control Sample Data'!$C$99:$M$194,6,FALSE)=0,"",VLOOKUP($C26,'Control Sample Data'!$C$99:$M$194,6,FALSE)))</f>
        <v/>
      </c>
      <c r="U26" s="143" t="str">
        <f>IF(C26="","",IF(VLOOKUP($C26,'Control Sample Data'!$C$99:$M$194,7,FALSE)=0,"",VLOOKUP($C26,'Control Sample Data'!$C$99:$M$194,7,FALSE)))</f>
        <v/>
      </c>
      <c r="V26" s="143" t="str">
        <f>IF(C26="","",IF(VLOOKUP($C26,'Control Sample Data'!$C$99:$M$194,8,FALSE)=0,"",VLOOKUP($C26,'Control Sample Data'!$C$99:$M$194,8,FALSE)))</f>
        <v/>
      </c>
      <c r="W26" s="143" t="str">
        <f>IF(C26="","",IF(VLOOKUP($C26,'Control Sample Data'!$C$99:$M$194,9,FALSE)=0,"",VLOOKUP($C26,'Control Sample Data'!$C$99:$M$194,9,FALSE)))</f>
        <v/>
      </c>
      <c r="X26" s="143" t="str">
        <f>IF(C26="","",IF(VLOOKUP($C26,'Control Sample Data'!$C$99:$M$194,10,FALSE)=0,"",VLOOKUP($C26,'Control Sample Data'!$C$99:$M$194,10,FALSE)))</f>
        <v/>
      </c>
      <c r="Y26" s="143" t="str">
        <f>IF(C26="","",IF(VLOOKUP($C26,'Control Sample Data'!$C$99:$M$194,11,FALSE)=0,"",VLOOKUP($C26,'Control Sample Data'!$C$99:$M$194,11,FALSE)))</f>
        <v/>
      </c>
    </row>
    <row r="27" spans="1:25" ht="15" customHeight="1">
      <c r="A27" s="140"/>
      <c r="B27" s="126" t="str">
        <f>IF(C6="","",VLOOKUP(C6,'Gene Table'!B$99:D$194,2,FALSE))</f>
        <v>HQP006171</v>
      </c>
      <c r="C27" s="147" t="str">
        <f>IF('Choose Housekeeping Genes'!C6=0,"",'Choose Housekeeping Genes'!C6)</f>
        <v>H06</v>
      </c>
      <c r="D27" s="147" t="str">
        <f>IF($C6="","",IF(VLOOKUP($C6,'Test Sample Data'!$C$99:$M$194,2,FALSE)=0,"",VLOOKUP($C6,'Test Sample Data'!$C$99:$M$194,2,FALSE)))</f>
        <v/>
      </c>
      <c r="E27" s="147" t="str">
        <f>IF($C6="","",IF(VLOOKUP($C6,'Test Sample Data'!$C$99:$M$194,3,FALSE)=0,"",VLOOKUP($C6,'Test Sample Data'!$C$99:$M$194,3,FALSE)))</f>
        <v/>
      </c>
      <c r="F27" s="143" t="str">
        <f>IF($C6="","",IF(VLOOKUP($C6,'Test Sample Data'!$C$99:$M$194,4,FALSE)=0,"",VLOOKUP($C6,'Test Sample Data'!$C$99:$M$194,4,FALSE)))</f>
        <v/>
      </c>
      <c r="G27" s="143" t="str">
        <f>IF($C6="","",IF(VLOOKUP($C6,'Test Sample Data'!$C$99:$M$194,5,FALSE)=0,"",VLOOKUP($C6,'Test Sample Data'!$C$99:$M$194,5,FALSE)))</f>
        <v/>
      </c>
      <c r="H27" s="143" t="str">
        <f>IF($C6="","",IF(VLOOKUP($C6,'Test Sample Data'!$C$99:$M$194,6,FALSE)=0,"",VLOOKUP($C6,'Test Sample Data'!$C$99:$M$194,6,FALSE)))</f>
        <v/>
      </c>
      <c r="I27" s="143" t="str">
        <f>IF($C6="","",IF(VLOOKUP($C6,'Test Sample Data'!$C$99:$M$194,7,FALSE)=0,"",VLOOKUP($C6,'Test Sample Data'!$C$99:$M$194,7,FALSE)))</f>
        <v/>
      </c>
      <c r="J27" s="143" t="str">
        <f>IF($C6="","",IF(VLOOKUP($C6,'Test Sample Data'!$C$99:$M$194,8,FALSE)=0,"",VLOOKUP($C6,'Test Sample Data'!$C$99:$M$194,8,FALSE)))</f>
        <v/>
      </c>
      <c r="K27" s="143" t="str">
        <f>IF($C6="","",IF(VLOOKUP($C6,'Test Sample Data'!$C$99:$M$194,9,FALSE)=0,"",VLOOKUP($C6,'Test Sample Data'!$C$99:$M$194,9,FALSE)))</f>
        <v/>
      </c>
      <c r="L27" s="143" t="str">
        <f>IF($C6="","",IF(VLOOKUP($C6,'Test Sample Data'!$C$99:$M$194,10,FALSE)=0,"",VLOOKUP($C6,'Test Sample Data'!$C$99:$M$194,10,FALSE)))</f>
        <v/>
      </c>
      <c r="M27" s="143" t="str">
        <f>IF($C6="","",IF(VLOOKUP($C6,'Test Sample Data'!$C$99:$M$194,11,FALSE)=0,"",VLOOKUP($C6,'Test Sample Data'!$C$99:$M$194,11,FALSE)))</f>
        <v/>
      </c>
      <c r="N27" s="155" t="str">
        <f t="shared" si="3"/>
        <v>HQP006171</v>
      </c>
      <c r="O27" s="32" t="str">
        <f>IF('Choose Housekeeping Genes'!C27=0,"",'Choose Housekeeping Genes'!C27)</f>
        <v>H06</v>
      </c>
      <c r="P27" s="143" t="str">
        <f>IF(C27="","",IF(VLOOKUP($C27,'Control Sample Data'!$C$99:$M$194,2,FALSE)=0,"",VLOOKUP($C27,'Control Sample Data'!$C$99:$M$194,2,FALSE)))</f>
        <v/>
      </c>
      <c r="Q27" s="143" t="str">
        <f>IF(C27="","",IF(VLOOKUP($C27,'Control Sample Data'!$C$99:$M$194,3,FALSE)=0,"",VLOOKUP($C27,'Control Sample Data'!$C$99:$M$194,3,FALSE)))</f>
        <v/>
      </c>
      <c r="R27" s="143" t="str">
        <f>IF(C27="","",IF(VLOOKUP($C27,'Control Sample Data'!$C$99:$M$194,4,FALSE)=0,"",VLOOKUP($C27,'Control Sample Data'!$C$99:$M$194,4,FALSE)))</f>
        <v/>
      </c>
      <c r="S27" s="143" t="str">
        <f>IF(C27="","",IF(VLOOKUP($C27,'Control Sample Data'!$C$99:$M$194,5,FALSE)=0,"",VLOOKUP($C27,'Control Sample Data'!$C$99:$M$194,5,FALSE)))</f>
        <v/>
      </c>
      <c r="T27" s="143" t="str">
        <f>IF(C27="","",IF(VLOOKUP($C27,'Control Sample Data'!$C$99:$M$194,6,FALSE)=0,"",VLOOKUP($C27,'Control Sample Data'!$C$99:$M$194,6,FALSE)))</f>
        <v/>
      </c>
      <c r="U27" s="143" t="str">
        <f>IF(C27="","",IF(VLOOKUP($C27,'Control Sample Data'!$C$99:$M$194,7,FALSE)=0,"",VLOOKUP($C27,'Control Sample Data'!$C$99:$M$194,7,FALSE)))</f>
        <v/>
      </c>
      <c r="V27" s="143" t="str">
        <f>IF(C27="","",IF(VLOOKUP($C27,'Control Sample Data'!$C$99:$M$194,8,FALSE)=0,"",VLOOKUP($C27,'Control Sample Data'!$C$99:$M$194,8,FALSE)))</f>
        <v/>
      </c>
      <c r="W27" s="143" t="str">
        <f>IF(C27="","",IF(VLOOKUP($C27,'Control Sample Data'!$C$99:$M$194,9,FALSE)=0,"",VLOOKUP($C27,'Control Sample Data'!$C$99:$M$194,9,FALSE)))</f>
        <v/>
      </c>
      <c r="X27" s="143" t="str">
        <f>IF(C27="","",IF(VLOOKUP($C27,'Control Sample Data'!$C$99:$M$194,10,FALSE)=0,"",VLOOKUP($C27,'Control Sample Data'!$C$99:$M$194,10,FALSE)))</f>
        <v/>
      </c>
      <c r="Y27" s="143" t="str">
        <f>IF(C27="","",IF(VLOOKUP($C27,'Control Sample Data'!$C$99:$M$194,11,FALSE)=0,"",VLOOKUP($C27,'Control Sample Data'!$C$99:$M$194,11,FALSE)))</f>
        <v/>
      </c>
    </row>
    <row r="28" spans="1:25" ht="15" customHeight="1">
      <c r="A28" s="140"/>
      <c r="B28" s="126" t="str">
        <f>IF(C7="","",VLOOKUP(C7,'Gene Table'!B$99:D$194,2,FALSE))</f>
        <v>HQP009026</v>
      </c>
      <c r="C28" s="147" t="str">
        <f>IF('Choose Housekeeping Genes'!C7=0,"",'Choose Housekeeping Genes'!C7)</f>
        <v>H07</v>
      </c>
      <c r="D28" s="147" t="str">
        <f>IF($C7="","",IF(VLOOKUP($C7,'Test Sample Data'!$C$99:$M$194,2,FALSE)=0,"",VLOOKUP($C7,'Test Sample Data'!$C$99:$M$194,2,FALSE)))</f>
        <v/>
      </c>
      <c r="E28" s="147" t="str">
        <f>IF($C7="","",IF(VLOOKUP($C7,'Test Sample Data'!$C$99:$M$194,3,FALSE)=0,"",VLOOKUP($C7,'Test Sample Data'!$C$99:$M$194,3,FALSE)))</f>
        <v/>
      </c>
      <c r="F28" s="143" t="str">
        <f>IF($C7="","",IF(VLOOKUP($C7,'Test Sample Data'!$C$99:$M$194,4,FALSE)=0,"",VLOOKUP($C7,'Test Sample Data'!$C$99:$M$194,4,FALSE)))</f>
        <v/>
      </c>
      <c r="G28" s="143" t="str">
        <f>IF($C7="","",IF(VLOOKUP($C7,'Test Sample Data'!$C$99:$M$194,5,FALSE)=0,"",VLOOKUP($C7,'Test Sample Data'!$C$99:$M$194,5,FALSE)))</f>
        <v/>
      </c>
      <c r="H28" s="143" t="str">
        <f>IF($C7="","",IF(VLOOKUP($C7,'Test Sample Data'!$C$99:$M$194,6,FALSE)=0,"",VLOOKUP($C7,'Test Sample Data'!$C$99:$M$194,6,FALSE)))</f>
        <v/>
      </c>
      <c r="I28" s="143" t="str">
        <f>IF($C7="","",IF(VLOOKUP($C7,'Test Sample Data'!$C$99:$M$194,7,FALSE)=0,"",VLOOKUP($C7,'Test Sample Data'!$C$99:$M$194,7,FALSE)))</f>
        <v/>
      </c>
      <c r="J28" s="143" t="str">
        <f>IF($C7="","",IF(VLOOKUP($C7,'Test Sample Data'!$C$99:$M$194,8,FALSE)=0,"",VLOOKUP($C7,'Test Sample Data'!$C$99:$M$194,8,FALSE)))</f>
        <v/>
      </c>
      <c r="K28" s="143" t="str">
        <f>IF($C7="","",IF(VLOOKUP($C7,'Test Sample Data'!$C$99:$M$194,9,FALSE)=0,"",VLOOKUP($C7,'Test Sample Data'!$C$99:$M$194,9,FALSE)))</f>
        <v/>
      </c>
      <c r="L28" s="143" t="str">
        <f>IF($C7="","",IF(VLOOKUP($C7,'Test Sample Data'!$C$99:$M$194,10,FALSE)=0,"",VLOOKUP($C7,'Test Sample Data'!$C$99:$M$194,10,FALSE)))</f>
        <v/>
      </c>
      <c r="M28" s="143" t="str">
        <f>IF($C7="","",IF(VLOOKUP($C7,'Test Sample Data'!$C$99:$M$194,11,FALSE)=0,"",VLOOKUP($C7,'Test Sample Data'!$C$99:$M$194,11,FALSE)))</f>
        <v/>
      </c>
      <c r="N28" s="155" t="str">
        <f t="shared" si="3"/>
        <v>HQP009026</v>
      </c>
      <c r="O28" s="32" t="str">
        <f>IF('Choose Housekeeping Genes'!C28=0,"",'Choose Housekeeping Genes'!C28)</f>
        <v>H07</v>
      </c>
      <c r="P28" s="143" t="str">
        <f>IF(C28="","",IF(VLOOKUP($C28,'Control Sample Data'!$C$99:$M$194,2,FALSE)=0,"",VLOOKUP($C28,'Control Sample Data'!$C$99:$M$194,2,FALSE)))</f>
        <v/>
      </c>
      <c r="Q28" s="143" t="str">
        <f>IF(C28="","",IF(VLOOKUP($C28,'Control Sample Data'!$C$99:$M$194,3,FALSE)=0,"",VLOOKUP($C28,'Control Sample Data'!$C$99:$M$194,3,FALSE)))</f>
        <v/>
      </c>
      <c r="R28" s="143" t="str">
        <f>IF(C28="","",IF(VLOOKUP($C28,'Control Sample Data'!$C$99:$M$194,4,FALSE)=0,"",VLOOKUP($C28,'Control Sample Data'!$C$99:$M$194,4,FALSE)))</f>
        <v/>
      </c>
      <c r="S28" s="143" t="str">
        <f>IF(C28="","",IF(VLOOKUP($C28,'Control Sample Data'!$C$99:$M$194,5,FALSE)=0,"",VLOOKUP($C28,'Control Sample Data'!$C$99:$M$194,5,FALSE)))</f>
        <v/>
      </c>
      <c r="T28" s="143" t="str">
        <f>IF(C28="","",IF(VLOOKUP($C28,'Control Sample Data'!$C$99:$M$194,6,FALSE)=0,"",VLOOKUP($C28,'Control Sample Data'!$C$99:$M$194,6,FALSE)))</f>
        <v/>
      </c>
      <c r="U28" s="143" t="str">
        <f>IF(C28="","",IF(VLOOKUP($C28,'Control Sample Data'!$C$99:$M$194,7,FALSE)=0,"",VLOOKUP($C28,'Control Sample Data'!$C$99:$M$194,7,FALSE)))</f>
        <v/>
      </c>
      <c r="V28" s="143" t="str">
        <f>IF(C28="","",IF(VLOOKUP($C28,'Control Sample Data'!$C$99:$M$194,8,FALSE)=0,"",VLOOKUP($C28,'Control Sample Data'!$C$99:$M$194,8,FALSE)))</f>
        <v/>
      </c>
      <c r="W28" s="143" t="str">
        <f>IF(C28="","",IF(VLOOKUP($C28,'Control Sample Data'!$C$99:$M$194,9,FALSE)=0,"",VLOOKUP($C28,'Control Sample Data'!$C$99:$M$194,9,FALSE)))</f>
        <v/>
      </c>
      <c r="X28" s="143" t="str">
        <f>IF(C28="","",IF(VLOOKUP($C28,'Control Sample Data'!$C$99:$M$194,10,FALSE)=0,"",VLOOKUP($C28,'Control Sample Data'!$C$99:$M$194,10,FALSE)))</f>
        <v/>
      </c>
      <c r="Y28" s="143" t="str">
        <f>IF(C28="","",IF(VLOOKUP($C28,'Control Sample Data'!$C$99:$M$194,11,FALSE)=0,"",VLOOKUP($C28,'Control Sample Data'!$C$99:$M$194,11,FALSE)))</f>
        <v/>
      </c>
    </row>
    <row r="29" spans="1:25" ht="15" customHeight="1">
      <c r="A29" s="140"/>
      <c r="B29" s="126" t="str">
        <f>IF(C8="","",VLOOKUP(C8,'Gene Table'!B$99:D$194,2,FALSE))</f>
        <v>HQP054253</v>
      </c>
      <c r="C29" s="147" t="str">
        <f>IF('Choose Housekeeping Genes'!C8=0,"",'Choose Housekeeping Genes'!C8)</f>
        <v>H08</v>
      </c>
      <c r="D29" s="147" t="str">
        <f>IF($C8="","",IF(VLOOKUP($C8,'Test Sample Data'!$C$99:$M$194,2,FALSE)=0,"",VLOOKUP($C8,'Test Sample Data'!$C$99:$M$194,2,FALSE)))</f>
        <v/>
      </c>
      <c r="E29" s="147" t="str">
        <f>IF($C8="","",IF(VLOOKUP($C8,'Test Sample Data'!$C$99:$M$194,3,FALSE)=0,"",VLOOKUP($C8,'Test Sample Data'!$C$99:$M$194,3,FALSE)))</f>
        <v/>
      </c>
      <c r="F29" s="143" t="str">
        <f>IF($C8="","",IF(VLOOKUP($C8,'Test Sample Data'!$C$99:$M$194,4,FALSE)=0,"",VLOOKUP($C8,'Test Sample Data'!$C$99:$M$194,4,FALSE)))</f>
        <v/>
      </c>
      <c r="G29" s="143" t="str">
        <f>IF($C8="","",IF(VLOOKUP($C8,'Test Sample Data'!$C$99:$M$194,5,FALSE)=0,"",VLOOKUP($C8,'Test Sample Data'!$C$99:$M$194,5,FALSE)))</f>
        <v/>
      </c>
      <c r="H29" s="143" t="str">
        <f>IF($C8="","",IF(VLOOKUP($C8,'Test Sample Data'!$C$99:$M$194,6,FALSE)=0,"",VLOOKUP($C8,'Test Sample Data'!$C$99:$M$194,6,FALSE)))</f>
        <v/>
      </c>
      <c r="I29" s="143" t="str">
        <f>IF($C8="","",IF(VLOOKUP($C8,'Test Sample Data'!$C$99:$M$194,7,FALSE)=0,"",VLOOKUP($C8,'Test Sample Data'!$C$99:$M$194,7,FALSE)))</f>
        <v/>
      </c>
      <c r="J29" s="143" t="str">
        <f>IF($C8="","",IF(VLOOKUP($C8,'Test Sample Data'!$C$99:$M$194,8,FALSE)=0,"",VLOOKUP($C8,'Test Sample Data'!$C$99:$M$194,8,FALSE)))</f>
        <v/>
      </c>
      <c r="K29" s="143" t="str">
        <f>IF($C8="","",IF(VLOOKUP($C8,'Test Sample Data'!$C$99:$M$194,9,FALSE)=0,"",VLOOKUP($C8,'Test Sample Data'!$C$99:$M$194,9,FALSE)))</f>
        <v/>
      </c>
      <c r="L29" s="143" t="str">
        <f>IF($C8="","",IF(VLOOKUP($C8,'Test Sample Data'!$C$99:$M$194,10,FALSE)=0,"",VLOOKUP($C8,'Test Sample Data'!$C$99:$M$194,10,FALSE)))</f>
        <v/>
      </c>
      <c r="M29" s="143" t="str">
        <f>IF($C8="","",IF(VLOOKUP($C8,'Test Sample Data'!$C$99:$M$194,11,FALSE)=0,"",VLOOKUP($C8,'Test Sample Data'!$C$99:$M$194,11,FALSE)))</f>
        <v/>
      </c>
      <c r="N29" s="155" t="str">
        <f t="shared" si="3"/>
        <v>HQP054253</v>
      </c>
      <c r="O29" s="32" t="str">
        <f>IF('Choose Housekeeping Genes'!C29=0,"",'Choose Housekeeping Genes'!C29)</f>
        <v>H08</v>
      </c>
      <c r="P29" s="143" t="str">
        <f>IF(C29="","",IF(VLOOKUP($C29,'Control Sample Data'!$C$99:$M$194,2,FALSE)=0,"",VLOOKUP($C29,'Control Sample Data'!$C$99:$M$194,2,FALSE)))</f>
        <v/>
      </c>
      <c r="Q29" s="143" t="str">
        <f>IF(C29="","",IF(VLOOKUP($C29,'Control Sample Data'!$C$99:$M$194,3,FALSE)=0,"",VLOOKUP($C29,'Control Sample Data'!$C$99:$M$194,3,FALSE)))</f>
        <v/>
      </c>
      <c r="R29" s="143" t="str">
        <f>IF(C29="","",IF(VLOOKUP($C29,'Control Sample Data'!$C$99:$M$194,4,FALSE)=0,"",VLOOKUP($C29,'Control Sample Data'!$C$99:$M$194,4,FALSE)))</f>
        <v/>
      </c>
      <c r="S29" s="143" t="str">
        <f>IF(C29="","",IF(VLOOKUP($C29,'Control Sample Data'!$C$99:$M$194,5,FALSE)=0,"",VLOOKUP($C29,'Control Sample Data'!$C$99:$M$194,5,FALSE)))</f>
        <v/>
      </c>
      <c r="T29" s="143" t="str">
        <f>IF(C29="","",IF(VLOOKUP($C29,'Control Sample Data'!$C$99:$M$194,6,FALSE)=0,"",VLOOKUP($C29,'Control Sample Data'!$C$99:$M$194,6,FALSE)))</f>
        <v/>
      </c>
      <c r="U29" s="143" t="str">
        <f>IF(C29="","",IF(VLOOKUP($C29,'Control Sample Data'!$C$99:$M$194,7,FALSE)=0,"",VLOOKUP($C29,'Control Sample Data'!$C$99:$M$194,7,FALSE)))</f>
        <v/>
      </c>
      <c r="V29" s="143" t="str">
        <f>IF(C29="","",IF(VLOOKUP($C29,'Control Sample Data'!$C$99:$M$194,8,FALSE)=0,"",VLOOKUP($C29,'Control Sample Data'!$C$99:$M$194,8,FALSE)))</f>
        <v/>
      </c>
      <c r="W29" s="143" t="str">
        <f>IF(C29="","",IF(VLOOKUP($C29,'Control Sample Data'!$C$99:$M$194,9,FALSE)=0,"",VLOOKUP($C29,'Control Sample Data'!$C$99:$M$194,9,FALSE)))</f>
        <v/>
      </c>
      <c r="X29" s="143" t="str">
        <f>IF(C29="","",IF(VLOOKUP($C29,'Control Sample Data'!$C$99:$M$194,10,FALSE)=0,"",VLOOKUP($C29,'Control Sample Data'!$C$99:$M$194,10,FALSE)))</f>
        <v/>
      </c>
      <c r="Y29" s="143" t="str">
        <f>IF(C29="","",IF(VLOOKUP($C29,'Control Sample Data'!$C$99:$M$194,11,FALSE)=0,"",VLOOKUP($C29,'Control Sample Data'!$C$99:$M$194,11,FALSE)))</f>
        <v/>
      </c>
    </row>
    <row r="30" spans="1:25" ht="15" customHeight="1">
      <c r="A30" s="140"/>
      <c r="B30" s="126" t="str">
        <f>IF(C9="","",VLOOKUP(C9,'Gene Table'!B$99:D$194,2,FALSE))</f>
        <v/>
      </c>
      <c r="C30" s="147" t="str">
        <f>IF('Choose Housekeeping Genes'!C9=0,"",'Choose Housekeeping Genes'!C9)</f>
        <v/>
      </c>
      <c r="D30" s="147" t="str">
        <f>IF($C9="","",IF(VLOOKUP($C9,'Test Sample Data'!$C$99:$M$194,2,FALSE)=0,"",VLOOKUP($C9,'Test Sample Data'!$C$99:$M$194,2,FALSE)))</f>
        <v/>
      </c>
      <c r="E30" s="147" t="str">
        <f>IF($C9="","",IF(VLOOKUP($C9,'Test Sample Data'!$C$99:$M$194,3,FALSE)=0,"",VLOOKUP($C9,'Test Sample Data'!$C$99:$M$194,3,FALSE)))</f>
        <v/>
      </c>
      <c r="F30" s="143" t="str">
        <f>IF($C9="","",IF(VLOOKUP($C9,'Test Sample Data'!$C$99:$M$194,4,FALSE)=0,"",VLOOKUP($C9,'Test Sample Data'!$C$99:$M$194,4,FALSE)))</f>
        <v/>
      </c>
      <c r="G30" s="143" t="str">
        <f>IF($C9="","",IF(VLOOKUP($C9,'Test Sample Data'!$C$99:$M$194,5,FALSE)=0,"",VLOOKUP($C9,'Test Sample Data'!$C$99:$M$194,5,FALSE)))</f>
        <v/>
      </c>
      <c r="H30" s="143" t="str">
        <f>IF($C9="","",IF(VLOOKUP($C9,'Test Sample Data'!$C$99:$M$194,6,FALSE)=0,"",VLOOKUP($C9,'Test Sample Data'!$C$99:$M$194,6,FALSE)))</f>
        <v/>
      </c>
      <c r="I30" s="143" t="str">
        <f>IF($C9="","",IF(VLOOKUP($C9,'Test Sample Data'!$C$99:$M$194,7,FALSE)=0,"",VLOOKUP($C9,'Test Sample Data'!$C$99:$M$194,7,FALSE)))</f>
        <v/>
      </c>
      <c r="J30" s="143" t="str">
        <f>IF($C9="","",IF(VLOOKUP($C9,'Test Sample Data'!$C$99:$M$194,8,FALSE)=0,"",VLOOKUP($C9,'Test Sample Data'!$C$99:$M$194,8,FALSE)))</f>
        <v/>
      </c>
      <c r="K30" s="143" t="str">
        <f>IF($C9="","",IF(VLOOKUP($C9,'Test Sample Data'!$C$99:$M$194,9,FALSE)=0,"",VLOOKUP($C9,'Test Sample Data'!$C$99:$M$194,9,FALSE)))</f>
        <v/>
      </c>
      <c r="L30" s="143" t="str">
        <f>IF($C9="","",IF(VLOOKUP($C9,'Test Sample Data'!$C$99:$M$194,10,FALSE)=0,"",VLOOKUP($C9,'Test Sample Data'!$C$99:$M$194,10,FALSE)))</f>
        <v/>
      </c>
      <c r="M30" s="143" t="str">
        <f>IF($C9="","",IF(VLOOKUP($C9,'Test Sample Data'!$C$99:$M$194,11,FALSE)=0,"",VLOOKUP($C9,'Test Sample Data'!$C$99:$M$194,11,FALSE)))</f>
        <v/>
      </c>
      <c r="N30" s="155" t="str">
        <f t="shared" si="3"/>
        <v/>
      </c>
      <c r="O30" s="32" t="str">
        <f>IF('Choose Housekeeping Genes'!C30=0,"",'Choose Housekeeping Genes'!C30)</f>
        <v/>
      </c>
      <c r="P30" s="143" t="str">
        <f>IF(C30="","",IF(VLOOKUP($C30,'Control Sample Data'!$C$99:$M$194,2,FALSE)=0,"",VLOOKUP($C30,'Control Sample Data'!$C$99:$M$194,2,FALSE)))</f>
        <v/>
      </c>
      <c r="Q30" s="143" t="str">
        <f>IF(C30="","",IF(VLOOKUP($C30,'Control Sample Data'!$C$99:$M$194,3,FALSE)=0,"",VLOOKUP($C30,'Control Sample Data'!$C$99:$M$194,3,FALSE)))</f>
        <v/>
      </c>
      <c r="R30" s="143" t="str">
        <f>IF(C30="","",IF(VLOOKUP($C30,'Control Sample Data'!$C$99:$M$194,4,FALSE)=0,"",VLOOKUP($C30,'Control Sample Data'!$C$99:$M$194,4,FALSE)))</f>
        <v/>
      </c>
      <c r="S30" s="143" t="str">
        <f>IF(C30="","",IF(VLOOKUP($C30,'Control Sample Data'!$C$99:$M$194,5,FALSE)=0,"",VLOOKUP($C30,'Control Sample Data'!$C$99:$M$194,5,FALSE)))</f>
        <v/>
      </c>
      <c r="T30" s="143" t="str">
        <f>IF(C30="","",IF(VLOOKUP($C30,'Control Sample Data'!$C$99:$M$194,6,FALSE)=0,"",VLOOKUP($C30,'Control Sample Data'!$C$99:$M$194,6,FALSE)))</f>
        <v/>
      </c>
      <c r="U30" s="143" t="str">
        <f>IF(C30="","",IF(VLOOKUP($C30,'Control Sample Data'!$C$99:$M$194,7,FALSE)=0,"",VLOOKUP($C30,'Control Sample Data'!$C$99:$M$194,7,FALSE)))</f>
        <v/>
      </c>
      <c r="V30" s="143" t="str">
        <f>IF(C30="","",IF(VLOOKUP($C30,'Control Sample Data'!$C$99:$M$194,8,FALSE)=0,"",VLOOKUP($C30,'Control Sample Data'!$C$99:$M$194,8,FALSE)))</f>
        <v/>
      </c>
      <c r="W30" s="143" t="str">
        <f>IF(C30="","",IF(VLOOKUP($C30,'Control Sample Data'!$C$99:$M$194,9,FALSE)=0,"",VLOOKUP($C30,'Control Sample Data'!$C$99:$M$194,9,FALSE)))</f>
        <v/>
      </c>
      <c r="X30" s="143" t="str">
        <f>IF(C30="","",IF(VLOOKUP($C30,'Control Sample Data'!$C$99:$M$194,10,FALSE)=0,"",VLOOKUP($C30,'Control Sample Data'!$C$99:$M$194,10,FALSE)))</f>
        <v/>
      </c>
      <c r="Y30" s="143" t="str">
        <f>IF(C30="","",IF(VLOOKUP($C30,'Control Sample Data'!$C$99:$M$194,11,FALSE)=0,"",VLOOKUP($C30,'Control Sample Data'!$C$99:$M$194,11,FALSE)))</f>
        <v/>
      </c>
    </row>
    <row r="31" spans="1:25" ht="15" customHeight="1">
      <c r="A31" s="140"/>
      <c r="B31" s="126" t="str">
        <f>IF(C10="","",VLOOKUP(C10,'Gene Table'!B$99:D$194,2,FALSE))</f>
        <v/>
      </c>
      <c r="C31" s="147" t="str">
        <f>IF('Choose Housekeeping Genes'!C10=0,"",'Choose Housekeeping Genes'!C10)</f>
        <v/>
      </c>
      <c r="D31" s="147" t="str">
        <f>IF($C10="","",IF(VLOOKUP($C10,'Test Sample Data'!$C$99:$M$194,2,FALSE)=0,"",VLOOKUP($C10,'Test Sample Data'!$C$99:$M$194,2,FALSE)))</f>
        <v/>
      </c>
      <c r="E31" s="147" t="str">
        <f>IF($C10="","",IF(VLOOKUP($C10,'Test Sample Data'!$C$99:$M$194,3,FALSE)=0,"",VLOOKUP($C10,'Test Sample Data'!$C$99:$M$194,3,FALSE)))</f>
        <v/>
      </c>
      <c r="F31" s="143" t="str">
        <f>IF($C10="","",IF(VLOOKUP($C10,'Test Sample Data'!$C$99:$M$194,4,FALSE)=0,"",VLOOKUP($C10,'Test Sample Data'!$C$99:$M$194,4,FALSE)))</f>
        <v/>
      </c>
      <c r="G31" s="143" t="str">
        <f>IF($C10="","",IF(VLOOKUP($C10,'Test Sample Data'!$C$99:$M$194,5,FALSE)=0,"",VLOOKUP($C10,'Test Sample Data'!$C$99:$M$194,5,FALSE)))</f>
        <v/>
      </c>
      <c r="H31" s="143" t="str">
        <f>IF($C10="","",IF(VLOOKUP($C10,'Test Sample Data'!$C$99:$M$194,6,FALSE)=0,"",VLOOKUP($C10,'Test Sample Data'!$C$99:$M$194,6,FALSE)))</f>
        <v/>
      </c>
      <c r="I31" s="143" t="str">
        <f>IF($C10="","",IF(VLOOKUP($C10,'Test Sample Data'!$C$99:$M$194,7,FALSE)=0,"",VLOOKUP($C10,'Test Sample Data'!$C$99:$M$194,7,FALSE)))</f>
        <v/>
      </c>
      <c r="J31" s="143" t="str">
        <f>IF($C10="","",IF(VLOOKUP($C10,'Test Sample Data'!$C$99:$M$194,8,FALSE)=0,"",VLOOKUP($C10,'Test Sample Data'!$C$99:$M$194,8,FALSE)))</f>
        <v/>
      </c>
      <c r="K31" s="143" t="str">
        <f>IF($C10="","",IF(VLOOKUP($C10,'Test Sample Data'!$C$99:$M$194,9,FALSE)=0,"",VLOOKUP($C10,'Test Sample Data'!$C$99:$M$194,9,FALSE)))</f>
        <v/>
      </c>
      <c r="L31" s="143" t="str">
        <f>IF($C10="","",IF(VLOOKUP($C10,'Test Sample Data'!$C$99:$M$194,10,FALSE)=0,"",VLOOKUP($C10,'Test Sample Data'!$C$99:$M$194,10,FALSE)))</f>
        <v/>
      </c>
      <c r="M31" s="143" t="str">
        <f>IF($C10="","",IF(VLOOKUP($C10,'Test Sample Data'!$C$99:$M$194,11,FALSE)=0,"",VLOOKUP($C10,'Test Sample Data'!$C$99:$M$194,11,FALSE)))</f>
        <v/>
      </c>
      <c r="N31" s="155" t="str">
        <f t="shared" si="3"/>
        <v/>
      </c>
      <c r="O31" s="32" t="str">
        <f>IF('Choose Housekeeping Genes'!C31=0,"",'Choose Housekeeping Genes'!C31)</f>
        <v/>
      </c>
      <c r="P31" s="143" t="str">
        <f>IF(C31="","",IF(VLOOKUP($C31,'Control Sample Data'!$C$99:$M$194,2,FALSE)=0,"",VLOOKUP($C31,'Control Sample Data'!$C$99:$M$194,2,FALSE)))</f>
        <v/>
      </c>
      <c r="Q31" s="143" t="str">
        <f>IF(C31="","",IF(VLOOKUP($C31,'Control Sample Data'!$C$99:$M$194,3,FALSE)=0,"",VLOOKUP($C31,'Control Sample Data'!$C$99:$M$194,3,FALSE)))</f>
        <v/>
      </c>
      <c r="R31" s="143" t="str">
        <f>IF(C31="","",IF(VLOOKUP($C31,'Control Sample Data'!$C$99:$M$194,4,FALSE)=0,"",VLOOKUP($C31,'Control Sample Data'!$C$99:$M$194,4,FALSE)))</f>
        <v/>
      </c>
      <c r="S31" s="143" t="str">
        <f>IF(C31="","",IF(VLOOKUP($C31,'Control Sample Data'!$C$99:$M$194,5,FALSE)=0,"",VLOOKUP($C31,'Control Sample Data'!$C$99:$M$194,5,FALSE)))</f>
        <v/>
      </c>
      <c r="T31" s="143" t="str">
        <f>IF(C31="","",IF(VLOOKUP($C31,'Control Sample Data'!$C$99:$M$194,6,FALSE)=0,"",VLOOKUP($C31,'Control Sample Data'!$C$99:$M$194,6,FALSE)))</f>
        <v/>
      </c>
      <c r="U31" s="143" t="str">
        <f>IF(C31="","",IF(VLOOKUP($C31,'Control Sample Data'!$C$99:$M$194,7,FALSE)=0,"",VLOOKUP($C31,'Control Sample Data'!$C$99:$M$194,7,FALSE)))</f>
        <v/>
      </c>
      <c r="V31" s="143" t="str">
        <f>IF(C31="","",IF(VLOOKUP($C31,'Control Sample Data'!$C$99:$M$194,8,FALSE)=0,"",VLOOKUP($C31,'Control Sample Data'!$C$99:$M$194,8,FALSE)))</f>
        <v/>
      </c>
      <c r="W31" s="143" t="str">
        <f>IF(C31="","",IF(VLOOKUP($C31,'Control Sample Data'!$C$99:$M$194,9,FALSE)=0,"",VLOOKUP($C31,'Control Sample Data'!$C$99:$M$194,9,FALSE)))</f>
        <v/>
      </c>
      <c r="X31" s="143" t="str">
        <f>IF(C31="","",IF(VLOOKUP($C31,'Control Sample Data'!$C$99:$M$194,10,FALSE)=0,"",VLOOKUP($C31,'Control Sample Data'!$C$99:$M$194,10,FALSE)))</f>
        <v/>
      </c>
      <c r="Y31" s="143" t="str">
        <f>IF(C31="","",IF(VLOOKUP($C31,'Control Sample Data'!$C$99:$M$194,11,FALSE)=0,"",VLOOKUP($C31,'Control Sample Data'!$C$99:$M$194,11,FALSE)))</f>
        <v/>
      </c>
    </row>
    <row r="32" spans="1:25" ht="15" customHeight="1">
      <c r="A32" s="140"/>
      <c r="B32" s="126" t="str">
        <f>IF(C11="","",VLOOKUP(C11,'Gene Table'!B$99:D$194,2,FALSE))</f>
        <v/>
      </c>
      <c r="C32" s="147" t="str">
        <f>IF('Choose Housekeeping Genes'!C11=0,"",'Choose Housekeeping Genes'!C11)</f>
        <v/>
      </c>
      <c r="D32" s="147" t="str">
        <f>IF($C11="","",IF(VLOOKUP($C11,'Test Sample Data'!$C$99:$M$194,2,FALSE)=0,"",VLOOKUP($C11,'Test Sample Data'!$C$99:$M$194,2,FALSE)))</f>
        <v/>
      </c>
      <c r="E32" s="147" t="str">
        <f>IF($C11="","",IF(VLOOKUP($C11,'Test Sample Data'!$C$99:$M$194,3,FALSE)=0,"",VLOOKUP($C11,'Test Sample Data'!$C$99:$M$194,3,FALSE)))</f>
        <v/>
      </c>
      <c r="F32" s="143" t="str">
        <f>IF($C11="","",IF(VLOOKUP($C11,'Test Sample Data'!$C$99:$M$194,4,FALSE)=0,"",VLOOKUP($C11,'Test Sample Data'!$C$99:$M$194,4,FALSE)))</f>
        <v/>
      </c>
      <c r="G32" s="143" t="str">
        <f>IF($C11="","",IF(VLOOKUP($C11,'Test Sample Data'!$C$99:$M$194,5,FALSE)=0,"",VLOOKUP($C11,'Test Sample Data'!$C$99:$M$194,5,FALSE)))</f>
        <v/>
      </c>
      <c r="H32" s="143" t="str">
        <f>IF($C11="","",IF(VLOOKUP($C11,'Test Sample Data'!$C$99:$M$194,6,FALSE)=0,"",VLOOKUP($C11,'Test Sample Data'!$C$99:$M$194,6,FALSE)))</f>
        <v/>
      </c>
      <c r="I32" s="143" t="str">
        <f>IF($C11="","",IF(VLOOKUP($C11,'Test Sample Data'!$C$99:$M$194,7,FALSE)=0,"",VLOOKUP($C11,'Test Sample Data'!$C$99:$M$194,7,FALSE)))</f>
        <v/>
      </c>
      <c r="J32" s="143" t="str">
        <f>IF($C11="","",IF(VLOOKUP($C11,'Test Sample Data'!$C$99:$M$194,8,FALSE)=0,"",VLOOKUP($C11,'Test Sample Data'!$C$99:$M$194,8,FALSE)))</f>
        <v/>
      </c>
      <c r="K32" s="143" t="str">
        <f>IF($C11="","",IF(VLOOKUP($C11,'Test Sample Data'!$C$99:$M$194,9,FALSE)=0,"",VLOOKUP($C11,'Test Sample Data'!$C$99:$M$194,9,FALSE)))</f>
        <v/>
      </c>
      <c r="L32" s="143" t="str">
        <f>IF($C11="","",IF(VLOOKUP($C11,'Test Sample Data'!$C$99:$M$194,10,FALSE)=0,"",VLOOKUP($C11,'Test Sample Data'!$C$99:$M$194,10,FALSE)))</f>
        <v/>
      </c>
      <c r="M32" s="143" t="str">
        <f>IF($C11="","",IF(VLOOKUP($C11,'Test Sample Data'!$C$99:$M$194,11,FALSE)=0,"",VLOOKUP($C11,'Test Sample Data'!$C$99:$M$194,11,FALSE)))</f>
        <v/>
      </c>
      <c r="N32" s="155" t="str">
        <f t="shared" si="3"/>
        <v/>
      </c>
      <c r="O32" s="32" t="str">
        <f>IF('Choose Housekeeping Genes'!C32=0,"",'Choose Housekeeping Genes'!C32)</f>
        <v/>
      </c>
      <c r="P32" s="143" t="str">
        <f>IF(C32="","",IF(VLOOKUP($C32,'Control Sample Data'!$C$99:$M$194,2,FALSE)=0,"",VLOOKUP($C32,'Control Sample Data'!$C$99:$M$194,2,FALSE)))</f>
        <v/>
      </c>
      <c r="Q32" s="143" t="str">
        <f>IF(C32="","",IF(VLOOKUP($C32,'Control Sample Data'!$C$99:$M$194,3,FALSE)=0,"",VLOOKUP($C32,'Control Sample Data'!$C$99:$M$194,3,FALSE)))</f>
        <v/>
      </c>
      <c r="R32" s="143" t="str">
        <f>IF(C32="","",IF(VLOOKUP($C32,'Control Sample Data'!$C$99:$M$194,4,FALSE)=0,"",VLOOKUP($C32,'Control Sample Data'!$C$99:$M$194,4,FALSE)))</f>
        <v/>
      </c>
      <c r="S32" s="143" t="str">
        <f>IF(C32="","",IF(VLOOKUP($C32,'Control Sample Data'!$C$99:$M$194,5,FALSE)=0,"",VLOOKUP($C32,'Control Sample Data'!$C$99:$M$194,5,FALSE)))</f>
        <v/>
      </c>
      <c r="T32" s="143" t="str">
        <f>IF(C32="","",IF(VLOOKUP($C32,'Control Sample Data'!$C$99:$M$194,6,FALSE)=0,"",VLOOKUP($C32,'Control Sample Data'!$C$99:$M$194,6,FALSE)))</f>
        <v/>
      </c>
      <c r="U32" s="143" t="str">
        <f>IF(C32="","",IF(VLOOKUP($C32,'Control Sample Data'!$C$99:$M$194,7,FALSE)=0,"",VLOOKUP($C32,'Control Sample Data'!$C$99:$M$194,7,FALSE)))</f>
        <v/>
      </c>
      <c r="V32" s="143" t="str">
        <f>IF(C32="","",IF(VLOOKUP($C32,'Control Sample Data'!$C$99:$M$194,8,FALSE)=0,"",VLOOKUP($C32,'Control Sample Data'!$C$99:$M$194,8,FALSE)))</f>
        <v/>
      </c>
      <c r="W32" s="143" t="str">
        <f>IF(C32="","",IF(VLOOKUP($C32,'Control Sample Data'!$C$99:$M$194,9,FALSE)=0,"",VLOOKUP($C32,'Control Sample Data'!$C$99:$M$194,9,FALSE)))</f>
        <v/>
      </c>
      <c r="X32" s="143" t="str">
        <f>IF(C32="","",IF(VLOOKUP($C32,'Control Sample Data'!$C$99:$M$194,10,FALSE)=0,"",VLOOKUP($C32,'Control Sample Data'!$C$99:$M$194,10,FALSE)))</f>
        <v/>
      </c>
      <c r="Y32" s="143" t="str">
        <f>IF(C32="","",IF(VLOOKUP($C32,'Control Sample Data'!$C$99:$M$194,11,FALSE)=0,"",VLOOKUP($C32,'Control Sample Data'!$C$99:$M$194,11,FALSE)))</f>
        <v/>
      </c>
    </row>
    <row r="33" spans="1:25" ht="15" customHeight="1">
      <c r="A33" s="140"/>
      <c r="B33" s="126" t="str">
        <f>IF(C12="","",VLOOKUP(C12,'Gene Table'!B$99:D$194,2,FALSE))</f>
        <v/>
      </c>
      <c r="C33" s="147" t="str">
        <f>IF('Choose Housekeeping Genes'!C12=0,"",'Choose Housekeeping Genes'!C12)</f>
        <v/>
      </c>
      <c r="D33" s="147" t="str">
        <f>IF($C12="","",IF(VLOOKUP($C12,'Test Sample Data'!$C$99:$M$194,2,FALSE)=0,"",VLOOKUP($C12,'Test Sample Data'!$C$99:$M$194,2,FALSE)))</f>
        <v/>
      </c>
      <c r="E33" s="147" t="str">
        <f>IF($C12="","",IF(VLOOKUP($C12,'Test Sample Data'!$C$99:$M$194,3,FALSE)=0,"",VLOOKUP($C12,'Test Sample Data'!$C$99:$M$194,3,FALSE)))</f>
        <v/>
      </c>
      <c r="F33" s="143" t="str">
        <f>IF($C12="","",IF(VLOOKUP($C12,'Test Sample Data'!$C$99:$M$194,4,FALSE)=0,"",VLOOKUP($C12,'Test Sample Data'!$C$99:$M$194,4,FALSE)))</f>
        <v/>
      </c>
      <c r="G33" s="143" t="str">
        <f>IF($C12="","",IF(VLOOKUP($C12,'Test Sample Data'!$C$99:$M$194,5,FALSE)=0,"",VLOOKUP($C12,'Test Sample Data'!$C$99:$M$194,5,FALSE)))</f>
        <v/>
      </c>
      <c r="H33" s="143" t="str">
        <f>IF($C12="","",IF(VLOOKUP($C12,'Test Sample Data'!$C$99:$M$194,6,FALSE)=0,"",VLOOKUP($C12,'Test Sample Data'!$C$99:$M$194,6,FALSE)))</f>
        <v/>
      </c>
      <c r="I33" s="143" t="str">
        <f>IF($C12="","",IF(VLOOKUP($C12,'Test Sample Data'!$C$99:$M$194,7,FALSE)=0,"",VLOOKUP($C12,'Test Sample Data'!$C$99:$M$194,7,FALSE)))</f>
        <v/>
      </c>
      <c r="J33" s="143" t="str">
        <f>IF($C12="","",IF(VLOOKUP($C12,'Test Sample Data'!$C$99:$M$194,8,FALSE)=0,"",VLOOKUP($C12,'Test Sample Data'!$C$99:$M$194,8,FALSE)))</f>
        <v/>
      </c>
      <c r="K33" s="143" t="str">
        <f>IF($C12="","",IF(VLOOKUP($C12,'Test Sample Data'!$C$99:$M$194,9,FALSE)=0,"",VLOOKUP($C12,'Test Sample Data'!$C$99:$M$194,9,FALSE)))</f>
        <v/>
      </c>
      <c r="L33" s="143" t="str">
        <f>IF($C12="","",IF(VLOOKUP($C12,'Test Sample Data'!$C$99:$M$194,10,FALSE)=0,"",VLOOKUP($C12,'Test Sample Data'!$C$99:$M$194,10,FALSE)))</f>
        <v/>
      </c>
      <c r="M33" s="143" t="str">
        <f>IF($C12="","",IF(VLOOKUP($C12,'Test Sample Data'!$C$99:$M$194,11,FALSE)=0,"",VLOOKUP($C12,'Test Sample Data'!$C$99:$M$194,11,FALSE)))</f>
        <v/>
      </c>
      <c r="N33" s="155" t="str">
        <f t="shared" si="3"/>
        <v/>
      </c>
      <c r="O33" s="32" t="str">
        <f>IF('Choose Housekeeping Genes'!C33=0,"",'Choose Housekeeping Genes'!C33)</f>
        <v/>
      </c>
      <c r="P33" s="143" t="str">
        <f>IF(C33="","",IF(VLOOKUP($C33,'Control Sample Data'!$C$99:$M$194,2,FALSE)=0,"",VLOOKUP($C33,'Control Sample Data'!$C$99:$M$194,2,FALSE)))</f>
        <v/>
      </c>
      <c r="Q33" s="143" t="str">
        <f>IF(C33="","",IF(VLOOKUP($C33,'Control Sample Data'!$C$99:$M$194,3,FALSE)=0,"",VLOOKUP($C33,'Control Sample Data'!$C$99:$M$194,3,FALSE)))</f>
        <v/>
      </c>
      <c r="R33" s="143" t="str">
        <f>IF(C33="","",IF(VLOOKUP($C33,'Control Sample Data'!$C$99:$M$194,4,FALSE)=0,"",VLOOKUP($C33,'Control Sample Data'!$C$99:$M$194,4,FALSE)))</f>
        <v/>
      </c>
      <c r="S33" s="143" t="str">
        <f>IF(C33="","",IF(VLOOKUP($C33,'Control Sample Data'!$C$99:$M$194,5,FALSE)=0,"",VLOOKUP($C33,'Control Sample Data'!$C$99:$M$194,5,FALSE)))</f>
        <v/>
      </c>
      <c r="T33" s="143" t="str">
        <f>IF(C33="","",IF(VLOOKUP($C33,'Control Sample Data'!$C$99:$M$194,6,FALSE)=0,"",VLOOKUP($C33,'Control Sample Data'!$C$99:$M$194,6,FALSE)))</f>
        <v/>
      </c>
      <c r="U33" s="143" t="str">
        <f>IF(C33="","",IF(VLOOKUP($C33,'Control Sample Data'!$C$99:$M$194,7,FALSE)=0,"",VLOOKUP($C33,'Control Sample Data'!$C$99:$M$194,7,FALSE)))</f>
        <v/>
      </c>
      <c r="V33" s="143" t="str">
        <f>IF(C33="","",IF(VLOOKUP($C33,'Control Sample Data'!$C$99:$M$194,8,FALSE)=0,"",VLOOKUP($C33,'Control Sample Data'!$C$99:$M$194,8,FALSE)))</f>
        <v/>
      </c>
      <c r="W33" s="143" t="str">
        <f>IF(C33="","",IF(VLOOKUP($C33,'Control Sample Data'!$C$99:$M$194,9,FALSE)=0,"",VLOOKUP($C33,'Control Sample Data'!$C$99:$M$194,9,FALSE)))</f>
        <v/>
      </c>
      <c r="X33" s="143" t="str">
        <f>IF(C33="","",IF(VLOOKUP($C33,'Control Sample Data'!$C$99:$M$194,10,FALSE)=0,"",VLOOKUP($C33,'Control Sample Data'!$C$99:$M$194,10,FALSE)))</f>
        <v/>
      </c>
      <c r="Y33" s="143" t="str">
        <f>IF(C33="","",IF(VLOOKUP($C33,'Control Sample Data'!$C$99:$M$194,11,FALSE)=0,"",VLOOKUP($C33,'Control Sample Data'!$C$99:$M$194,11,FALSE)))</f>
        <v/>
      </c>
    </row>
    <row r="34" spans="1:25" ht="15" customHeight="1">
      <c r="A34" s="140"/>
      <c r="B34" s="126" t="str">
        <f>IF(C13="","",VLOOKUP(C13,'Gene Table'!B$99:D$194,2,FALSE))</f>
        <v/>
      </c>
      <c r="C34" s="147" t="str">
        <f>IF('Choose Housekeeping Genes'!C13=0,"",'Choose Housekeeping Genes'!C13)</f>
        <v/>
      </c>
      <c r="D34" s="147" t="str">
        <f>IF($C13="","",IF(VLOOKUP($C13,'Test Sample Data'!$C$99:$M$194,2,FALSE)=0,"",VLOOKUP($C13,'Test Sample Data'!$C$99:$M$194,2,FALSE)))</f>
        <v/>
      </c>
      <c r="E34" s="147" t="str">
        <f>IF($C13="","",IF(VLOOKUP($C13,'Test Sample Data'!$C$99:$M$194,3,FALSE)=0,"",VLOOKUP($C13,'Test Sample Data'!$C$99:$M$194,3,FALSE)))</f>
        <v/>
      </c>
      <c r="F34" s="143" t="str">
        <f>IF($C13="","",IF(VLOOKUP($C13,'Test Sample Data'!$C$99:$M$194,4,FALSE)=0,"",VLOOKUP($C13,'Test Sample Data'!$C$99:$M$194,4,FALSE)))</f>
        <v/>
      </c>
      <c r="G34" s="143" t="str">
        <f>IF($C13="","",IF(VLOOKUP($C13,'Test Sample Data'!$C$99:$M$194,5,FALSE)=0,"",VLOOKUP($C13,'Test Sample Data'!$C$99:$M$194,5,FALSE)))</f>
        <v/>
      </c>
      <c r="H34" s="143" t="str">
        <f>IF($C13="","",IF(VLOOKUP($C13,'Test Sample Data'!$C$99:$M$194,6,FALSE)=0,"",VLOOKUP($C13,'Test Sample Data'!$C$99:$M$194,6,FALSE)))</f>
        <v/>
      </c>
      <c r="I34" s="143" t="str">
        <f>IF($C13="","",IF(VLOOKUP($C13,'Test Sample Data'!$C$99:$M$194,7,FALSE)=0,"",VLOOKUP($C13,'Test Sample Data'!$C$99:$M$194,7,FALSE)))</f>
        <v/>
      </c>
      <c r="J34" s="143" t="str">
        <f>IF($C13="","",IF(VLOOKUP($C13,'Test Sample Data'!$C$99:$M$194,8,FALSE)=0,"",VLOOKUP($C13,'Test Sample Data'!$C$99:$M$194,8,FALSE)))</f>
        <v/>
      </c>
      <c r="K34" s="143" t="str">
        <f>IF($C13="","",IF(VLOOKUP($C13,'Test Sample Data'!$C$99:$M$194,9,FALSE)=0,"",VLOOKUP($C13,'Test Sample Data'!$C$99:$M$194,9,FALSE)))</f>
        <v/>
      </c>
      <c r="L34" s="143" t="str">
        <f>IF($C13="","",IF(VLOOKUP($C13,'Test Sample Data'!$C$99:$M$194,10,FALSE)=0,"",VLOOKUP($C13,'Test Sample Data'!$C$99:$M$194,10,FALSE)))</f>
        <v/>
      </c>
      <c r="M34" s="143" t="str">
        <f>IF($C13="","",IF(VLOOKUP($C13,'Test Sample Data'!$C$99:$M$194,11,FALSE)=0,"",VLOOKUP($C13,'Test Sample Data'!$C$99:$M$194,11,FALSE)))</f>
        <v/>
      </c>
      <c r="N34" s="155" t="str">
        <f t="shared" si="3"/>
        <v/>
      </c>
      <c r="O34" s="32" t="str">
        <f>IF('Choose Housekeeping Genes'!C34=0,"",'Choose Housekeeping Genes'!C34)</f>
        <v/>
      </c>
      <c r="P34" s="143" t="str">
        <f>IF(C34="","",IF(VLOOKUP($C34,'Control Sample Data'!$C$99:$M$194,2,FALSE)=0,"",VLOOKUP($C34,'Control Sample Data'!$C$99:$M$194,2,FALSE)))</f>
        <v/>
      </c>
      <c r="Q34" s="143" t="str">
        <f>IF(C34="","",IF(VLOOKUP($C34,'Control Sample Data'!$C$99:$M$194,3,FALSE)=0,"",VLOOKUP($C34,'Control Sample Data'!$C$99:$M$194,3,FALSE)))</f>
        <v/>
      </c>
      <c r="R34" s="143" t="str">
        <f>IF(C34="","",IF(VLOOKUP($C34,'Control Sample Data'!$C$99:$M$194,4,FALSE)=0,"",VLOOKUP($C34,'Control Sample Data'!$C$99:$M$194,4,FALSE)))</f>
        <v/>
      </c>
      <c r="S34" s="143" t="str">
        <f>IF(C34="","",IF(VLOOKUP($C34,'Control Sample Data'!$C$99:$M$194,5,FALSE)=0,"",VLOOKUP($C34,'Control Sample Data'!$C$99:$M$194,5,FALSE)))</f>
        <v/>
      </c>
      <c r="T34" s="143" t="str">
        <f>IF(C34="","",IF(VLOOKUP($C34,'Control Sample Data'!$C$99:$M$194,6,FALSE)=0,"",VLOOKUP($C34,'Control Sample Data'!$C$99:$M$194,6,FALSE)))</f>
        <v/>
      </c>
      <c r="U34" s="143" t="str">
        <f>IF(C34="","",IF(VLOOKUP($C34,'Control Sample Data'!$C$99:$M$194,7,FALSE)=0,"",VLOOKUP($C34,'Control Sample Data'!$C$99:$M$194,7,FALSE)))</f>
        <v/>
      </c>
      <c r="V34" s="143" t="str">
        <f>IF(C34="","",IF(VLOOKUP($C34,'Control Sample Data'!$C$99:$M$194,8,FALSE)=0,"",VLOOKUP($C34,'Control Sample Data'!$C$99:$M$194,8,FALSE)))</f>
        <v/>
      </c>
      <c r="W34" s="143" t="str">
        <f>IF(C34="","",IF(VLOOKUP($C34,'Control Sample Data'!$C$99:$M$194,9,FALSE)=0,"",VLOOKUP($C34,'Control Sample Data'!$C$99:$M$194,9,FALSE)))</f>
        <v/>
      </c>
      <c r="X34" s="143" t="str">
        <f>IF(C34="","",IF(VLOOKUP($C34,'Control Sample Data'!$C$99:$M$194,10,FALSE)=0,"",VLOOKUP($C34,'Control Sample Data'!$C$99:$M$194,10,FALSE)))</f>
        <v/>
      </c>
      <c r="Y34" s="143" t="str">
        <f>IF(C34="","",IF(VLOOKUP($C34,'Control Sample Data'!$C$99:$M$194,11,FALSE)=0,"",VLOOKUP($C34,'Control Sample Data'!$C$99:$M$194,11,FALSE)))</f>
        <v/>
      </c>
    </row>
    <row r="35" spans="1:25" ht="15" customHeight="1">
      <c r="A35" s="140"/>
      <c r="B35" s="126" t="str">
        <f>IF(C14="","",VLOOKUP(C14,'Gene Table'!B$99:D$194,2,FALSE))</f>
        <v/>
      </c>
      <c r="C35" s="147" t="str">
        <f>IF('Choose Housekeeping Genes'!C14=0,"",'Choose Housekeeping Genes'!C14)</f>
        <v/>
      </c>
      <c r="D35" s="147" t="str">
        <f>IF($C14="","",IF(VLOOKUP($C14,'Test Sample Data'!$C$99:$M$194,2,FALSE)=0,"",VLOOKUP($C14,'Test Sample Data'!$C$99:$M$194,2,FALSE)))</f>
        <v/>
      </c>
      <c r="E35" s="147" t="str">
        <f>IF($C14="","",IF(VLOOKUP($C14,'Test Sample Data'!$C$99:$M$194,3,FALSE)=0,"",VLOOKUP($C14,'Test Sample Data'!$C$99:$M$194,3,FALSE)))</f>
        <v/>
      </c>
      <c r="F35" s="143" t="str">
        <f>IF($C14="","",IF(VLOOKUP($C14,'Test Sample Data'!$C$99:$M$194,4,FALSE)=0,"",VLOOKUP($C14,'Test Sample Data'!$C$99:$M$194,4,FALSE)))</f>
        <v/>
      </c>
      <c r="G35" s="143" t="str">
        <f>IF($C14="","",IF(VLOOKUP($C14,'Test Sample Data'!$C$99:$M$194,5,FALSE)=0,"",VLOOKUP($C14,'Test Sample Data'!$C$99:$M$194,5,FALSE)))</f>
        <v/>
      </c>
      <c r="H35" s="143" t="str">
        <f>IF($C14="","",IF(VLOOKUP($C14,'Test Sample Data'!$C$99:$M$194,6,FALSE)=0,"",VLOOKUP($C14,'Test Sample Data'!$C$99:$M$194,6,FALSE)))</f>
        <v/>
      </c>
      <c r="I35" s="143" t="str">
        <f>IF($C14="","",IF(VLOOKUP($C14,'Test Sample Data'!$C$99:$M$194,7,FALSE)=0,"",VLOOKUP($C14,'Test Sample Data'!$C$99:$M$194,7,FALSE)))</f>
        <v/>
      </c>
      <c r="J35" s="143" t="str">
        <f>IF($C14="","",IF(VLOOKUP($C14,'Test Sample Data'!$C$99:$M$194,8,FALSE)=0,"",VLOOKUP($C14,'Test Sample Data'!$C$99:$M$194,8,FALSE)))</f>
        <v/>
      </c>
      <c r="K35" s="143" t="str">
        <f>IF($C14="","",IF(VLOOKUP($C14,'Test Sample Data'!$C$99:$M$194,9,FALSE)=0,"",VLOOKUP($C14,'Test Sample Data'!$C$99:$M$194,9,FALSE)))</f>
        <v/>
      </c>
      <c r="L35" s="143" t="str">
        <f>IF($C14="","",IF(VLOOKUP($C14,'Test Sample Data'!$C$99:$M$194,10,FALSE)=0,"",VLOOKUP($C14,'Test Sample Data'!$C$99:$M$194,10,FALSE)))</f>
        <v/>
      </c>
      <c r="M35" s="143" t="str">
        <f>IF($C14="","",IF(VLOOKUP($C14,'Test Sample Data'!$C$99:$M$194,11,FALSE)=0,"",VLOOKUP($C14,'Test Sample Data'!$C$99:$M$194,11,FALSE)))</f>
        <v/>
      </c>
      <c r="N35" s="155" t="str">
        <f t="shared" si="3"/>
        <v/>
      </c>
      <c r="O35" s="32" t="str">
        <f>IF('Choose Housekeeping Genes'!C35=0,"",'Choose Housekeeping Genes'!C35)</f>
        <v/>
      </c>
      <c r="P35" s="143" t="str">
        <f>IF(C35="","",IF(VLOOKUP($C35,'Control Sample Data'!$C$99:$M$194,2,FALSE)=0,"",VLOOKUP($C35,'Control Sample Data'!$C$99:$M$194,2,FALSE)))</f>
        <v/>
      </c>
      <c r="Q35" s="143" t="str">
        <f>IF(C35="","",IF(VLOOKUP($C35,'Control Sample Data'!$C$99:$M$194,3,FALSE)=0,"",VLOOKUP($C35,'Control Sample Data'!$C$99:$M$194,3,FALSE)))</f>
        <v/>
      </c>
      <c r="R35" s="143" t="str">
        <f>IF(C35="","",IF(VLOOKUP($C35,'Control Sample Data'!$C$99:$M$194,4,FALSE)=0,"",VLOOKUP($C35,'Control Sample Data'!$C$99:$M$194,4,FALSE)))</f>
        <v/>
      </c>
      <c r="S35" s="143" t="str">
        <f>IF(C35="","",IF(VLOOKUP($C35,'Control Sample Data'!$C$99:$M$194,5,FALSE)=0,"",VLOOKUP($C35,'Control Sample Data'!$C$99:$M$194,5,FALSE)))</f>
        <v/>
      </c>
      <c r="T35" s="143" t="str">
        <f>IF(C35="","",IF(VLOOKUP($C35,'Control Sample Data'!$C$99:$M$194,6,FALSE)=0,"",VLOOKUP($C35,'Control Sample Data'!$C$99:$M$194,6,FALSE)))</f>
        <v/>
      </c>
      <c r="U35" s="143" t="str">
        <f>IF(C35="","",IF(VLOOKUP($C35,'Control Sample Data'!$C$99:$M$194,7,FALSE)=0,"",VLOOKUP($C35,'Control Sample Data'!$C$99:$M$194,7,FALSE)))</f>
        <v/>
      </c>
      <c r="V35" s="143" t="str">
        <f>IF(C35="","",IF(VLOOKUP($C35,'Control Sample Data'!$C$99:$M$194,8,FALSE)=0,"",VLOOKUP($C35,'Control Sample Data'!$C$99:$M$194,8,FALSE)))</f>
        <v/>
      </c>
      <c r="W35" s="143" t="str">
        <f>IF(C35="","",IF(VLOOKUP($C35,'Control Sample Data'!$C$99:$M$194,9,FALSE)=0,"",VLOOKUP($C35,'Control Sample Data'!$C$99:$M$194,9,FALSE)))</f>
        <v/>
      </c>
      <c r="X35" s="143" t="str">
        <f>IF(C35="","",IF(VLOOKUP($C35,'Control Sample Data'!$C$99:$M$194,10,FALSE)=0,"",VLOOKUP($C35,'Control Sample Data'!$C$99:$M$194,10,FALSE)))</f>
        <v/>
      </c>
      <c r="Y35" s="143" t="str">
        <f>IF(C35="","",IF(VLOOKUP($C35,'Control Sample Data'!$C$99:$M$194,11,FALSE)=0,"",VLOOKUP($C35,'Control Sample Data'!$C$99:$M$194,11,FALSE)))</f>
        <v/>
      </c>
    </row>
    <row r="36" spans="1:25" ht="15" customHeight="1">
      <c r="A36" s="140"/>
      <c r="B36" s="126" t="str">
        <f>IF(C15="","",VLOOKUP(C15,'Gene Table'!B$99:D$194,2,FALSE))</f>
        <v/>
      </c>
      <c r="C36" s="147" t="str">
        <f>IF('Choose Housekeeping Genes'!C15=0,"",'Choose Housekeeping Genes'!C15)</f>
        <v/>
      </c>
      <c r="D36" s="147" t="str">
        <f>IF($C15="","",IF(VLOOKUP($C15,'Test Sample Data'!$C$99:$M$194,2,FALSE)=0,"",VLOOKUP($C15,'Test Sample Data'!$C$99:$M$194,2,FALSE)))</f>
        <v/>
      </c>
      <c r="E36" s="147" t="str">
        <f>IF($C15="","",IF(VLOOKUP($C15,'Test Sample Data'!$C$99:$M$194,3,FALSE)=0,"",VLOOKUP($C15,'Test Sample Data'!$C$99:$M$194,3,FALSE)))</f>
        <v/>
      </c>
      <c r="F36" s="143" t="str">
        <f>IF($C15="","",IF(VLOOKUP($C15,'Test Sample Data'!$C$99:$M$194,4,FALSE)=0,"",VLOOKUP($C15,'Test Sample Data'!$C$99:$M$194,4,FALSE)))</f>
        <v/>
      </c>
      <c r="G36" s="143" t="str">
        <f>IF($C15="","",IF(VLOOKUP($C15,'Test Sample Data'!$C$99:$M$194,5,FALSE)=0,"",VLOOKUP($C15,'Test Sample Data'!$C$99:$M$194,5,FALSE)))</f>
        <v/>
      </c>
      <c r="H36" s="143" t="str">
        <f>IF($C15="","",IF(VLOOKUP($C15,'Test Sample Data'!$C$99:$M$194,6,FALSE)=0,"",VLOOKUP($C15,'Test Sample Data'!$C$99:$M$194,6,FALSE)))</f>
        <v/>
      </c>
      <c r="I36" s="143" t="str">
        <f>IF($C15="","",IF(VLOOKUP($C15,'Test Sample Data'!$C$99:$M$194,7,FALSE)=0,"",VLOOKUP($C15,'Test Sample Data'!$C$99:$M$194,7,FALSE)))</f>
        <v/>
      </c>
      <c r="J36" s="143" t="str">
        <f>IF($C15="","",IF(VLOOKUP($C15,'Test Sample Data'!$C$99:$M$194,8,FALSE)=0,"",VLOOKUP($C15,'Test Sample Data'!$C$99:$M$194,8,FALSE)))</f>
        <v/>
      </c>
      <c r="K36" s="143" t="str">
        <f>IF($C15="","",IF(VLOOKUP($C15,'Test Sample Data'!$C$99:$M$194,9,FALSE)=0,"",VLOOKUP($C15,'Test Sample Data'!$C$99:$M$194,9,FALSE)))</f>
        <v/>
      </c>
      <c r="L36" s="143" t="str">
        <f>IF($C15="","",IF(VLOOKUP($C15,'Test Sample Data'!$C$99:$M$194,10,FALSE)=0,"",VLOOKUP($C15,'Test Sample Data'!$C$99:$M$194,10,FALSE)))</f>
        <v/>
      </c>
      <c r="M36" s="143" t="str">
        <f>IF($C15="","",IF(VLOOKUP($C15,'Test Sample Data'!$C$99:$M$194,11,FALSE)=0,"",VLOOKUP($C15,'Test Sample Data'!$C$99:$M$194,11,FALSE)))</f>
        <v/>
      </c>
      <c r="N36" s="155" t="str">
        <f t="shared" si="3"/>
        <v/>
      </c>
      <c r="O36" s="32" t="str">
        <f>IF('Choose Housekeeping Genes'!C36=0,"",'Choose Housekeeping Genes'!C36)</f>
        <v/>
      </c>
      <c r="P36" s="143" t="str">
        <f>IF(C36="","",IF(VLOOKUP($C36,'Control Sample Data'!$C$99:$M$194,2,FALSE)=0,"",VLOOKUP($C36,'Control Sample Data'!$C$99:$M$194,2,FALSE)))</f>
        <v/>
      </c>
      <c r="Q36" s="143" t="str">
        <f>IF(C36="","",IF(VLOOKUP($C36,'Control Sample Data'!$C$99:$M$194,3,FALSE)=0,"",VLOOKUP($C36,'Control Sample Data'!$C$99:$M$194,3,FALSE)))</f>
        <v/>
      </c>
      <c r="R36" s="143" t="str">
        <f>IF(C36="","",IF(VLOOKUP($C36,'Control Sample Data'!$C$99:$M$194,4,FALSE)=0,"",VLOOKUP($C36,'Control Sample Data'!$C$99:$M$194,4,FALSE)))</f>
        <v/>
      </c>
      <c r="S36" s="143" t="str">
        <f>IF(C36="","",IF(VLOOKUP($C36,'Control Sample Data'!$C$99:$M$194,5,FALSE)=0,"",VLOOKUP($C36,'Control Sample Data'!$C$99:$M$194,5,FALSE)))</f>
        <v/>
      </c>
      <c r="T36" s="143" t="str">
        <f>IF(C36="","",IF(VLOOKUP($C36,'Control Sample Data'!$C$99:$M$194,6,FALSE)=0,"",VLOOKUP($C36,'Control Sample Data'!$C$99:$M$194,6,FALSE)))</f>
        <v/>
      </c>
      <c r="U36" s="143" t="str">
        <f>IF(C36="","",IF(VLOOKUP($C36,'Control Sample Data'!$C$99:$M$194,7,FALSE)=0,"",VLOOKUP($C36,'Control Sample Data'!$C$99:$M$194,7,FALSE)))</f>
        <v/>
      </c>
      <c r="V36" s="143" t="str">
        <f>IF(C36="","",IF(VLOOKUP($C36,'Control Sample Data'!$C$99:$M$194,8,FALSE)=0,"",VLOOKUP($C36,'Control Sample Data'!$C$99:$M$194,8,FALSE)))</f>
        <v/>
      </c>
      <c r="W36" s="143" t="str">
        <f>IF(C36="","",IF(VLOOKUP($C36,'Control Sample Data'!$C$99:$M$194,9,FALSE)=0,"",VLOOKUP($C36,'Control Sample Data'!$C$99:$M$194,9,FALSE)))</f>
        <v/>
      </c>
      <c r="X36" s="143" t="str">
        <f>IF(C36="","",IF(VLOOKUP($C36,'Control Sample Data'!$C$99:$M$194,10,FALSE)=0,"",VLOOKUP($C36,'Control Sample Data'!$C$99:$M$194,10,FALSE)))</f>
        <v/>
      </c>
      <c r="Y36" s="143" t="str">
        <f>IF(C36="","",IF(VLOOKUP($C36,'Control Sample Data'!$C$99:$M$194,11,FALSE)=0,"",VLOOKUP($C36,'Control Sample Data'!$C$99:$M$194,11,FALSE)))</f>
        <v/>
      </c>
    </row>
    <row r="37" spans="1:25" ht="15" customHeight="1">
      <c r="A37" s="140"/>
      <c r="B37" s="126" t="str">
        <f>IF(C16="","",VLOOKUP(C16,'Gene Table'!B$99:D$194,2,FALSE))</f>
        <v/>
      </c>
      <c r="C37" s="147" t="str">
        <f>IF('Choose Housekeeping Genes'!C16=0,"",'Choose Housekeeping Genes'!C16)</f>
        <v/>
      </c>
      <c r="D37" s="147" t="str">
        <f>IF($C16="","",IF(VLOOKUP($C16,'Test Sample Data'!$C$99:$M$194,2,FALSE)=0,"",VLOOKUP($C16,'Test Sample Data'!$C$99:$M$194,2,FALSE)))</f>
        <v/>
      </c>
      <c r="E37" s="147" t="str">
        <f>IF($C16="","",IF(VLOOKUP($C16,'Test Sample Data'!$C$99:$M$194,3,FALSE)=0,"",VLOOKUP($C16,'Test Sample Data'!$C$99:$M$194,3,FALSE)))</f>
        <v/>
      </c>
      <c r="F37" s="143" t="str">
        <f>IF($C16="","",IF(VLOOKUP($C16,'Test Sample Data'!$C$99:$M$194,4,FALSE)=0,"",VLOOKUP($C16,'Test Sample Data'!$C$99:$M$194,4,FALSE)))</f>
        <v/>
      </c>
      <c r="G37" s="143" t="str">
        <f>IF($C16="","",IF(VLOOKUP($C16,'Test Sample Data'!$C$99:$M$194,5,FALSE)=0,"",VLOOKUP($C16,'Test Sample Data'!$C$99:$M$194,5,FALSE)))</f>
        <v/>
      </c>
      <c r="H37" s="143" t="str">
        <f>IF($C16="","",IF(VLOOKUP($C16,'Test Sample Data'!$C$99:$M$194,6,FALSE)=0,"",VLOOKUP($C16,'Test Sample Data'!$C$99:$M$194,6,FALSE)))</f>
        <v/>
      </c>
      <c r="I37" s="143" t="str">
        <f>IF($C16="","",IF(VLOOKUP($C16,'Test Sample Data'!$C$99:$M$194,7,FALSE)=0,"",VLOOKUP($C16,'Test Sample Data'!$C$99:$M$194,7,FALSE)))</f>
        <v/>
      </c>
      <c r="J37" s="143" t="str">
        <f>IF($C16="","",IF(VLOOKUP($C16,'Test Sample Data'!$C$99:$M$194,8,FALSE)=0,"",VLOOKUP($C16,'Test Sample Data'!$C$99:$M$194,8,FALSE)))</f>
        <v/>
      </c>
      <c r="K37" s="143" t="str">
        <f>IF($C16="","",IF(VLOOKUP($C16,'Test Sample Data'!$C$99:$M$194,9,FALSE)=0,"",VLOOKUP($C16,'Test Sample Data'!$C$99:$M$194,9,FALSE)))</f>
        <v/>
      </c>
      <c r="L37" s="143" t="str">
        <f>IF($C16="","",IF(VLOOKUP($C16,'Test Sample Data'!$C$99:$M$194,10,FALSE)=0,"",VLOOKUP($C16,'Test Sample Data'!$C$99:$M$194,10,FALSE)))</f>
        <v/>
      </c>
      <c r="M37" s="143" t="str">
        <f>IF($C16="","",IF(VLOOKUP($C16,'Test Sample Data'!$C$99:$M$194,11,FALSE)=0,"",VLOOKUP($C16,'Test Sample Data'!$C$99:$M$194,11,FALSE)))</f>
        <v/>
      </c>
      <c r="N37" s="155" t="str">
        <f t="shared" si="3"/>
        <v/>
      </c>
      <c r="O37" s="32" t="str">
        <f>IF('Choose Housekeeping Genes'!C37=0,"",'Choose Housekeeping Genes'!C37)</f>
        <v/>
      </c>
      <c r="P37" s="143" t="str">
        <f>IF(C37="","",IF(VLOOKUP($C37,'Control Sample Data'!$C$99:$M$194,2,FALSE)=0,"",VLOOKUP($C37,'Control Sample Data'!$C$99:$M$194,2,FALSE)))</f>
        <v/>
      </c>
      <c r="Q37" s="143" t="str">
        <f>IF(C37="","",IF(VLOOKUP($C37,'Control Sample Data'!$C$99:$M$194,3,FALSE)=0,"",VLOOKUP($C37,'Control Sample Data'!$C$99:$M$194,3,FALSE)))</f>
        <v/>
      </c>
      <c r="R37" s="143" t="str">
        <f>IF(C37="","",IF(VLOOKUP($C37,'Control Sample Data'!$C$99:$M$194,4,FALSE)=0,"",VLOOKUP($C37,'Control Sample Data'!$C$99:$M$194,4,FALSE)))</f>
        <v/>
      </c>
      <c r="S37" s="143" t="str">
        <f>IF(C37="","",IF(VLOOKUP($C37,'Control Sample Data'!$C$99:$M$194,5,FALSE)=0,"",VLOOKUP($C37,'Control Sample Data'!$C$99:$M$194,5,FALSE)))</f>
        <v/>
      </c>
      <c r="T37" s="143" t="str">
        <f>IF(C37="","",IF(VLOOKUP($C37,'Control Sample Data'!$C$99:$M$194,6,FALSE)=0,"",VLOOKUP($C37,'Control Sample Data'!$C$99:$M$194,6,FALSE)))</f>
        <v/>
      </c>
      <c r="U37" s="143" t="str">
        <f>IF(C37="","",IF(VLOOKUP($C37,'Control Sample Data'!$C$99:$M$194,7,FALSE)=0,"",VLOOKUP($C37,'Control Sample Data'!$C$99:$M$194,7,FALSE)))</f>
        <v/>
      </c>
      <c r="V37" s="143" t="str">
        <f>IF(C37="","",IF(VLOOKUP($C37,'Control Sample Data'!$C$99:$M$194,8,FALSE)=0,"",VLOOKUP($C37,'Control Sample Data'!$C$99:$M$194,8,FALSE)))</f>
        <v/>
      </c>
      <c r="W37" s="143" t="str">
        <f>IF(C37="","",IF(VLOOKUP($C37,'Control Sample Data'!$C$99:$M$194,9,FALSE)=0,"",VLOOKUP($C37,'Control Sample Data'!$C$99:$M$194,9,FALSE)))</f>
        <v/>
      </c>
      <c r="X37" s="143" t="str">
        <f>IF(C37="","",IF(VLOOKUP($C37,'Control Sample Data'!$C$99:$M$194,10,FALSE)=0,"",VLOOKUP($C37,'Control Sample Data'!$C$99:$M$194,10,FALSE)))</f>
        <v/>
      </c>
      <c r="Y37" s="143" t="str">
        <f>IF(C37="","",IF(VLOOKUP($C37,'Control Sample Data'!$C$99:$M$194,11,FALSE)=0,"",VLOOKUP($C37,'Control Sample Data'!$C$99:$M$194,11,FALSE)))</f>
        <v/>
      </c>
    </row>
    <row r="38" spans="1:25" ht="15" customHeight="1">
      <c r="A38" s="140"/>
      <c r="B38" s="126" t="str">
        <f>IF(C17="","",VLOOKUP(C17,'Gene Table'!B$99:D$194,2,FALSE))</f>
        <v/>
      </c>
      <c r="C38" s="147" t="str">
        <f>IF('Choose Housekeeping Genes'!C17=0,"",'Choose Housekeeping Genes'!C17)</f>
        <v/>
      </c>
      <c r="D38" s="147" t="str">
        <f>IF($C17="","",IF(VLOOKUP($C17,'Test Sample Data'!$C$99:$M$194,2,FALSE)=0,"",VLOOKUP($C17,'Test Sample Data'!$C$99:$M$194,2,FALSE)))</f>
        <v/>
      </c>
      <c r="E38" s="147" t="str">
        <f>IF($C17="","",IF(VLOOKUP($C17,'Test Sample Data'!$C$99:$M$194,3,FALSE)=0,"",VLOOKUP($C17,'Test Sample Data'!$C$99:$M$194,3,FALSE)))</f>
        <v/>
      </c>
      <c r="F38" s="143" t="str">
        <f>IF($C17="","",IF(VLOOKUP($C17,'Test Sample Data'!$C$99:$M$194,4,FALSE)=0,"",VLOOKUP($C17,'Test Sample Data'!$C$99:$M$194,4,FALSE)))</f>
        <v/>
      </c>
      <c r="G38" s="143" t="str">
        <f>IF($C17="","",IF(VLOOKUP($C17,'Test Sample Data'!$C$99:$M$194,5,FALSE)=0,"",VLOOKUP($C17,'Test Sample Data'!$C$99:$M$194,5,FALSE)))</f>
        <v/>
      </c>
      <c r="H38" s="143" t="str">
        <f>IF($C17="","",IF(VLOOKUP($C17,'Test Sample Data'!$C$99:$M$194,6,FALSE)=0,"",VLOOKUP($C17,'Test Sample Data'!$C$99:$M$194,6,FALSE)))</f>
        <v/>
      </c>
      <c r="I38" s="143" t="str">
        <f>IF($C17="","",IF(VLOOKUP($C17,'Test Sample Data'!$C$99:$M$194,7,FALSE)=0,"",VLOOKUP($C17,'Test Sample Data'!$C$99:$M$194,7,FALSE)))</f>
        <v/>
      </c>
      <c r="J38" s="143" t="str">
        <f>IF($C17="","",IF(VLOOKUP($C17,'Test Sample Data'!$C$99:$M$194,8,FALSE)=0,"",VLOOKUP($C17,'Test Sample Data'!$C$99:$M$194,8,FALSE)))</f>
        <v/>
      </c>
      <c r="K38" s="143" t="str">
        <f>IF($C17="","",IF(VLOOKUP($C17,'Test Sample Data'!$C$99:$M$194,9,FALSE)=0,"",VLOOKUP($C17,'Test Sample Data'!$C$99:$M$194,9,FALSE)))</f>
        <v/>
      </c>
      <c r="L38" s="143" t="str">
        <f>IF($C17="","",IF(VLOOKUP($C17,'Test Sample Data'!$C$99:$M$194,10,FALSE)=0,"",VLOOKUP($C17,'Test Sample Data'!$C$99:$M$194,10,FALSE)))</f>
        <v/>
      </c>
      <c r="M38" s="143" t="str">
        <f>IF($C17="","",IF(VLOOKUP($C17,'Test Sample Data'!$C$99:$M$194,11,FALSE)=0,"",VLOOKUP($C17,'Test Sample Data'!$C$99:$M$194,11,FALSE)))</f>
        <v/>
      </c>
      <c r="N38" s="155" t="str">
        <f aca="true" t="shared" si="4" ref="N38:N43">IF(B38=0,"",B38)</f>
        <v/>
      </c>
      <c r="O38" s="32" t="str">
        <f>IF('Choose Housekeeping Genes'!C38=0,"",'Choose Housekeeping Genes'!C38)</f>
        <v/>
      </c>
      <c r="P38" s="143" t="str">
        <f>IF(C38="","",IF(VLOOKUP($C38,'Control Sample Data'!$C$99:$M$194,2,FALSE)=0,"",VLOOKUP($C38,'Control Sample Data'!$C$99:$M$194,2,FALSE)))</f>
        <v/>
      </c>
      <c r="Q38" s="143" t="str">
        <f>IF(C38="","",IF(VLOOKUP($C38,'Control Sample Data'!$C$99:$M$194,3,FALSE)=0,"",VLOOKUP($C38,'Control Sample Data'!$C$99:$M$194,3,FALSE)))</f>
        <v/>
      </c>
      <c r="R38" s="143" t="str">
        <f>IF(C38="","",IF(VLOOKUP($C38,'Control Sample Data'!$C$99:$M$194,4,FALSE)=0,"",VLOOKUP($C38,'Control Sample Data'!$C$99:$M$194,4,FALSE)))</f>
        <v/>
      </c>
      <c r="S38" s="143" t="str">
        <f>IF(C38="","",IF(VLOOKUP($C38,'Control Sample Data'!$C$99:$M$194,5,FALSE)=0,"",VLOOKUP($C38,'Control Sample Data'!$C$99:$M$194,5,FALSE)))</f>
        <v/>
      </c>
      <c r="T38" s="143" t="str">
        <f>IF(C38="","",IF(VLOOKUP($C38,'Control Sample Data'!$C$99:$M$194,6,FALSE)=0,"",VLOOKUP($C38,'Control Sample Data'!$C$99:$M$194,6,FALSE)))</f>
        <v/>
      </c>
      <c r="U38" s="143" t="str">
        <f>IF(C38="","",IF(VLOOKUP($C38,'Control Sample Data'!$C$99:$M$194,7,FALSE)=0,"",VLOOKUP($C38,'Control Sample Data'!$C$99:$M$194,7,FALSE)))</f>
        <v/>
      </c>
      <c r="V38" s="143" t="str">
        <f>IF(C38="","",IF(VLOOKUP($C38,'Control Sample Data'!$C$99:$M$194,8,FALSE)=0,"",VLOOKUP($C38,'Control Sample Data'!$C$99:$M$194,8,FALSE)))</f>
        <v/>
      </c>
      <c r="W38" s="143" t="str">
        <f>IF(C38="","",IF(VLOOKUP($C38,'Control Sample Data'!$C$99:$M$194,9,FALSE)=0,"",VLOOKUP($C38,'Control Sample Data'!$C$99:$M$194,9,FALSE)))</f>
        <v/>
      </c>
      <c r="X38" s="143" t="str">
        <f>IF(C38="","",IF(VLOOKUP($C38,'Control Sample Data'!$C$99:$M$194,10,FALSE)=0,"",VLOOKUP($C38,'Control Sample Data'!$C$99:$M$194,10,FALSE)))</f>
        <v/>
      </c>
      <c r="Y38" s="143" t="str">
        <f>IF(C38="","",IF(VLOOKUP($C38,'Control Sample Data'!$C$99:$M$194,11,FALSE)=0,"",VLOOKUP($C38,'Control Sample Data'!$C$99:$M$194,11,FALSE)))</f>
        <v/>
      </c>
    </row>
    <row r="39" spans="1:25" ht="15" customHeight="1">
      <c r="A39" s="140"/>
      <c r="B39" s="126" t="str">
        <f>IF(C18="","",VLOOKUP(C18,'Gene Table'!B$99:D$194,2,FALSE))</f>
        <v/>
      </c>
      <c r="C39" s="147" t="str">
        <f>IF('Choose Housekeeping Genes'!C18=0,"",'Choose Housekeeping Genes'!C18)</f>
        <v/>
      </c>
      <c r="D39" s="147" t="str">
        <f>IF($C18="","",IF(VLOOKUP($C18,'Test Sample Data'!$C$99:$M$194,2,FALSE)=0,"",VLOOKUP($C18,'Test Sample Data'!$C$99:$M$194,2,FALSE)))</f>
        <v/>
      </c>
      <c r="E39" s="147" t="str">
        <f>IF($C18="","",IF(VLOOKUP($C18,'Test Sample Data'!$C$99:$M$194,3,FALSE)=0,"",VLOOKUP($C18,'Test Sample Data'!$C$99:$M$194,3,FALSE)))</f>
        <v/>
      </c>
      <c r="F39" s="143" t="str">
        <f>IF($C18="","",IF(VLOOKUP($C18,'Test Sample Data'!$C$99:$M$194,4,FALSE)=0,"",VLOOKUP($C18,'Test Sample Data'!$C$99:$M$194,4,FALSE)))</f>
        <v/>
      </c>
      <c r="G39" s="143" t="str">
        <f>IF($C18="","",IF(VLOOKUP($C18,'Test Sample Data'!$C$99:$M$194,5,FALSE)=0,"",VLOOKUP($C18,'Test Sample Data'!$C$99:$M$194,5,FALSE)))</f>
        <v/>
      </c>
      <c r="H39" s="143" t="str">
        <f>IF($C18="","",IF(VLOOKUP($C18,'Test Sample Data'!$C$99:$M$194,6,FALSE)=0,"",VLOOKUP($C18,'Test Sample Data'!$C$99:$M$194,6,FALSE)))</f>
        <v/>
      </c>
      <c r="I39" s="143" t="str">
        <f>IF($C18="","",IF(VLOOKUP($C18,'Test Sample Data'!$C$99:$M$194,7,FALSE)=0,"",VLOOKUP($C18,'Test Sample Data'!$C$99:$M$194,7,FALSE)))</f>
        <v/>
      </c>
      <c r="J39" s="143" t="str">
        <f>IF($C18="","",IF(VLOOKUP($C18,'Test Sample Data'!$C$99:$M$194,8,FALSE)=0,"",VLOOKUP($C18,'Test Sample Data'!$C$99:$M$194,8,FALSE)))</f>
        <v/>
      </c>
      <c r="K39" s="143" t="str">
        <f>IF($C18="","",IF(VLOOKUP($C18,'Test Sample Data'!$C$99:$M$194,9,FALSE)=0,"",VLOOKUP($C18,'Test Sample Data'!$C$99:$M$194,9,FALSE)))</f>
        <v/>
      </c>
      <c r="L39" s="143" t="str">
        <f>IF($C18="","",IF(VLOOKUP($C18,'Test Sample Data'!$C$99:$M$194,10,FALSE)=0,"",VLOOKUP($C18,'Test Sample Data'!$C$99:$M$194,10,FALSE)))</f>
        <v/>
      </c>
      <c r="M39" s="143" t="str">
        <f>IF($C18="","",IF(VLOOKUP($C18,'Test Sample Data'!$C$99:$M$194,11,FALSE)=0,"",VLOOKUP($C18,'Test Sample Data'!$C$99:$M$194,11,FALSE)))</f>
        <v/>
      </c>
      <c r="N39" s="155" t="str">
        <f t="shared" si="4"/>
        <v/>
      </c>
      <c r="O39" s="32" t="str">
        <f>IF('Choose Housekeeping Genes'!C39=0,"",'Choose Housekeeping Genes'!C39)</f>
        <v/>
      </c>
      <c r="P39" s="143" t="str">
        <f>IF(C39="","",IF(VLOOKUP($C39,'Control Sample Data'!$C$99:$M$194,2,FALSE)=0,"",VLOOKUP($C39,'Control Sample Data'!$C$99:$M$194,2,FALSE)))</f>
        <v/>
      </c>
      <c r="Q39" s="143" t="str">
        <f>IF(C39="","",IF(VLOOKUP($C39,'Control Sample Data'!$C$99:$M$194,3,FALSE)=0,"",VLOOKUP($C39,'Control Sample Data'!$C$99:$M$194,3,FALSE)))</f>
        <v/>
      </c>
      <c r="R39" s="143" t="str">
        <f>IF(C39="","",IF(VLOOKUP($C39,'Control Sample Data'!$C$99:$M$194,4,FALSE)=0,"",VLOOKUP($C39,'Control Sample Data'!$C$99:$M$194,4,FALSE)))</f>
        <v/>
      </c>
      <c r="S39" s="143" t="str">
        <f>IF(C39="","",IF(VLOOKUP($C39,'Control Sample Data'!$C$99:$M$194,5,FALSE)=0,"",VLOOKUP($C39,'Control Sample Data'!$C$99:$M$194,5,FALSE)))</f>
        <v/>
      </c>
      <c r="T39" s="143" t="str">
        <f>IF(C39="","",IF(VLOOKUP($C39,'Control Sample Data'!$C$99:$M$194,6,FALSE)=0,"",VLOOKUP($C39,'Control Sample Data'!$C$99:$M$194,6,FALSE)))</f>
        <v/>
      </c>
      <c r="U39" s="143" t="str">
        <f>IF(C39="","",IF(VLOOKUP($C39,'Control Sample Data'!$C$99:$M$194,7,FALSE)=0,"",VLOOKUP($C39,'Control Sample Data'!$C$99:$M$194,7,FALSE)))</f>
        <v/>
      </c>
      <c r="V39" s="143" t="str">
        <f>IF(C39="","",IF(VLOOKUP($C39,'Control Sample Data'!$C$99:$M$194,8,FALSE)=0,"",VLOOKUP($C39,'Control Sample Data'!$C$99:$M$194,8,FALSE)))</f>
        <v/>
      </c>
      <c r="W39" s="143" t="str">
        <f>IF(C39="","",IF(VLOOKUP($C39,'Control Sample Data'!$C$99:$M$194,9,FALSE)=0,"",VLOOKUP($C39,'Control Sample Data'!$C$99:$M$194,9,FALSE)))</f>
        <v/>
      </c>
      <c r="X39" s="143" t="str">
        <f>IF(C39="","",IF(VLOOKUP($C39,'Control Sample Data'!$C$99:$M$194,10,FALSE)=0,"",VLOOKUP($C39,'Control Sample Data'!$C$99:$M$194,10,FALSE)))</f>
        <v/>
      </c>
      <c r="Y39" s="143" t="str">
        <f>IF(C39="","",IF(VLOOKUP($C39,'Control Sample Data'!$C$99:$M$194,11,FALSE)=0,"",VLOOKUP($C39,'Control Sample Data'!$C$99:$M$194,11,FALSE)))</f>
        <v/>
      </c>
    </row>
    <row r="40" spans="1:25" ht="15" customHeight="1">
      <c r="A40" s="140"/>
      <c r="B40" s="126" t="str">
        <f>IF(C19="","",VLOOKUP(C19,'Gene Table'!B$99:D$194,2,FALSE))</f>
        <v/>
      </c>
      <c r="C40" s="147" t="str">
        <f>IF('Choose Housekeeping Genes'!C19=0,"",'Choose Housekeeping Genes'!C19)</f>
        <v/>
      </c>
      <c r="D40" s="147" t="str">
        <f>IF($C19="","",IF(VLOOKUP($C19,'Test Sample Data'!$C$99:$M$194,2,FALSE)=0,"",VLOOKUP($C19,'Test Sample Data'!$C$99:$M$194,2,FALSE)))</f>
        <v/>
      </c>
      <c r="E40" s="147" t="str">
        <f>IF($C19="","",IF(VLOOKUP($C19,'Test Sample Data'!$C$99:$M$194,3,FALSE)=0,"",VLOOKUP($C19,'Test Sample Data'!$C$99:$M$194,3,FALSE)))</f>
        <v/>
      </c>
      <c r="F40" s="143" t="str">
        <f>IF($C19="","",IF(VLOOKUP($C19,'Test Sample Data'!$C$99:$M$194,4,FALSE)=0,"",VLOOKUP($C19,'Test Sample Data'!$C$99:$M$194,4,FALSE)))</f>
        <v/>
      </c>
      <c r="G40" s="143" t="str">
        <f>IF($C19="","",IF(VLOOKUP($C19,'Test Sample Data'!$C$99:$M$194,5,FALSE)=0,"",VLOOKUP($C19,'Test Sample Data'!$C$99:$M$194,5,FALSE)))</f>
        <v/>
      </c>
      <c r="H40" s="143" t="str">
        <f>IF($C19="","",IF(VLOOKUP($C19,'Test Sample Data'!$C$99:$M$194,6,FALSE)=0,"",VLOOKUP($C19,'Test Sample Data'!$C$99:$M$194,6,FALSE)))</f>
        <v/>
      </c>
      <c r="I40" s="143" t="str">
        <f>IF($C19="","",IF(VLOOKUP($C19,'Test Sample Data'!$C$99:$M$194,7,FALSE)=0,"",VLOOKUP($C19,'Test Sample Data'!$C$99:$M$194,7,FALSE)))</f>
        <v/>
      </c>
      <c r="J40" s="143" t="str">
        <f>IF($C19="","",IF(VLOOKUP($C19,'Test Sample Data'!$C$99:$M$194,8,FALSE)=0,"",VLOOKUP($C19,'Test Sample Data'!$C$99:$M$194,8,FALSE)))</f>
        <v/>
      </c>
      <c r="K40" s="143" t="str">
        <f>IF($C19="","",IF(VLOOKUP($C19,'Test Sample Data'!$C$99:$M$194,9,FALSE)=0,"",VLOOKUP($C19,'Test Sample Data'!$C$99:$M$194,9,FALSE)))</f>
        <v/>
      </c>
      <c r="L40" s="143" t="str">
        <f>IF($C19="","",IF(VLOOKUP($C19,'Test Sample Data'!$C$99:$M$194,10,FALSE)=0,"",VLOOKUP($C19,'Test Sample Data'!$C$99:$M$194,10,FALSE)))</f>
        <v/>
      </c>
      <c r="M40" s="143" t="str">
        <f>IF($C19="","",IF(VLOOKUP($C19,'Test Sample Data'!$C$99:$M$194,11,FALSE)=0,"",VLOOKUP($C19,'Test Sample Data'!$C$99:$M$194,11,FALSE)))</f>
        <v/>
      </c>
      <c r="N40" s="155" t="str">
        <f t="shared" si="4"/>
        <v/>
      </c>
      <c r="O40" s="32" t="str">
        <f>IF('Choose Housekeeping Genes'!C40=0,"",'Choose Housekeeping Genes'!C40)</f>
        <v/>
      </c>
      <c r="P40" s="143" t="str">
        <f>IF(C40="","",IF(VLOOKUP($C40,'Control Sample Data'!$C$99:$M$194,2,FALSE)=0,"",VLOOKUP($C40,'Control Sample Data'!$C$99:$M$194,2,FALSE)))</f>
        <v/>
      </c>
      <c r="Q40" s="143" t="str">
        <f>IF(C40="","",IF(VLOOKUP($C40,'Control Sample Data'!$C$99:$M$194,3,FALSE)=0,"",VLOOKUP($C40,'Control Sample Data'!$C$99:$M$194,3,FALSE)))</f>
        <v/>
      </c>
      <c r="R40" s="143" t="str">
        <f>IF(C40="","",IF(VLOOKUP($C40,'Control Sample Data'!$C$99:$M$194,4,FALSE)=0,"",VLOOKUP($C40,'Control Sample Data'!$C$99:$M$194,4,FALSE)))</f>
        <v/>
      </c>
      <c r="S40" s="143" t="str">
        <f>IF(C40="","",IF(VLOOKUP($C40,'Control Sample Data'!$C$99:$M$194,5,FALSE)=0,"",VLOOKUP($C40,'Control Sample Data'!$C$99:$M$194,5,FALSE)))</f>
        <v/>
      </c>
      <c r="T40" s="143" t="str">
        <f>IF(C40="","",IF(VLOOKUP($C40,'Control Sample Data'!$C$99:$M$194,6,FALSE)=0,"",VLOOKUP($C40,'Control Sample Data'!$C$99:$M$194,6,FALSE)))</f>
        <v/>
      </c>
      <c r="U40" s="143" t="str">
        <f>IF(C40="","",IF(VLOOKUP($C40,'Control Sample Data'!$C$99:$M$194,7,FALSE)=0,"",VLOOKUP($C40,'Control Sample Data'!$C$99:$M$194,7,FALSE)))</f>
        <v/>
      </c>
      <c r="V40" s="143" t="str">
        <f>IF(C40="","",IF(VLOOKUP($C40,'Control Sample Data'!$C$99:$M$194,8,FALSE)=0,"",VLOOKUP($C40,'Control Sample Data'!$C$99:$M$194,8,FALSE)))</f>
        <v/>
      </c>
      <c r="W40" s="143" t="str">
        <f>IF(C40="","",IF(VLOOKUP($C40,'Control Sample Data'!$C$99:$M$194,9,FALSE)=0,"",VLOOKUP($C40,'Control Sample Data'!$C$99:$M$194,9,FALSE)))</f>
        <v/>
      </c>
      <c r="X40" s="143" t="str">
        <f>IF(C40="","",IF(VLOOKUP($C40,'Control Sample Data'!$C$99:$M$194,10,FALSE)=0,"",VLOOKUP($C40,'Control Sample Data'!$C$99:$M$194,10,FALSE)))</f>
        <v/>
      </c>
      <c r="Y40" s="143" t="str">
        <f>IF(C40="","",IF(VLOOKUP($C40,'Control Sample Data'!$C$99:$M$194,11,FALSE)=0,"",VLOOKUP($C40,'Control Sample Data'!$C$99:$M$194,11,FALSE)))</f>
        <v/>
      </c>
    </row>
    <row r="41" spans="1:25" ht="15" customHeight="1">
      <c r="A41" s="140"/>
      <c r="B41" s="126" t="str">
        <f>IF(C20="","",VLOOKUP(C20,'Gene Table'!B$99:D$194,2,FALSE))</f>
        <v/>
      </c>
      <c r="C41" s="147" t="str">
        <f>IF('Choose Housekeeping Genes'!C20=0,"",'Choose Housekeeping Genes'!C20)</f>
        <v/>
      </c>
      <c r="D41" s="147" t="str">
        <f>IF($C20="","",IF(VLOOKUP($C20,'Test Sample Data'!$C$99:$M$194,2,FALSE)=0,"",VLOOKUP($C20,'Test Sample Data'!$C$99:$M$194,2,FALSE)))</f>
        <v/>
      </c>
      <c r="E41" s="147" t="str">
        <f>IF($C20="","",IF(VLOOKUP($C20,'Test Sample Data'!$C$99:$M$194,3,FALSE)=0,"",VLOOKUP($C20,'Test Sample Data'!$C$99:$M$194,3,FALSE)))</f>
        <v/>
      </c>
      <c r="F41" s="143" t="str">
        <f>IF($C20="","",IF(VLOOKUP($C20,'Test Sample Data'!$C$99:$M$194,4,FALSE)=0,"",VLOOKUP($C20,'Test Sample Data'!$C$99:$M$194,4,FALSE)))</f>
        <v/>
      </c>
      <c r="G41" s="143" t="str">
        <f>IF($C20="","",IF(VLOOKUP($C20,'Test Sample Data'!$C$99:$M$194,5,FALSE)=0,"",VLOOKUP($C20,'Test Sample Data'!$C$99:$M$194,5,FALSE)))</f>
        <v/>
      </c>
      <c r="H41" s="143" t="str">
        <f>IF($C20="","",IF(VLOOKUP($C20,'Test Sample Data'!$C$99:$M$194,6,FALSE)=0,"",VLOOKUP($C20,'Test Sample Data'!$C$99:$M$194,6,FALSE)))</f>
        <v/>
      </c>
      <c r="I41" s="143" t="str">
        <f>IF($C20="","",IF(VLOOKUP($C20,'Test Sample Data'!$C$99:$M$194,7,FALSE)=0,"",VLOOKUP($C20,'Test Sample Data'!$C$99:$M$194,7,FALSE)))</f>
        <v/>
      </c>
      <c r="J41" s="143" t="str">
        <f>IF($C20="","",IF(VLOOKUP($C20,'Test Sample Data'!$C$99:$M$194,8,FALSE)=0,"",VLOOKUP($C20,'Test Sample Data'!$C$99:$M$194,8,FALSE)))</f>
        <v/>
      </c>
      <c r="K41" s="143" t="str">
        <f>IF($C20="","",IF(VLOOKUP($C20,'Test Sample Data'!$C$99:$M$194,9,FALSE)=0,"",VLOOKUP($C20,'Test Sample Data'!$C$99:$M$194,9,FALSE)))</f>
        <v/>
      </c>
      <c r="L41" s="143" t="str">
        <f>IF($C20="","",IF(VLOOKUP($C20,'Test Sample Data'!$C$99:$M$194,10,FALSE)=0,"",VLOOKUP($C20,'Test Sample Data'!$C$99:$M$194,10,FALSE)))</f>
        <v/>
      </c>
      <c r="M41" s="143" t="str">
        <f>IF($C20="","",IF(VLOOKUP($C20,'Test Sample Data'!$C$99:$M$194,11,FALSE)=0,"",VLOOKUP($C20,'Test Sample Data'!$C$99:$M$194,11,FALSE)))</f>
        <v/>
      </c>
      <c r="N41" s="155" t="str">
        <f t="shared" si="4"/>
        <v/>
      </c>
      <c r="O41" s="32" t="str">
        <f>IF('Choose Housekeeping Genes'!C41=0,"",'Choose Housekeeping Genes'!C41)</f>
        <v/>
      </c>
      <c r="P41" s="143" t="str">
        <f>IF(C41="","",IF(VLOOKUP($C41,'Control Sample Data'!$C$99:$M$194,2,FALSE)=0,"",VLOOKUP($C41,'Control Sample Data'!$C$99:$M$194,2,FALSE)))</f>
        <v/>
      </c>
      <c r="Q41" s="143" t="str">
        <f>IF(C41="","",IF(VLOOKUP($C41,'Control Sample Data'!$C$99:$M$194,3,FALSE)=0,"",VLOOKUP($C41,'Control Sample Data'!$C$99:$M$194,3,FALSE)))</f>
        <v/>
      </c>
      <c r="R41" s="143" t="str">
        <f>IF(C41="","",IF(VLOOKUP($C41,'Control Sample Data'!$C$99:$M$194,4,FALSE)=0,"",VLOOKUP($C41,'Control Sample Data'!$C$99:$M$194,4,FALSE)))</f>
        <v/>
      </c>
      <c r="S41" s="143" t="str">
        <f>IF(C41="","",IF(VLOOKUP($C41,'Control Sample Data'!$C$99:$M$194,5,FALSE)=0,"",VLOOKUP($C41,'Control Sample Data'!$C$99:$M$194,5,FALSE)))</f>
        <v/>
      </c>
      <c r="T41" s="143" t="str">
        <f>IF(C41="","",IF(VLOOKUP($C41,'Control Sample Data'!$C$99:$M$194,6,FALSE)=0,"",VLOOKUP($C41,'Control Sample Data'!$C$99:$M$194,6,FALSE)))</f>
        <v/>
      </c>
      <c r="U41" s="143" t="str">
        <f>IF(C41="","",IF(VLOOKUP($C41,'Control Sample Data'!$C$99:$M$194,7,FALSE)=0,"",VLOOKUP($C41,'Control Sample Data'!$C$99:$M$194,7,FALSE)))</f>
        <v/>
      </c>
      <c r="V41" s="143" t="str">
        <f>IF(C41="","",IF(VLOOKUP($C41,'Control Sample Data'!$C$99:$M$194,8,FALSE)=0,"",VLOOKUP($C41,'Control Sample Data'!$C$99:$M$194,8,FALSE)))</f>
        <v/>
      </c>
      <c r="W41" s="143" t="str">
        <f>IF(C41="","",IF(VLOOKUP($C41,'Control Sample Data'!$C$99:$M$194,9,FALSE)=0,"",VLOOKUP($C41,'Control Sample Data'!$C$99:$M$194,9,FALSE)))</f>
        <v/>
      </c>
      <c r="X41" s="143" t="str">
        <f>IF(C41="","",IF(VLOOKUP($C41,'Control Sample Data'!$C$99:$M$194,10,FALSE)=0,"",VLOOKUP($C41,'Control Sample Data'!$C$99:$M$194,10,FALSE)))</f>
        <v/>
      </c>
      <c r="Y41" s="143" t="str">
        <f>IF(C41="","",IF(VLOOKUP($C41,'Control Sample Data'!$C$99:$M$194,11,FALSE)=0,"",VLOOKUP($C41,'Control Sample Data'!$C$99:$M$194,11,FALSE)))</f>
        <v/>
      </c>
    </row>
    <row r="42" spans="1:25" ht="15" customHeight="1">
      <c r="A42" s="140"/>
      <c r="B42" s="126" t="str">
        <f>IF(C21="","",VLOOKUP(C21,'Gene Table'!B$99:D$194,2,FALSE))</f>
        <v/>
      </c>
      <c r="C42" s="147" t="str">
        <f>IF('Choose Housekeeping Genes'!C21=0,"",'Choose Housekeeping Genes'!C21)</f>
        <v/>
      </c>
      <c r="D42" s="147" t="str">
        <f>IF($C21="","",IF(VLOOKUP($C21,'Test Sample Data'!$C$99:$M$194,2,FALSE)=0,"",VLOOKUP($C21,'Test Sample Data'!$C$99:$M$194,2,FALSE)))</f>
        <v/>
      </c>
      <c r="E42" s="147" t="str">
        <f>IF($C21="","",IF(VLOOKUP($C21,'Test Sample Data'!$C$99:$M$194,3,FALSE)=0,"",VLOOKUP($C21,'Test Sample Data'!$C$99:$M$194,3,FALSE)))</f>
        <v/>
      </c>
      <c r="F42" s="143" t="str">
        <f>IF($C21="","",IF(VLOOKUP($C21,'Test Sample Data'!$C$99:$M$194,4,FALSE)=0,"",VLOOKUP($C21,'Test Sample Data'!$C$99:$M$194,4,FALSE)))</f>
        <v/>
      </c>
      <c r="G42" s="143" t="str">
        <f>IF($C21="","",IF(VLOOKUP($C21,'Test Sample Data'!$C$99:$M$194,5,FALSE)=0,"",VLOOKUP($C21,'Test Sample Data'!$C$99:$M$194,5,FALSE)))</f>
        <v/>
      </c>
      <c r="H42" s="143" t="str">
        <f>IF($C21="","",IF(VLOOKUP($C21,'Test Sample Data'!$C$99:$M$194,6,FALSE)=0,"",VLOOKUP($C21,'Test Sample Data'!$C$99:$M$194,6,FALSE)))</f>
        <v/>
      </c>
      <c r="I42" s="143" t="str">
        <f>IF($C21="","",IF(VLOOKUP($C21,'Test Sample Data'!$C$99:$M$194,7,FALSE)=0,"",VLOOKUP($C21,'Test Sample Data'!$C$99:$M$194,7,FALSE)))</f>
        <v/>
      </c>
      <c r="J42" s="143" t="str">
        <f>IF($C21="","",IF(VLOOKUP($C21,'Test Sample Data'!$C$99:$M$194,8,FALSE)=0,"",VLOOKUP($C21,'Test Sample Data'!$C$99:$M$194,8,FALSE)))</f>
        <v/>
      </c>
      <c r="K42" s="143" t="str">
        <f>IF($C21="","",IF(VLOOKUP($C21,'Test Sample Data'!$C$99:$M$194,9,FALSE)=0,"",VLOOKUP($C21,'Test Sample Data'!$C$99:$M$194,9,FALSE)))</f>
        <v/>
      </c>
      <c r="L42" s="143" t="str">
        <f>IF($C21="","",IF(VLOOKUP($C21,'Test Sample Data'!$C$99:$M$194,10,FALSE)=0,"",VLOOKUP($C21,'Test Sample Data'!$C$99:$M$194,10,FALSE)))</f>
        <v/>
      </c>
      <c r="M42" s="143" t="str">
        <f>IF($C21="","",IF(VLOOKUP($C21,'Test Sample Data'!$C$99:$M$194,11,FALSE)=0,"",VLOOKUP($C21,'Test Sample Data'!$C$99:$M$194,11,FALSE)))</f>
        <v/>
      </c>
      <c r="N42" s="155" t="str">
        <f t="shared" si="4"/>
        <v/>
      </c>
      <c r="O42" s="32" t="str">
        <f>IF('Choose Housekeeping Genes'!C42=0,"",'Choose Housekeeping Genes'!C42)</f>
        <v/>
      </c>
      <c r="P42" s="143" t="str">
        <f>IF(C42="","",IF(VLOOKUP($C42,'Control Sample Data'!$C$99:$M$194,2,FALSE)=0,"",VLOOKUP($C42,'Control Sample Data'!$C$99:$M$194,2,FALSE)))</f>
        <v/>
      </c>
      <c r="Q42" s="143" t="str">
        <f>IF(C42="","",IF(VLOOKUP($C42,'Control Sample Data'!$C$99:$M$194,3,FALSE)=0,"",VLOOKUP($C42,'Control Sample Data'!$C$99:$M$194,3,FALSE)))</f>
        <v/>
      </c>
      <c r="R42" s="143" t="str">
        <f>IF(C42="","",IF(VLOOKUP($C42,'Control Sample Data'!$C$99:$M$194,4,FALSE)=0,"",VLOOKUP($C42,'Control Sample Data'!$C$99:$M$194,4,FALSE)))</f>
        <v/>
      </c>
      <c r="S42" s="143" t="str">
        <f>IF(C42="","",IF(VLOOKUP($C42,'Control Sample Data'!$C$99:$M$194,5,FALSE)=0,"",VLOOKUP($C42,'Control Sample Data'!$C$99:$M$194,5,FALSE)))</f>
        <v/>
      </c>
      <c r="T42" s="143" t="str">
        <f>IF(C42="","",IF(VLOOKUP($C42,'Control Sample Data'!$C$99:$M$194,6,FALSE)=0,"",VLOOKUP($C42,'Control Sample Data'!$C$99:$M$194,6,FALSE)))</f>
        <v/>
      </c>
      <c r="U42" s="143" t="str">
        <f>IF(C42="","",IF(VLOOKUP($C42,'Control Sample Data'!$C$99:$M$194,7,FALSE)=0,"",VLOOKUP($C42,'Control Sample Data'!$C$99:$M$194,7,FALSE)))</f>
        <v/>
      </c>
      <c r="V42" s="143" t="str">
        <f>IF(C42="","",IF(VLOOKUP($C42,'Control Sample Data'!$C$99:$M$194,8,FALSE)=0,"",VLOOKUP($C42,'Control Sample Data'!$C$99:$M$194,8,FALSE)))</f>
        <v/>
      </c>
      <c r="W42" s="143" t="str">
        <f>IF(C42="","",IF(VLOOKUP($C42,'Control Sample Data'!$C$99:$M$194,9,FALSE)=0,"",VLOOKUP($C42,'Control Sample Data'!$C$99:$M$194,9,FALSE)))</f>
        <v/>
      </c>
      <c r="X42" s="143" t="str">
        <f>IF(C42="","",IF(VLOOKUP($C42,'Control Sample Data'!$C$99:$M$194,10,FALSE)=0,"",VLOOKUP($C42,'Control Sample Data'!$C$99:$M$194,10,FALSE)))</f>
        <v/>
      </c>
      <c r="Y42" s="143" t="str">
        <f>IF(C42="","",IF(VLOOKUP($C42,'Control Sample Data'!$C$99:$M$194,11,FALSE)=0,"",VLOOKUP($C42,'Control Sample Data'!$C$99:$M$194,11,FALSE)))</f>
        <v/>
      </c>
    </row>
    <row r="43" spans="1:25" ht="15" customHeight="1">
      <c r="A43" s="140"/>
      <c r="B43" s="126" t="str">
        <f>IF(C22="","",VLOOKUP(C22,'Gene Table'!B$99:D$194,2,FALSE))</f>
        <v/>
      </c>
      <c r="C43" s="147" t="str">
        <f>IF('Choose Housekeeping Genes'!C22=0,"",'Choose Housekeeping Genes'!C22)</f>
        <v/>
      </c>
      <c r="D43" s="147" t="str">
        <f>IF($C22="","",IF(VLOOKUP($C22,'Test Sample Data'!$C$99:$M$194,2,FALSE)=0,"",VLOOKUP($C22,'Test Sample Data'!$C$99:$M$194,2,FALSE)))</f>
        <v/>
      </c>
      <c r="E43" s="147" t="str">
        <f>IF($C22="","",IF(VLOOKUP($C22,'Test Sample Data'!$C$99:$M$194,3,FALSE)=0,"",VLOOKUP($C22,'Test Sample Data'!$C$99:$M$194,3,FALSE)))</f>
        <v/>
      </c>
      <c r="F43" s="148" t="str">
        <f>IF($C22="","",IF(VLOOKUP($C22,'Test Sample Data'!$C$99:$M$194,4,FALSE)=0,"",VLOOKUP($C22,'Test Sample Data'!$C$99:$M$194,4,FALSE)))</f>
        <v/>
      </c>
      <c r="G43" s="148" t="str">
        <f>IF($C22="","",IF(VLOOKUP($C22,'Test Sample Data'!$C$99:$M$194,5,FALSE)=0,"",VLOOKUP($C22,'Test Sample Data'!$C$99:$M$194,5,FALSE)))</f>
        <v/>
      </c>
      <c r="H43" s="148" t="str">
        <f>IF($C22="","",IF(VLOOKUP($C22,'Test Sample Data'!$C$99:$M$194,6,FALSE)=0,"",VLOOKUP($C22,'Test Sample Data'!$C$99:$M$194,6,FALSE)))</f>
        <v/>
      </c>
      <c r="I43" s="148" t="str">
        <f>IF($C22="","",IF(VLOOKUP($C22,'Test Sample Data'!$C$99:$M$194,7,FALSE)=0,"",VLOOKUP($C22,'Test Sample Data'!$C$99:$M$194,7,FALSE)))</f>
        <v/>
      </c>
      <c r="J43" s="148" t="str">
        <f>IF($C22="","",IF(VLOOKUP($C22,'Test Sample Data'!$C$99:$M$194,8,FALSE)=0,"",VLOOKUP($C22,'Test Sample Data'!$C$99:$M$194,8,FALSE)))</f>
        <v/>
      </c>
      <c r="K43" s="148" t="str">
        <f>IF($C22="","",IF(VLOOKUP($C22,'Test Sample Data'!$C$99:$M$194,9,FALSE)=0,"",VLOOKUP($C22,'Test Sample Data'!$C$99:$M$194,9,FALSE)))</f>
        <v/>
      </c>
      <c r="L43" s="148" t="str">
        <f>IF($C22="","",IF(VLOOKUP($C22,'Test Sample Data'!$C$99:$M$194,10,FALSE)=0,"",VLOOKUP($C22,'Test Sample Data'!$C$99:$M$194,10,FALSE)))</f>
        <v/>
      </c>
      <c r="M43" s="143" t="str">
        <f>IF($C22="","",IF(VLOOKUP($C22,'Test Sample Data'!$C$99:$M$194,11,FALSE)=0,"",VLOOKUP($C22,'Test Sample Data'!$C$99:$M$194,11,FALSE)))</f>
        <v/>
      </c>
      <c r="N43" s="155" t="str">
        <f t="shared" si="4"/>
        <v/>
      </c>
      <c r="O43" s="32" t="str">
        <f>IF('Choose Housekeeping Genes'!C43=0,"",'Choose Housekeeping Genes'!C43)</f>
        <v/>
      </c>
      <c r="P43" s="143" t="str">
        <f>IF(C43="","",IF(VLOOKUP($C43,'Control Sample Data'!$C$99:$M$194,2,FALSE)=0,"",VLOOKUP($C43,'Control Sample Data'!$C$99:$M$194,2,FALSE)))</f>
        <v/>
      </c>
      <c r="Q43" s="143" t="str">
        <f>IF(C43="","",IF(VLOOKUP($C43,'Control Sample Data'!$C$99:$M$194,3,FALSE)=0,"",VLOOKUP($C43,'Control Sample Data'!$C$99:$M$194,3,FALSE)))</f>
        <v/>
      </c>
      <c r="R43" s="143" t="str">
        <f>IF(C43="","",IF(VLOOKUP($C43,'Control Sample Data'!$C$99:$M$194,4,FALSE)=0,"",VLOOKUP($C43,'Control Sample Data'!$C$99:$M$194,4,FALSE)))</f>
        <v/>
      </c>
      <c r="S43" s="143" t="str">
        <f>IF(C43="","",IF(VLOOKUP($C43,'Control Sample Data'!$C$99:$M$194,5,FALSE)=0,"",VLOOKUP($C43,'Control Sample Data'!$C$99:$M$194,5,FALSE)))</f>
        <v/>
      </c>
      <c r="T43" s="143" t="str">
        <f>IF(C43="","",IF(VLOOKUP($C43,'Control Sample Data'!$C$99:$M$194,6,FALSE)=0,"",VLOOKUP($C43,'Control Sample Data'!$C$99:$M$194,6,FALSE)))</f>
        <v/>
      </c>
      <c r="U43" s="143" t="str">
        <f>IF(C43="","",IF(VLOOKUP($C43,'Control Sample Data'!$C$99:$M$194,7,FALSE)=0,"",VLOOKUP($C43,'Control Sample Data'!$C$99:$M$194,7,FALSE)))</f>
        <v/>
      </c>
      <c r="V43" s="143" t="str">
        <f>IF(C43="","",IF(VLOOKUP($C43,'Control Sample Data'!$C$99:$M$194,8,FALSE)=0,"",VLOOKUP($C43,'Control Sample Data'!$C$99:$M$194,8,FALSE)))</f>
        <v/>
      </c>
      <c r="W43" s="143" t="str">
        <f>IF(C43="","",IF(VLOOKUP($C43,'Control Sample Data'!$C$99:$M$194,9,FALSE)=0,"",VLOOKUP($C43,'Control Sample Data'!$C$99:$M$194,9,FALSE)))</f>
        <v/>
      </c>
      <c r="X43" s="143" t="str">
        <f>IF(C43="","",IF(VLOOKUP($C43,'Control Sample Data'!$C$99:$M$194,10,FALSE)=0,"",VLOOKUP($C43,'Control Sample Data'!$C$99:$M$194,10,FALSE)))</f>
        <v/>
      </c>
      <c r="Y43" s="143" t="str">
        <f>IF(C43="","",IF(VLOOKUP($C43,'Control Sample Data'!$C$99:$M$194,11,FALSE)=0,"",VLOOKUP($C43,'Control Sample Data'!$C$99:$M$194,11,FALSE)))</f>
        <v/>
      </c>
    </row>
    <row r="44" spans="1:25" ht="15" customHeight="1">
      <c r="A44" s="140"/>
      <c r="B44" s="149" t="s">
        <v>1412</v>
      </c>
      <c r="C44" s="145"/>
      <c r="D44" s="146" t="str">
        <f>IF(ISERROR(AVERAGE(D24:D43)),"",AVERAGE(D24:D43))</f>
        <v/>
      </c>
      <c r="E44" s="146" t="str">
        <f aca="true" t="shared" si="5" ref="E44:M44">IF(ISERROR(AVERAGE(E24:E43)),"",AVERAGE(E24:E43))</f>
        <v/>
      </c>
      <c r="F44" s="146" t="str">
        <f t="shared" si="5"/>
        <v/>
      </c>
      <c r="G44" s="146" t="str">
        <f t="shared" si="5"/>
        <v/>
      </c>
      <c r="H44" s="146" t="str">
        <f t="shared" si="5"/>
        <v/>
      </c>
      <c r="I44" s="146" t="str">
        <f t="shared" si="5"/>
        <v/>
      </c>
      <c r="J44" s="146" t="str">
        <f t="shared" si="5"/>
        <v/>
      </c>
      <c r="K44" s="146" t="str">
        <f t="shared" si="5"/>
        <v/>
      </c>
      <c r="L44" s="146" t="str">
        <f t="shared" si="5"/>
        <v/>
      </c>
      <c r="M44" s="156" t="str">
        <f t="shared" si="5"/>
        <v/>
      </c>
      <c r="N44" s="149" t="s">
        <v>1412</v>
      </c>
      <c r="O44" s="145"/>
      <c r="P44" s="146" t="str">
        <f>IF(ISERROR(AVERAGE(P24:P43)),"",AVERAGE(P24:P43))</f>
        <v/>
      </c>
      <c r="Q44" s="146" t="str">
        <f aca="true" t="shared" si="6" ref="Q44:Y44">IF(ISERROR(AVERAGE(Q24:Q43)),"",AVERAGE(Q24:Q43))</f>
        <v/>
      </c>
      <c r="R44" s="146" t="str">
        <f t="shared" si="6"/>
        <v/>
      </c>
      <c r="S44" s="146" t="str">
        <f t="shared" si="6"/>
        <v/>
      </c>
      <c r="T44" s="146" t="str">
        <f t="shared" si="6"/>
        <v/>
      </c>
      <c r="U44" s="146" t="str">
        <f t="shared" si="6"/>
        <v/>
      </c>
      <c r="V44" s="146" t="str">
        <f t="shared" si="6"/>
        <v/>
      </c>
      <c r="W44" s="146" t="str">
        <f t="shared" si="6"/>
        <v/>
      </c>
      <c r="X44" s="146" t="str">
        <f t="shared" si="6"/>
        <v/>
      </c>
      <c r="Y44" s="156" t="str">
        <f t="shared" si="6"/>
        <v/>
      </c>
    </row>
    <row r="45" spans="1:25" ht="15" customHeight="1">
      <c r="A45" s="140" t="s">
        <v>631</v>
      </c>
      <c r="B45" s="150" t="str">
        <f>IF(B3="","",B3)</f>
        <v>HQP006940</v>
      </c>
      <c r="C45" s="151" t="str">
        <f>IF('Choose Housekeeping Genes'!C3=0,"",'Choose Housekeeping Genes'!C3)</f>
        <v>H03</v>
      </c>
      <c r="D45" s="147" t="str">
        <f>IF($C45="","",IF(VLOOKUP($C45,'Test Sample Data'!$C$195:$M$290,2,FALSE)=0,"",VLOOKUP($C45,'Test Sample Data'!$C$195:$M$290,2,FALSE)))</f>
        <v/>
      </c>
      <c r="E45" s="147" t="str">
        <f>IF($C45="","",IF(VLOOKUP($C45,'Test Sample Data'!$C$195:$M$290,3,FALSE)=0,"",VLOOKUP($C45,'Test Sample Data'!$C$195:$M$290,3,FALSE)))</f>
        <v/>
      </c>
      <c r="F45" s="147" t="str">
        <f>IF($C45="","",IF(VLOOKUP($C45,'Test Sample Data'!$C$195:$M$290,4,FALSE)=0,"",VLOOKUP($C45,'Test Sample Data'!$C$195:$M$290,4,FALSE)))</f>
        <v/>
      </c>
      <c r="G45" s="147" t="str">
        <f>IF($C45="","",IF(VLOOKUP($C45,'Test Sample Data'!$C$195:$M$290,5,FALSE)=0,"",VLOOKUP($C45,'Test Sample Data'!$C$195:$M$290,5,FALSE)))</f>
        <v/>
      </c>
      <c r="H45" s="147" t="str">
        <f>IF($C45="","",IF(VLOOKUP($C45,'Test Sample Data'!$C$195:$M$290,6,FALSE)=0,"",VLOOKUP($C45,'Test Sample Data'!$C$195:$M$290,6,FALSE)))</f>
        <v/>
      </c>
      <c r="I45" s="147" t="str">
        <f>IF($C45="","",IF(VLOOKUP($C45,'Test Sample Data'!$C$195:$M$290,7,FALSE)=0,"",VLOOKUP($C45,'Test Sample Data'!$C$195:$M$290,7,FALSE)))</f>
        <v/>
      </c>
      <c r="J45" s="147" t="str">
        <f>IF($C45="","",IF(VLOOKUP($C45,'Test Sample Data'!$C$195:$M$290,8,FALSE)=0,"",VLOOKUP($C45,'Test Sample Data'!$C$195:$M$290,8,FALSE)))</f>
        <v/>
      </c>
      <c r="K45" s="147" t="str">
        <f>IF($C45="","",IF(VLOOKUP($C45,'Test Sample Data'!$C$195:$M$290,9,FALSE)=0,"",VLOOKUP($C45,'Test Sample Data'!$C$195:$M$290,9,FALSE)))</f>
        <v/>
      </c>
      <c r="L45" s="147" t="str">
        <f>IF($C45="","",IF(VLOOKUP($C45,'Test Sample Data'!$C$195:$M$290,10,FALSE)=0,"",VLOOKUP($C45,'Test Sample Data'!$C$195:$M$290,10,FALSE)))</f>
        <v/>
      </c>
      <c r="M45" s="147" t="str">
        <f>IF($C45="","",IF(VLOOKUP($C45,'Test Sample Data'!$C$195:$M$290,11,FALSE)=0,"",VLOOKUP($C45,'Test Sample Data'!$C$195:$M$290,11,FALSE)))</f>
        <v/>
      </c>
      <c r="N45" s="157" t="str">
        <f>IF(B45=0,"",B45)</f>
        <v>HQP006940</v>
      </c>
      <c r="O45" s="158" t="str">
        <f>IF('Choose Housekeeping Genes'!C45=0,"",'Choose Housekeeping Genes'!C45)</f>
        <v>H03</v>
      </c>
      <c r="P45" s="147" t="str">
        <f>IF($C45="","",IF(VLOOKUP($C45,'Control Sample Data'!$C$195:$M$290,2,FALSE)=0,"",VLOOKUP($C45,'Control Sample Data'!$C$195:$M$290,2,FALSE)))</f>
        <v/>
      </c>
      <c r="Q45" s="147" t="str">
        <f>IF($C45="","",IF(VLOOKUP($C45,'Control Sample Data'!$C$195:$M$290,3,FALSE)=0,"",VLOOKUP($C45,'Control Sample Data'!$C$195:$M$290,3,FALSE)))</f>
        <v/>
      </c>
      <c r="R45" s="147" t="str">
        <f>IF($C45="","",IF(VLOOKUP($C45,'Control Sample Data'!$C$195:$M$290,4,FALSE)=0,"",VLOOKUP($C45,'Control Sample Data'!$C$195:$M$290,4,FALSE)))</f>
        <v/>
      </c>
      <c r="S45" s="147" t="str">
        <f>IF($C45="","",IF(VLOOKUP($C45,'Control Sample Data'!$C$195:$M$290,5,FALSE)=0,"",VLOOKUP($C45,'Control Sample Data'!$C$195:$M$290,5,FALSE)))</f>
        <v/>
      </c>
      <c r="T45" s="147" t="str">
        <f>IF($C45="","",IF(VLOOKUP($C45,'Control Sample Data'!$C$195:$M$290,6,FALSE)=0,"",VLOOKUP($C45,'Control Sample Data'!$C$195:$M$290,6,FALSE)))</f>
        <v/>
      </c>
      <c r="U45" s="147" t="str">
        <f>IF($C45="","",IF(VLOOKUP($C45,'Control Sample Data'!$C$195:$M$290,7,FALSE)=0,"",VLOOKUP($C45,'Control Sample Data'!$C$195:$M$290,7,FALSE)))</f>
        <v/>
      </c>
      <c r="V45" s="147" t="str">
        <f>IF($C45="","",IF(VLOOKUP($C45,'Control Sample Data'!$C$195:$M$290,8,FALSE)=0,"",VLOOKUP($C45,'Control Sample Data'!$C$195:$M$290,8,FALSE)))</f>
        <v/>
      </c>
      <c r="W45" s="147" t="str">
        <f>IF($C45="","",IF(VLOOKUP($C45,'Control Sample Data'!$C$195:$M$290,9,FALSE)=0,"",VLOOKUP($C45,'Control Sample Data'!$C$195:$M$290,9,FALSE)))</f>
        <v/>
      </c>
      <c r="X45" s="147" t="str">
        <f>IF($C45="","",IF(VLOOKUP($C45,'Control Sample Data'!$C$195:$M$290,10,FALSE)=0,"",VLOOKUP($C45,'Control Sample Data'!$C$195:$M$290,10,FALSE)))</f>
        <v/>
      </c>
      <c r="Y45" s="147" t="str">
        <f>IF($C45="","",IF(VLOOKUP($C45,'Control Sample Data'!$C$195:$M$290,11,FALSE)=0,"",VLOOKUP($C45,'Control Sample Data'!$C$195:$M$290,11,FALSE)))</f>
        <v/>
      </c>
    </row>
    <row r="46" spans="1:25" ht="15" customHeight="1">
      <c r="A46" s="140"/>
      <c r="B46" s="152" t="str">
        <f aca="true" t="shared" si="7" ref="B46:B64">IF(B4="","",B4)</f>
        <v>HQP016381</v>
      </c>
      <c r="C46" s="151" t="str">
        <f>IF('Choose Housekeeping Genes'!C4=0,"",'Choose Housekeeping Genes'!C4)</f>
        <v>H04</v>
      </c>
      <c r="D46" s="143" t="str">
        <f>IF($C46="","",IF(VLOOKUP($C46,'Test Sample Data'!$C$195:$M$290,2,FALSE)=0,"",VLOOKUP($C46,'Test Sample Data'!$C$195:$M$290,2,FALSE)))</f>
        <v/>
      </c>
      <c r="E46" s="143" t="str">
        <f>IF($C46="","",IF(VLOOKUP($C46,'Test Sample Data'!$C$195:$M$290,3,FALSE)=0,"",VLOOKUP($C46,'Test Sample Data'!$C$195:$M$290,3,FALSE)))</f>
        <v/>
      </c>
      <c r="F46" s="143" t="str">
        <f>IF($C46="","",IF(VLOOKUP($C46,'Test Sample Data'!$C$195:$M$290,4,FALSE)=0,"",VLOOKUP($C46,'Test Sample Data'!$C$195:$M$290,4,FALSE)))</f>
        <v/>
      </c>
      <c r="G46" s="143" t="str">
        <f>IF($C46="","",IF(VLOOKUP($C46,'Test Sample Data'!$C$195:$M$290,5,FALSE)=0,"",VLOOKUP($C46,'Test Sample Data'!$C$195:$M$290,5,FALSE)))</f>
        <v/>
      </c>
      <c r="H46" s="143" t="str">
        <f>IF($C46="","",IF(VLOOKUP($C46,'Test Sample Data'!$C$195:$M$290,6,FALSE)=0,"",VLOOKUP($C46,'Test Sample Data'!$C$195:$M$290,6,FALSE)))</f>
        <v/>
      </c>
      <c r="I46" s="143" t="str">
        <f>IF($C46="","",IF(VLOOKUP($C46,'Test Sample Data'!$C$195:$M$290,7,FALSE)=0,"",VLOOKUP($C46,'Test Sample Data'!$C$195:$M$290,7,FALSE)))</f>
        <v/>
      </c>
      <c r="J46" s="143" t="str">
        <f>IF($C46="","",IF(VLOOKUP($C46,'Test Sample Data'!$C$195:$M$290,8,FALSE)=0,"",VLOOKUP($C46,'Test Sample Data'!$C$195:$M$290,8,FALSE)))</f>
        <v/>
      </c>
      <c r="K46" s="143" t="str">
        <f>IF($C46="","",IF(VLOOKUP($C46,'Test Sample Data'!$C$195:$M$290,9,FALSE)=0,"",VLOOKUP($C46,'Test Sample Data'!$C$195:$M$290,9,FALSE)))</f>
        <v/>
      </c>
      <c r="L46" s="143" t="str">
        <f>IF($C46="","",IF(VLOOKUP($C46,'Test Sample Data'!$C$195:$M$290,10,FALSE)=0,"",VLOOKUP($C46,'Test Sample Data'!$C$195:$M$290,10,FALSE)))</f>
        <v/>
      </c>
      <c r="M46" s="143" t="str">
        <f>IF($C46="","",IF(VLOOKUP($C46,'Test Sample Data'!$C$195:$M$290,11,FALSE)=0,"",VLOOKUP($C46,'Test Sample Data'!$C$195:$M$290,11,FALSE)))</f>
        <v/>
      </c>
      <c r="N46" s="155" t="str">
        <f aca="true" t="shared" si="8" ref="N46:N58">IF(B46=0,"",B46)</f>
        <v>HQP016381</v>
      </c>
      <c r="O46" s="32" t="str">
        <f>IF('Choose Housekeeping Genes'!C46=0,"",'Choose Housekeeping Genes'!C46)</f>
        <v>H04</v>
      </c>
      <c r="P46" s="143" t="str">
        <f>IF($C46="","",IF(VLOOKUP($C46,'Control Sample Data'!$C$195:$M$290,2,FALSE)=0,"",VLOOKUP($C46,'Control Sample Data'!$C$195:$M$290,2,FALSE)))</f>
        <v/>
      </c>
      <c r="Q46" s="143" t="str">
        <f>IF($C46="","",IF(VLOOKUP($C46,'Control Sample Data'!$C$195:$M$290,3,FALSE)=0,"",VLOOKUP($C46,'Control Sample Data'!$C$195:$M$290,3,FALSE)))</f>
        <v/>
      </c>
      <c r="R46" s="143" t="str">
        <f>IF($C46="","",IF(VLOOKUP($C46,'Control Sample Data'!$C$195:$M$290,4,FALSE)=0,"",VLOOKUP($C46,'Control Sample Data'!$C$195:$M$290,4,FALSE)))</f>
        <v/>
      </c>
      <c r="S46" s="143" t="str">
        <f>IF($C46="","",IF(VLOOKUP($C46,'Control Sample Data'!$C$195:$M$290,5,FALSE)=0,"",VLOOKUP($C46,'Control Sample Data'!$C$195:$M$290,5,FALSE)))</f>
        <v/>
      </c>
      <c r="T46" s="143" t="str">
        <f>IF($C46="","",IF(VLOOKUP($C46,'Control Sample Data'!$C$195:$M$290,6,FALSE)=0,"",VLOOKUP($C46,'Control Sample Data'!$C$195:$M$290,6,FALSE)))</f>
        <v/>
      </c>
      <c r="U46" s="143" t="str">
        <f>IF($C46="","",IF(VLOOKUP($C46,'Control Sample Data'!$C$195:$M$290,7,FALSE)=0,"",VLOOKUP($C46,'Control Sample Data'!$C$195:$M$290,7,FALSE)))</f>
        <v/>
      </c>
      <c r="V46" s="143" t="str">
        <f>IF($C46="","",IF(VLOOKUP($C46,'Control Sample Data'!$C$195:$M$290,8,FALSE)=0,"",VLOOKUP($C46,'Control Sample Data'!$C$195:$M$290,8,FALSE)))</f>
        <v/>
      </c>
      <c r="W46" s="143" t="str">
        <f>IF($C46="","",IF(VLOOKUP($C46,'Control Sample Data'!$C$195:$M$290,9,FALSE)=0,"",VLOOKUP($C46,'Control Sample Data'!$C$195:$M$290,9,FALSE)))</f>
        <v/>
      </c>
      <c r="X46" s="143" t="str">
        <f>IF($C46="","",IF(VLOOKUP($C46,'Control Sample Data'!$C$195:$M$290,10,FALSE)=0,"",VLOOKUP($C46,'Control Sample Data'!$C$195:$M$290,10,FALSE)))</f>
        <v/>
      </c>
      <c r="Y46" s="143" t="str">
        <f>IF($C46="","",IF(VLOOKUP($C46,'Control Sample Data'!$C$195:$M$290,11,FALSE)=0,"",VLOOKUP($C46,'Control Sample Data'!$C$195:$M$290,11,FALSE)))</f>
        <v/>
      </c>
    </row>
    <row r="47" spans="1:25" ht="15" customHeight="1">
      <c r="A47" s="140"/>
      <c r="B47" s="152" t="str">
        <f t="shared" si="7"/>
        <v>HQP015171</v>
      </c>
      <c r="C47" s="151" t="str">
        <f>IF('Choose Housekeeping Genes'!C5=0,"",'Choose Housekeeping Genes'!C5)</f>
        <v>H05</v>
      </c>
      <c r="D47" s="143" t="str">
        <f>IF($C47="","",IF(VLOOKUP($C47,'Test Sample Data'!$C$195:$M$290,2,FALSE)=0,"",VLOOKUP($C47,'Test Sample Data'!$C$195:$M$290,2,FALSE)))</f>
        <v/>
      </c>
      <c r="E47" s="143" t="str">
        <f>IF($C47="","",IF(VLOOKUP($C47,'Test Sample Data'!$C$195:$M$290,3,FALSE)=0,"",VLOOKUP($C47,'Test Sample Data'!$C$195:$M$290,3,FALSE)))</f>
        <v/>
      </c>
      <c r="F47" s="143" t="str">
        <f>IF($C47="","",IF(VLOOKUP($C47,'Test Sample Data'!$C$195:$M$290,4,FALSE)=0,"",VLOOKUP($C47,'Test Sample Data'!$C$195:$M$290,4,FALSE)))</f>
        <v/>
      </c>
      <c r="G47" s="143" t="str">
        <f>IF($C47="","",IF(VLOOKUP($C47,'Test Sample Data'!$C$195:$M$290,5,FALSE)=0,"",VLOOKUP($C47,'Test Sample Data'!$C$195:$M$290,5,FALSE)))</f>
        <v/>
      </c>
      <c r="H47" s="143" t="str">
        <f>IF($C47="","",IF(VLOOKUP($C47,'Test Sample Data'!$C$195:$M$290,6,FALSE)=0,"",VLOOKUP($C47,'Test Sample Data'!$C$195:$M$290,6,FALSE)))</f>
        <v/>
      </c>
      <c r="I47" s="143" t="str">
        <f>IF($C47="","",IF(VLOOKUP($C47,'Test Sample Data'!$C$195:$M$290,7,FALSE)=0,"",VLOOKUP($C47,'Test Sample Data'!$C$195:$M$290,7,FALSE)))</f>
        <v/>
      </c>
      <c r="J47" s="143" t="str">
        <f>IF($C47="","",IF(VLOOKUP($C47,'Test Sample Data'!$C$195:$M$290,8,FALSE)=0,"",VLOOKUP($C47,'Test Sample Data'!$C$195:$M$290,8,FALSE)))</f>
        <v/>
      </c>
      <c r="K47" s="143" t="str">
        <f>IF($C47="","",IF(VLOOKUP($C47,'Test Sample Data'!$C$195:$M$290,9,FALSE)=0,"",VLOOKUP($C47,'Test Sample Data'!$C$195:$M$290,9,FALSE)))</f>
        <v/>
      </c>
      <c r="L47" s="143" t="str">
        <f>IF($C47="","",IF(VLOOKUP($C47,'Test Sample Data'!$C$195:$M$290,10,FALSE)=0,"",VLOOKUP($C47,'Test Sample Data'!$C$195:$M$290,10,FALSE)))</f>
        <v/>
      </c>
      <c r="M47" s="143" t="str">
        <f>IF($C47="","",IF(VLOOKUP($C47,'Test Sample Data'!$C$195:$M$290,11,FALSE)=0,"",VLOOKUP($C47,'Test Sample Data'!$C$195:$M$290,11,FALSE)))</f>
        <v/>
      </c>
      <c r="N47" s="155" t="str">
        <f t="shared" si="8"/>
        <v>HQP015171</v>
      </c>
      <c r="O47" s="32" t="str">
        <f>IF('Choose Housekeeping Genes'!C47=0,"",'Choose Housekeeping Genes'!C47)</f>
        <v>H05</v>
      </c>
      <c r="P47" s="143" t="str">
        <f>IF($C47="","",IF(VLOOKUP($C47,'Control Sample Data'!$C$195:$M$290,2,FALSE)=0,"",VLOOKUP($C47,'Control Sample Data'!$C$195:$M$290,2,FALSE)))</f>
        <v/>
      </c>
      <c r="Q47" s="143" t="str">
        <f>IF($C47="","",IF(VLOOKUP($C47,'Control Sample Data'!$C$195:$M$290,3,FALSE)=0,"",VLOOKUP($C47,'Control Sample Data'!$C$195:$M$290,3,FALSE)))</f>
        <v/>
      </c>
      <c r="R47" s="143" t="str">
        <f>IF($C47="","",IF(VLOOKUP($C47,'Control Sample Data'!$C$195:$M$290,4,FALSE)=0,"",VLOOKUP($C47,'Control Sample Data'!$C$195:$M$290,4,FALSE)))</f>
        <v/>
      </c>
      <c r="S47" s="143" t="str">
        <f>IF($C47="","",IF(VLOOKUP($C47,'Control Sample Data'!$C$195:$M$290,5,FALSE)=0,"",VLOOKUP($C47,'Control Sample Data'!$C$195:$M$290,5,FALSE)))</f>
        <v/>
      </c>
      <c r="T47" s="143" t="str">
        <f>IF($C47="","",IF(VLOOKUP($C47,'Control Sample Data'!$C$195:$M$290,6,FALSE)=0,"",VLOOKUP($C47,'Control Sample Data'!$C$195:$M$290,6,FALSE)))</f>
        <v/>
      </c>
      <c r="U47" s="143" t="str">
        <f>IF($C47="","",IF(VLOOKUP($C47,'Control Sample Data'!$C$195:$M$290,7,FALSE)=0,"",VLOOKUP($C47,'Control Sample Data'!$C$195:$M$290,7,FALSE)))</f>
        <v/>
      </c>
      <c r="V47" s="143" t="str">
        <f>IF($C47="","",IF(VLOOKUP($C47,'Control Sample Data'!$C$195:$M$290,8,FALSE)=0,"",VLOOKUP($C47,'Control Sample Data'!$C$195:$M$290,8,FALSE)))</f>
        <v/>
      </c>
      <c r="W47" s="143" t="str">
        <f>IF($C47="","",IF(VLOOKUP($C47,'Control Sample Data'!$C$195:$M$290,9,FALSE)=0,"",VLOOKUP($C47,'Control Sample Data'!$C$195:$M$290,9,FALSE)))</f>
        <v/>
      </c>
      <c r="X47" s="143" t="str">
        <f>IF($C47="","",IF(VLOOKUP($C47,'Control Sample Data'!$C$195:$M$290,10,FALSE)=0,"",VLOOKUP($C47,'Control Sample Data'!$C$195:$M$290,10,FALSE)))</f>
        <v/>
      </c>
      <c r="Y47" s="143" t="str">
        <f>IF($C47="","",IF(VLOOKUP($C47,'Control Sample Data'!$C$195:$M$290,11,FALSE)=0,"",VLOOKUP($C47,'Control Sample Data'!$C$195:$M$290,11,FALSE)))</f>
        <v/>
      </c>
    </row>
    <row r="48" spans="1:25" ht="15" customHeight="1">
      <c r="A48" s="140"/>
      <c r="B48" s="152" t="str">
        <f t="shared" si="7"/>
        <v>HQP006171</v>
      </c>
      <c r="C48" s="151" t="str">
        <f>IF('Choose Housekeeping Genes'!C6=0,"",'Choose Housekeeping Genes'!C6)</f>
        <v>H06</v>
      </c>
      <c r="D48" s="143" t="str">
        <f>IF($C48="","",IF(VLOOKUP($C48,'Test Sample Data'!$C$195:$M$290,2,FALSE)=0,"",VLOOKUP($C48,'Test Sample Data'!$C$195:$M$290,2,FALSE)))</f>
        <v/>
      </c>
      <c r="E48" s="143" t="str">
        <f>IF($C48="","",IF(VLOOKUP($C48,'Test Sample Data'!$C$195:$M$290,3,FALSE)=0,"",VLOOKUP($C48,'Test Sample Data'!$C$195:$M$290,3,FALSE)))</f>
        <v/>
      </c>
      <c r="F48" s="143" t="str">
        <f>IF($C48="","",IF(VLOOKUP($C48,'Test Sample Data'!$C$195:$M$290,4,FALSE)=0,"",VLOOKUP($C48,'Test Sample Data'!$C$195:$M$290,4,FALSE)))</f>
        <v/>
      </c>
      <c r="G48" s="143" t="str">
        <f>IF($C48="","",IF(VLOOKUP($C48,'Test Sample Data'!$C$195:$M$290,5,FALSE)=0,"",VLOOKUP($C48,'Test Sample Data'!$C$195:$M$290,5,FALSE)))</f>
        <v/>
      </c>
      <c r="H48" s="143" t="str">
        <f>IF($C48="","",IF(VLOOKUP($C48,'Test Sample Data'!$C$195:$M$290,6,FALSE)=0,"",VLOOKUP($C48,'Test Sample Data'!$C$195:$M$290,6,FALSE)))</f>
        <v/>
      </c>
      <c r="I48" s="143" t="str">
        <f>IF($C48="","",IF(VLOOKUP($C48,'Test Sample Data'!$C$195:$M$290,7,FALSE)=0,"",VLOOKUP($C48,'Test Sample Data'!$C$195:$M$290,7,FALSE)))</f>
        <v/>
      </c>
      <c r="J48" s="143" t="str">
        <f>IF($C48="","",IF(VLOOKUP($C48,'Test Sample Data'!$C$195:$M$290,8,FALSE)=0,"",VLOOKUP($C48,'Test Sample Data'!$C$195:$M$290,8,FALSE)))</f>
        <v/>
      </c>
      <c r="K48" s="143" t="str">
        <f>IF($C48="","",IF(VLOOKUP($C48,'Test Sample Data'!$C$195:$M$290,9,FALSE)=0,"",VLOOKUP($C48,'Test Sample Data'!$C$195:$M$290,9,FALSE)))</f>
        <v/>
      </c>
      <c r="L48" s="143" t="str">
        <f>IF($C48="","",IF(VLOOKUP($C48,'Test Sample Data'!$C$195:$M$290,10,FALSE)=0,"",VLOOKUP($C48,'Test Sample Data'!$C$195:$M$290,10,FALSE)))</f>
        <v/>
      </c>
      <c r="M48" s="143" t="str">
        <f>IF($C48="","",IF(VLOOKUP($C48,'Test Sample Data'!$C$195:$M$290,11,FALSE)=0,"",VLOOKUP($C48,'Test Sample Data'!$C$195:$M$290,11,FALSE)))</f>
        <v/>
      </c>
      <c r="N48" s="155" t="str">
        <f t="shared" si="8"/>
        <v>HQP006171</v>
      </c>
      <c r="O48" s="32" t="str">
        <f>IF('Choose Housekeeping Genes'!C48=0,"",'Choose Housekeeping Genes'!C48)</f>
        <v>H06</v>
      </c>
      <c r="P48" s="143" t="str">
        <f>IF($C48="","",IF(VLOOKUP($C48,'Control Sample Data'!$C$195:$M$290,2,FALSE)=0,"",VLOOKUP($C48,'Control Sample Data'!$C$195:$M$290,2,FALSE)))</f>
        <v/>
      </c>
      <c r="Q48" s="143" t="str">
        <f>IF($C48="","",IF(VLOOKUP($C48,'Control Sample Data'!$C$195:$M$290,3,FALSE)=0,"",VLOOKUP($C48,'Control Sample Data'!$C$195:$M$290,3,FALSE)))</f>
        <v/>
      </c>
      <c r="R48" s="143" t="str">
        <f>IF($C48="","",IF(VLOOKUP($C48,'Control Sample Data'!$C$195:$M$290,4,FALSE)=0,"",VLOOKUP($C48,'Control Sample Data'!$C$195:$M$290,4,FALSE)))</f>
        <v/>
      </c>
      <c r="S48" s="143" t="str">
        <f>IF($C48="","",IF(VLOOKUP($C48,'Control Sample Data'!$C$195:$M$290,5,FALSE)=0,"",VLOOKUP($C48,'Control Sample Data'!$C$195:$M$290,5,FALSE)))</f>
        <v/>
      </c>
      <c r="T48" s="143" t="str">
        <f>IF($C48="","",IF(VLOOKUP($C48,'Control Sample Data'!$C$195:$M$290,6,FALSE)=0,"",VLOOKUP($C48,'Control Sample Data'!$C$195:$M$290,6,FALSE)))</f>
        <v/>
      </c>
      <c r="U48" s="143" t="str">
        <f>IF($C48="","",IF(VLOOKUP($C48,'Control Sample Data'!$C$195:$M$290,7,FALSE)=0,"",VLOOKUP($C48,'Control Sample Data'!$C$195:$M$290,7,FALSE)))</f>
        <v/>
      </c>
      <c r="V48" s="143" t="str">
        <f>IF($C48="","",IF(VLOOKUP($C48,'Control Sample Data'!$C$195:$M$290,8,FALSE)=0,"",VLOOKUP($C48,'Control Sample Data'!$C$195:$M$290,8,FALSE)))</f>
        <v/>
      </c>
      <c r="W48" s="143" t="str">
        <f>IF($C48="","",IF(VLOOKUP($C48,'Control Sample Data'!$C$195:$M$290,9,FALSE)=0,"",VLOOKUP($C48,'Control Sample Data'!$C$195:$M$290,9,FALSE)))</f>
        <v/>
      </c>
      <c r="X48" s="143" t="str">
        <f>IF($C48="","",IF(VLOOKUP($C48,'Control Sample Data'!$C$195:$M$290,10,FALSE)=0,"",VLOOKUP($C48,'Control Sample Data'!$C$195:$M$290,10,FALSE)))</f>
        <v/>
      </c>
      <c r="Y48" s="143" t="str">
        <f>IF($C48="","",IF(VLOOKUP($C48,'Control Sample Data'!$C$195:$M$290,11,FALSE)=0,"",VLOOKUP($C48,'Control Sample Data'!$C$195:$M$290,11,FALSE)))</f>
        <v/>
      </c>
    </row>
    <row r="49" spans="1:25" ht="15" customHeight="1">
      <c r="A49" s="140"/>
      <c r="B49" s="152" t="str">
        <f t="shared" si="7"/>
        <v>HQP009026</v>
      </c>
      <c r="C49" s="151" t="str">
        <f>IF('Choose Housekeeping Genes'!C7=0,"",'Choose Housekeeping Genes'!C7)</f>
        <v>H07</v>
      </c>
      <c r="D49" s="143" t="str">
        <f>IF($C49="","",IF(VLOOKUP($C49,'Test Sample Data'!$C$195:$M$290,2,FALSE)=0,"",VLOOKUP($C49,'Test Sample Data'!$C$195:$M$290,2,FALSE)))</f>
        <v/>
      </c>
      <c r="E49" s="143" t="str">
        <f>IF($C49="","",IF(VLOOKUP($C49,'Test Sample Data'!$C$195:$M$290,3,FALSE)=0,"",VLOOKUP($C49,'Test Sample Data'!$C$195:$M$290,3,FALSE)))</f>
        <v/>
      </c>
      <c r="F49" s="143" t="str">
        <f>IF($C49="","",IF(VLOOKUP($C49,'Test Sample Data'!$C$195:$M$290,4,FALSE)=0,"",VLOOKUP($C49,'Test Sample Data'!$C$195:$M$290,4,FALSE)))</f>
        <v/>
      </c>
      <c r="G49" s="143" t="str">
        <f>IF($C49="","",IF(VLOOKUP($C49,'Test Sample Data'!$C$195:$M$290,5,FALSE)=0,"",VLOOKUP($C49,'Test Sample Data'!$C$195:$M$290,5,FALSE)))</f>
        <v/>
      </c>
      <c r="H49" s="143" t="str">
        <f>IF($C49="","",IF(VLOOKUP($C49,'Test Sample Data'!$C$195:$M$290,6,FALSE)=0,"",VLOOKUP($C49,'Test Sample Data'!$C$195:$M$290,6,FALSE)))</f>
        <v/>
      </c>
      <c r="I49" s="143" t="str">
        <f>IF($C49="","",IF(VLOOKUP($C49,'Test Sample Data'!$C$195:$M$290,7,FALSE)=0,"",VLOOKUP($C49,'Test Sample Data'!$C$195:$M$290,7,FALSE)))</f>
        <v/>
      </c>
      <c r="J49" s="143" t="str">
        <f>IF($C49="","",IF(VLOOKUP($C49,'Test Sample Data'!$C$195:$M$290,8,FALSE)=0,"",VLOOKUP($C49,'Test Sample Data'!$C$195:$M$290,8,FALSE)))</f>
        <v/>
      </c>
      <c r="K49" s="143" t="str">
        <f>IF($C49="","",IF(VLOOKUP($C49,'Test Sample Data'!$C$195:$M$290,9,FALSE)=0,"",VLOOKUP($C49,'Test Sample Data'!$C$195:$M$290,9,FALSE)))</f>
        <v/>
      </c>
      <c r="L49" s="143" t="str">
        <f>IF($C49="","",IF(VLOOKUP($C49,'Test Sample Data'!$C$195:$M$290,10,FALSE)=0,"",VLOOKUP($C49,'Test Sample Data'!$C$195:$M$290,10,FALSE)))</f>
        <v/>
      </c>
      <c r="M49" s="143" t="str">
        <f>IF($C49="","",IF(VLOOKUP($C49,'Test Sample Data'!$C$195:$M$290,11,FALSE)=0,"",VLOOKUP($C49,'Test Sample Data'!$C$195:$M$290,11,FALSE)))</f>
        <v/>
      </c>
      <c r="N49" s="155" t="str">
        <f t="shared" si="8"/>
        <v>HQP009026</v>
      </c>
      <c r="O49" s="32" t="str">
        <f>IF('Choose Housekeeping Genes'!C49=0,"",'Choose Housekeeping Genes'!C49)</f>
        <v>H07</v>
      </c>
      <c r="P49" s="143" t="str">
        <f>IF($C49="","",IF(VLOOKUP($C49,'Control Sample Data'!$C$195:$M$290,2,FALSE)=0,"",VLOOKUP($C49,'Control Sample Data'!$C$195:$M$290,2,FALSE)))</f>
        <v/>
      </c>
      <c r="Q49" s="143" t="str">
        <f>IF($C49="","",IF(VLOOKUP($C49,'Control Sample Data'!$C$195:$M$290,3,FALSE)=0,"",VLOOKUP($C49,'Control Sample Data'!$C$195:$M$290,3,FALSE)))</f>
        <v/>
      </c>
      <c r="R49" s="143" t="str">
        <f>IF($C49="","",IF(VLOOKUP($C49,'Control Sample Data'!$C$195:$M$290,4,FALSE)=0,"",VLOOKUP($C49,'Control Sample Data'!$C$195:$M$290,4,FALSE)))</f>
        <v/>
      </c>
      <c r="S49" s="143" t="str">
        <f>IF($C49="","",IF(VLOOKUP($C49,'Control Sample Data'!$C$195:$M$290,5,FALSE)=0,"",VLOOKUP($C49,'Control Sample Data'!$C$195:$M$290,5,FALSE)))</f>
        <v/>
      </c>
      <c r="T49" s="143" t="str">
        <f>IF($C49="","",IF(VLOOKUP($C49,'Control Sample Data'!$C$195:$M$290,6,FALSE)=0,"",VLOOKUP($C49,'Control Sample Data'!$C$195:$M$290,6,FALSE)))</f>
        <v/>
      </c>
      <c r="U49" s="143" t="str">
        <f>IF($C49="","",IF(VLOOKUP($C49,'Control Sample Data'!$C$195:$M$290,7,FALSE)=0,"",VLOOKUP($C49,'Control Sample Data'!$C$195:$M$290,7,FALSE)))</f>
        <v/>
      </c>
      <c r="V49" s="143" t="str">
        <f>IF($C49="","",IF(VLOOKUP($C49,'Control Sample Data'!$C$195:$M$290,8,FALSE)=0,"",VLOOKUP($C49,'Control Sample Data'!$C$195:$M$290,8,FALSE)))</f>
        <v/>
      </c>
      <c r="W49" s="143" t="str">
        <f>IF($C49="","",IF(VLOOKUP($C49,'Control Sample Data'!$C$195:$M$290,9,FALSE)=0,"",VLOOKUP($C49,'Control Sample Data'!$C$195:$M$290,9,FALSE)))</f>
        <v/>
      </c>
      <c r="X49" s="143" t="str">
        <f>IF($C49="","",IF(VLOOKUP($C49,'Control Sample Data'!$C$195:$M$290,10,FALSE)=0,"",VLOOKUP($C49,'Control Sample Data'!$C$195:$M$290,10,FALSE)))</f>
        <v/>
      </c>
      <c r="Y49" s="143" t="str">
        <f>IF($C49="","",IF(VLOOKUP($C49,'Control Sample Data'!$C$195:$M$290,11,FALSE)=0,"",VLOOKUP($C49,'Control Sample Data'!$C$195:$M$290,11,FALSE)))</f>
        <v/>
      </c>
    </row>
    <row r="50" spans="1:25" ht="15" customHeight="1">
      <c r="A50" s="140"/>
      <c r="B50" s="152" t="str">
        <f t="shared" si="7"/>
        <v>HQP054253</v>
      </c>
      <c r="C50" s="151" t="str">
        <f>IF('Choose Housekeeping Genes'!C8=0,"",'Choose Housekeeping Genes'!C8)</f>
        <v>H08</v>
      </c>
      <c r="D50" s="143" t="str">
        <f>IF($C50="","",IF(VLOOKUP($C50,'Test Sample Data'!$C$195:$M$290,2,FALSE)=0,"",VLOOKUP($C50,'Test Sample Data'!$C$195:$M$290,2,FALSE)))</f>
        <v/>
      </c>
      <c r="E50" s="143" t="str">
        <f>IF($C50="","",IF(VLOOKUP($C50,'Test Sample Data'!$C$195:$M$290,3,FALSE)=0,"",VLOOKUP($C50,'Test Sample Data'!$C$195:$M$290,3,FALSE)))</f>
        <v/>
      </c>
      <c r="F50" s="143" t="str">
        <f>IF($C50="","",IF(VLOOKUP($C50,'Test Sample Data'!$C$195:$M$290,4,FALSE)=0,"",VLOOKUP($C50,'Test Sample Data'!$C$195:$M$290,4,FALSE)))</f>
        <v/>
      </c>
      <c r="G50" s="143" t="str">
        <f>IF($C50="","",IF(VLOOKUP($C50,'Test Sample Data'!$C$195:$M$290,5,FALSE)=0,"",VLOOKUP($C50,'Test Sample Data'!$C$195:$M$290,5,FALSE)))</f>
        <v/>
      </c>
      <c r="H50" s="143" t="str">
        <f>IF($C50="","",IF(VLOOKUP($C50,'Test Sample Data'!$C$195:$M$290,6,FALSE)=0,"",VLOOKUP($C50,'Test Sample Data'!$C$195:$M$290,6,FALSE)))</f>
        <v/>
      </c>
      <c r="I50" s="143" t="str">
        <f>IF($C50="","",IF(VLOOKUP($C50,'Test Sample Data'!$C$195:$M$290,7,FALSE)=0,"",VLOOKUP($C50,'Test Sample Data'!$C$195:$M$290,7,FALSE)))</f>
        <v/>
      </c>
      <c r="J50" s="143" t="str">
        <f>IF($C50="","",IF(VLOOKUP($C50,'Test Sample Data'!$C$195:$M$290,8,FALSE)=0,"",VLOOKUP($C50,'Test Sample Data'!$C$195:$M$290,8,FALSE)))</f>
        <v/>
      </c>
      <c r="K50" s="143" t="str">
        <f>IF($C50="","",IF(VLOOKUP($C50,'Test Sample Data'!$C$195:$M$290,9,FALSE)=0,"",VLOOKUP($C50,'Test Sample Data'!$C$195:$M$290,9,FALSE)))</f>
        <v/>
      </c>
      <c r="L50" s="143" t="str">
        <f>IF($C50="","",IF(VLOOKUP($C50,'Test Sample Data'!$C$195:$M$290,10,FALSE)=0,"",VLOOKUP($C50,'Test Sample Data'!$C$195:$M$290,10,FALSE)))</f>
        <v/>
      </c>
      <c r="M50" s="143" t="str">
        <f>IF($C50="","",IF(VLOOKUP($C50,'Test Sample Data'!$C$195:$M$290,11,FALSE)=0,"",VLOOKUP($C50,'Test Sample Data'!$C$195:$M$290,11,FALSE)))</f>
        <v/>
      </c>
      <c r="N50" s="155" t="str">
        <f t="shared" si="8"/>
        <v>HQP054253</v>
      </c>
      <c r="O50" s="32" t="str">
        <f>IF('Choose Housekeeping Genes'!C50=0,"",'Choose Housekeeping Genes'!C50)</f>
        <v>H08</v>
      </c>
      <c r="P50" s="143" t="str">
        <f>IF($C50="","",IF(VLOOKUP($C50,'Control Sample Data'!$C$195:$M$290,2,FALSE)=0,"",VLOOKUP($C50,'Control Sample Data'!$C$195:$M$290,2,FALSE)))</f>
        <v/>
      </c>
      <c r="Q50" s="143" t="str">
        <f>IF($C50="","",IF(VLOOKUP($C50,'Control Sample Data'!$C$195:$M$290,3,FALSE)=0,"",VLOOKUP($C50,'Control Sample Data'!$C$195:$M$290,3,FALSE)))</f>
        <v/>
      </c>
      <c r="R50" s="143" t="str">
        <f>IF($C50="","",IF(VLOOKUP($C50,'Control Sample Data'!$C$195:$M$290,4,FALSE)=0,"",VLOOKUP($C50,'Control Sample Data'!$C$195:$M$290,4,FALSE)))</f>
        <v/>
      </c>
      <c r="S50" s="143" t="str">
        <f>IF($C50="","",IF(VLOOKUP($C50,'Control Sample Data'!$C$195:$M$290,5,FALSE)=0,"",VLOOKUP($C50,'Control Sample Data'!$C$195:$M$290,5,FALSE)))</f>
        <v/>
      </c>
      <c r="T50" s="143" t="str">
        <f>IF($C50="","",IF(VLOOKUP($C50,'Control Sample Data'!$C$195:$M$290,6,FALSE)=0,"",VLOOKUP($C50,'Control Sample Data'!$C$195:$M$290,6,FALSE)))</f>
        <v/>
      </c>
      <c r="U50" s="143" t="str">
        <f>IF($C50="","",IF(VLOOKUP($C50,'Control Sample Data'!$C$195:$M$290,7,FALSE)=0,"",VLOOKUP($C50,'Control Sample Data'!$C$195:$M$290,7,FALSE)))</f>
        <v/>
      </c>
      <c r="V50" s="143" t="str">
        <f>IF($C50="","",IF(VLOOKUP($C50,'Control Sample Data'!$C$195:$M$290,8,FALSE)=0,"",VLOOKUP($C50,'Control Sample Data'!$C$195:$M$290,8,FALSE)))</f>
        <v/>
      </c>
      <c r="W50" s="143" t="str">
        <f>IF($C50="","",IF(VLOOKUP($C50,'Control Sample Data'!$C$195:$M$290,9,FALSE)=0,"",VLOOKUP($C50,'Control Sample Data'!$C$195:$M$290,9,FALSE)))</f>
        <v/>
      </c>
      <c r="X50" s="143" t="str">
        <f>IF($C50="","",IF(VLOOKUP($C50,'Control Sample Data'!$C$195:$M$290,10,FALSE)=0,"",VLOOKUP($C50,'Control Sample Data'!$C$195:$M$290,10,FALSE)))</f>
        <v/>
      </c>
      <c r="Y50" s="143" t="str">
        <f>IF($C50="","",IF(VLOOKUP($C50,'Control Sample Data'!$C$195:$M$290,11,FALSE)=0,"",VLOOKUP($C50,'Control Sample Data'!$C$195:$M$290,11,FALSE)))</f>
        <v/>
      </c>
    </row>
    <row r="51" spans="1:25" ht="15" customHeight="1">
      <c r="A51" s="140"/>
      <c r="B51" s="152" t="str">
        <f t="shared" si="7"/>
        <v/>
      </c>
      <c r="C51" s="151" t="str">
        <f>IF('Choose Housekeeping Genes'!C9=0,"",'Choose Housekeeping Genes'!C9)</f>
        <v/>
      </c>
      <c r="D51" s="143" t="str">
        <f>IF($C51="","",IF(VLOOKUP($C51,'Test Sample Data'!$C$195:$M$290,2,FALSE)=0,"",VLOOKUP($C51,'Test Sample Data'!$C$195:$M$290,2,FALSE)))</f>
        <v/>
      </c>
      <c r="E51" s="143" t="str">
        <f>IF($C51="","",IF(VLOOKUP($C51,'Test Sample Data'!$C$195:$M$290,3,FALSE)=0,"",VLOOKUP($C51,'Test Sample Data'!$C$195:$M$290,3,FALSE)))</f>
        <v/>
      </c>
      <c r="F51" s="143" t="str">
        <f>IF($C51="","",IF(VLOOKUP($C51,'Test Sample Data'!$C$195:$M$290,4,FALSE)=0,"",VLOOKUP($C51,'Test Sample Data'!$C$195:$M$290,4,FALSE)))</f>
        <v/>
      </c>
      <c r="G51" s="143" t="str">
        <f>IF($C51="","",IF(VLOOKUP($C51,'Test Sample Data'!$C$195:$M$290,5,FALSE)=0,"",VLOOKUP($C51,'Test Sample Data'!$C$195:$M$290,5,FALSE)))</f>
        <v/>
      </c>
      <c r="H51" s="143" t="str">
        <f>IF($C51="","",IF(VLOOKUP($C51,'Test Sample Data'!$C$195:$M$290,6,FALSE)=0,"",VLOOKUP($C51,'Test Sample Data'!$C$195:$M$290,6,FALSE)))</f>
        <v/>
      </c>
      <c r="I51" s="143" t="str">
        <f>IF($C51="","",IF(VLOOKUP($C51,'Test Sample Data'!$C$195:$M$290,7,FALSE)=0,"",VLOOKUP($C51,'Test Sample Data'!$C$195:$M$290,7,FALSE)))</f>
        <v/>
      </c>
      <c r="J51" s="143" t="str">
        <f>IF($C51="","",IF(VLOOKUP($C51,'Test Sample Data'!$C$195:$M$290,8,FALSE)=0,"",VLOOKUP($C51,'Test Sample Data'!$C$195:$M$290,8,FALSE)))</f>
        <v/>
      </c>
      <c r="K51" s="143" t="str">
        <f>IF($C51="","",IF(VLOOKUP($C51,'Test Sample Data'!$C$195:$M$290,9,FALSE)=0,"",VLOOKUP($C51,'Test Sample Data'!$C$195:$M$290,9,FALSE)))</f>
        <v/>
      </c>
      <c r="L51" s="143" t="str">
        <f>IF($C51="","",IF(VLOOKUP($C51,'Test Sample Data'!$C$195:$M$290,10,FALSE)=0,"",VLOOKUP($C51,'Test Sample Data'!$C$195:$M$290,10,FALSE)))</f>
        <v/>
      </c>
      <c r="M51" s="143" t="str">
        <f>IF($C51="","",IF(VLOOKUP($C51,'Test Sample Data'!$C$195:$M$290,11,FALSE)=0,"",VLOOKUP($C51,'Test Sample Data'!$C$195:$M$290,11,FALSE)))</f>
        <v/>
      </c>
      <c r="N51" s="155" t="str">
        <f t="shared" si="8"/>
        <v/>
      </c>
      <c r="O51" s="32" t="str">
        <f>IF('Choose Housekeeping Genes'!C51=0,"",'Choose Housekeeping Genes'!C51)</f>
        <v/>
      </c>
      <c r="P51" s="143" t="str">
        <f>IF($C51="","",IF(VLOOKUP($C51,'Control Sample Data'!$C$195:$M$290,2,FALSE)=0,"",VLOOKUP($C51,'Control Sample Data'!$C$195:$M$290,2,FALSE)))</f>
        <v/>
      </c>
      <c r="Q51" s="143" t="str">
        <f>IF($C51="","",IF(VLOOKUP($C51,'Control Sample Data'!$C$195:$M$290,3,FALSE)=0,"",VLOOKUP($C51,'Control Sample Data'!$C$195:$M$290,3,FALSE)))</f>
        <v/>
      </c>
      <c r="R51" s="143" t="str">
        <f>IF($C51="","",IF(VLOOKUP($C51,'Control Sample Data'!$C$195:$M$290,4,FALSE)=0,"",VLOOKUP($C51,'Control Sample Data'!$C$195:$M$290,4,FALSE)))</f>
        <v/>
      </c>
      <c r="S51" s="143" t="str">
        <f>IF($C51="","",IF(VLOOKUP($C51,'Control Sample Data'!$C$195:$M$290,5,FALSE)=0,"",VLOOKUP($C51,'Control Sample Data'!$C$195:$M$290,5,FALSE)))</f>
        <v/>
      </c>
      <c r="T51" s="143" t="str">
        <f>IF($C51="","",IF(VLOOKUP($C51,'Control Sample Data'!$C$195:$M$290,6,FALSE)=0,"",VLOOKUP($C51,'Control Sample Data'!$C$195:$M$290,6,FALSE)))</f>
        <v/>
      </c>
      <c r="U51" s="143" t="str">
        <f>IF($C51="","",IF(VLOOKUP($C51,'Control Sample Data'!$C$195:$M$290,7,FALSE)=0,"",VLOOKUP($C51,'Control Sample Data'!$C$195:$M$290,7,FALSE)))</f>
        <v/>
      </c>
      <c r="V51" s="143" t="str">
        <f>IF($C51="","",IF(VLOOKUP($C51,'Control Sample Data'!$C$195:$M$290,8,FALSE)=0,"",VLOOKUP($C51,'Control Sample Data'!$C$195:$M$290,8,FALSE)))</f>
        <v/>
      </c>
      <c r="W51" s="143" t="str">
        <f>IF($C51="","",IF(VLOOKUP($C51,'Control Sample Data'!$C$195:$M$290,9,FALSE)=0,"",VLOOKUP($C51,'Control Sample Data'!$C$195:$M$290,9,FALSE)))</f>
        <v/>
      </c>
      <c r="X51" s="143" t="str">
        <f>IF($C51="","",IF(VLOOKUP($C51,'Control Sample Data'!$C$195:$M$290,10,FALSE)=0,"",VLOOKUP($C51,'Control Sample Data'!$C$195:$M$290,10,FALSE)))</f>
        <v/>
      </c>
      <c r="Y51" s="143" t="str">
        <f>IF($C51="","",IF(VLOOKUP($C51,'Control Sample Data'!$C$195:$M$290,11,FALSE)=0,"",VLOOKUP($C51,'Control Sample Data'!$C$195:$M$290,11,FALSE)))</f>
        <v/>
      </c>
    </row>
    <row r="52" spans="1:25" ht="15" customHeight="1">
      <c r="A52" s="140"/>
      <c r="B52" s="152" t="str">
        <f t="shared" si="7"/>
        <v/>
      </c>
      <c r="C52" s="151" t="str">
        <f>IF('Choose Housekeeping Genes'!C10=0,"",'Choose Housekeeping Genes'!C10)</f>
        <v/>
      </c>
      <c r="D52" s="143" t="str">
        <f>IF($C52="","",IF(VLOOKUP($C52,'Test Sample Data'!$C$195:$M$290,2,FALSE)=0,"",VLOOKUP($C52,'Test Sample Data'!$C$195:$M$290,2,FALSE)))</f>
        <v/>
      </c>
      <c r="E52" s="143" t="str">
        <f>IF($C52="","",IF(VLOOKUP($C52,'Test Sample Data'!$C$195:$M$290,3,FALSE)=0,"",VLOOKUP($C52,'Test Sample Data'!$C$195:$M$290,3,FALSE)))</f>
        <v/>
      </c>
      <c r="F52" s="143" t="str">
        <f>IF($C52="","",IF(VLOOKUP($C52,'Test Sample Data'!$C$195:$M$290,4,FALSE)=0,"",VLOOKUP($C52,'Test Sample Data'!$C$195:$M$290,4,FALSE)))</f>
        <v/>
      </c>
      <c r="G52" s="143" t="str">
        <f>IF($C52="","",IF(VLOOKUP($C52,'Test Sample Data'!$C$195:$M$290,5,FALSE)=0,"",VLOOKUP($C52,'Test Sample Data'!$C$195:$M$290,5,FALSE)))</f>
        <v/>
      </c>
      <c r="H52" s="143" t="str">
        <f>IF($C52="","",IF(VLOOKUP($C52,'Test Sample Data'!$C$195:$M$290,6,FALSE)=0,"",VLOOKUP($C52,'Test Sample Data'!$C$195:$M$290,6,FALSE)))</f>
        <v/>
      </c>
      <c r="I52" s="143" t="str">
        <f>IF($C52="","",IF(VLOOKUP($C52,'Test Sample Data'!$C$195:$M$290,7,FALSE)=0,"",VLOOKUP($C52,'Test Sample Data'!$C$195:$M$290,7,FALSE)))</f>
        <v/>
      </c>
      <c r="J52" s="143" t="str">
        <f>IF($C52="","",IF(VLOOKUP($C52,'Test Sample Data'!$C$195:$M$290,8,FALSE)=0,"",VLOOKUP($C52,'Test Sample Data'!$C$195:$M$290,8,FALSE)))</f>
        <v/>
      </c>
      <c r="K52" s="143" t="str">
        <f>IF($C52="","",IF(VLOOKUP($C52,'Test Sample Data'!$C$195:$M$290,9,FALSE)=0,"",VLOOKUP($C52,'Test Sample Data'!$C$195:$M$290,9,FALSE)))</f>
        <v/>
      </c>
      <c r="L52" s="143" t="str">
        <f>IF($C52="","",IF(VLOOKUP($C52,'Test Sample Data'!$C$195:$M$290,10,FALSE)=0,"",VLOOKUP($C52,'Test Sample Data'!$C$195:$M$290,10,FALSE)))</f>
        <v/>
      </c>
      <c r="M52" s="143" t="str">
        <f>IF($C52="","",IF(VLOOKUP($C52,'Test Sample Data'!$C$195:$M$290,11,FALSE)=0,"",VLOOKUP($C52,'Test Sample Data'!$C$195:$M$290,11,FALSE)))</f>
        <v/>
      </c>
      <c r="N52" s="155" t="str">
        <f t="shared" si="8"/>
        <v/>
      </c>
      <c r="O52" s="32" t="str">
        <f>IF('Choose Housekeeping Genes'!C52=0,"",'Choose Housekeeping Genes'!C52)</f>
        <v/>
      </c>
      <c r="P52" s="143" t="str">
        <f>IF($C52="","",IF(VLOOKUP($C52,'Control Sample Data'!$C$195:$M$290,2,FALSE)=0,"",VLOOKUP($C52,'Control Sample Data'!$C$195:$M$290,2,FALSE)))</f>
        <v/>
      </c>
      <c r="Q52" s="143" t="str">
        <f>IF($C52="","",IF(VLOOKUP($C52,'Control Sample Data'!$C$195:$M$290,3,FALSE)=0,"",VLOOKUP($C52,'Control Sample Data'!$C$195:$M$290,3,FALSE)))</f>
        <v/>
      </c>
      <c r="R52" s="143" t="str">
        <f>IF($C52="","",IF(VLOOKUP($C52,'Control Sample Data'!$C$195:$M$290,4,FALSE)=0,"",VLOOKUP($C52,'Control Sample Data'!$C$195:$M$290,4,FALSE)))</f>
        <v/>
      </c>
      <c r="S52" s="143" t="str">
        <f>IF($C52="","",IF(VLOOKUP($C52,'Control Sample Data'!$C$195:$M$290,5,FALSE)=0,"",VLOOKUP($C52,'Control Sample Data'!$C$195:$M$290,5,FALSE)))</f>
        <v/>
      </c>
      <c r="T52" s="143" t="str">
        <f>IF($C52="","",IF(VLOOKUP($C52,'Control Sample Data'!$C$195:$M$290,6,FALSE)=0,"",VLOOKUP($C52,'Control Sample Data'!$C$195:$M$290,6,FALSE)))</f>
        <v/>
      </c>
      <c r="U52" s="143" t="str">
        <f>IF($C52="","",IF(VLOOKUP($C52,'Control Sample Data'!$C$195:$M$290,7,FALSE)=0,"",VLOOKUP($C52,'Control Sample Data'!$C$195:$M$290,7,FALSE)))</f>
        <v/>
      </c>
      <c r="V52" s="143" t="str">
        <f>IF($C52="","",IF(VLOOKUP($C52,'Control Sample Data'!$C$195:$M$290,8,FALSE)=0,"",VLOOKUP($C52,'Control Sample Data'!$C$195:$M$290,8,FALSE)))</f>
        <v/>
      </c>
      <c r="W52" s="143" t="str">
        <f>IF($C52="","",IF(VLOOKUP($C52,'Control Sample Data'!$C$195:$M$290,9,FALSE)=0,"",VLOOKUP($C52,'Control Sample Data'!$C$195:$M$290,9,FALSE)))</f>
        <v/>
      </c>
      <c r="X52" s="143" t="str">
        <f>IF($C52="","",IF(VLOOKUP($C52,'Control Sample Data'!$C$195:$M$290,10,FALSE)=0,"",VLOOKUP($C52,'Control Sample Data'!$C$195:$M$290,10,FALSE)))</f>
        <v/>
      </c>
      <c r="Y52" s="143" t="str">
        <f>IF($C52="","",IF(VLOOKUP($C52,'Control Sample Data'!$C$195:$M$290,11,FALSE)=0,"",VLOOKUP($C52,'Control Sample Data'!$C$195:$M$290,11,FALSE)))</f>
        <v/>
      </c>
    </row>
    <row r="53" spans="1:25" ht="15" customHeight="1">
      <c r="A53" s="140"/>
      <c r="B53" s="152" t="str">
        <f t="shared" si="7"/>
        <v/>
      </c>
      <c r="C53" s="151" t="str">
        <f>IF('Choose Housekeeping Genes'!C11=0,"",'Choose Housekeeping Genes'!C11)</f>
        <v/>
      </c>
      <c r="D53" s="143" t="str">
        <f>IF($C53="","",IF(VLOOKUP($C53,'Test Sample Data'!$C$195:$M$290,2,FALSE)=0,"",VLOOKUP($C53,'Test Sample Data'!$C$195:$M$290,2,FALSE)))</f>
        <v/>
      </c>
      <c r="E53" s="143" t="str">
        <f>IF($C53="","",IF(VLOOKUP($C53,'Test Sample Data'!$C$195:$M$290,3,FALSE)=0,"",VLOOKUP($C53,'Test Sample Data'!$C$195:$M$290,3,FALSE)))</f>
        <v/>
      </c>
      <c r="F53" s="143" t="str">
        <f>IF($C53="","",IF(VLOOKUP($C53,'Test Sample Data'!$C$195:$M$290,4,FALSE)=0,"",VLOOKUP($C53,'Test Sample Data'!$C$195:$M$290,4,FALSE)))</f>
        <v/>
      </c>
      <c r="G53" s="143" t="str">
        <f>IF($C53="","",IF(VLOOKUP($C53,'Test Sample Data'!$C$195:$M$290,5,FALSE)=0,"",VLOOKUP($C53,'Test Sample Data'!$C$195:$M$290,5,FALSE)))</f>
        <v/>
      </c>
      <c r="H53" s="143" t="str">
        <f>IF($C53="","",IF(VLOOKUP($C53,'Test Sample Data'!$C$195:$M$290,6,FALSE)=0,"",VLOOKUP($C53,'Test Sample Data'!$C$195:$M$290,6,FALSE)))</f>
        <v/>
      </c>
      <c r="I53" s="143" t="str">
        <f>IF($C53="","",IF(VLOOKUP($C53,'Test Sample Data'!$C$195:$M$290,7,FALSE)=0,"",VLOOKUP($C53,'Test Sample Data'!$C$195:$M$290,7,FALSE)))</f>
        <v/>
      </c>
      <c r="J53" s="143" t="str">
        <f>IF($C53="","",IF(VLOOKUP($C53,'Test Sample Data'!$C$195:$M$290,8,FALSE)=0,"",VLOOKUP($C53,'Test Sample Data'!$C$195:$M$290,8,FALSE)))</f>
        <v/>
      </c>
      <c r="K53" s="143" t="str">
        <f>IF($C53="","",IF(VLOOKUP($C53,'Test Sample Data'!$C$195:$M$290,9,FALSE)=0,"",VLOOKUP($C53,'Test Sample Data'!$C$195:$M$290,9,FALSE)))</f>
        <v/>
      </c>
      <c r="L53" s="143" t="str">
        <f>IF($C53="","",IF(VLOOKUP($C53,'Test Sample Data'!$C$195:$M$290,10,FALSE)=0,"",VLOOKUP($C53,'Test Sample Data'!$C$195:$M$290,10,FALSE)))</f>
        <v/>
      </c>
      <c r="M53" s="143" t="str">
        <f>IF($C53="","",IF(VLOOKUP($C53,'Test Sample Data'!$C$195:$M$290,11,FALSE)=0,"",VLOOKUP($C53,'Test Sample Data'!$C$195:$M$290,11,FALSE)))</f>
        <v/>
      </c>
      <c r="N53" s="155" t="str">
        <f t="shared" si="8"/>
        <v/>
      </c>
      <c r="O53" s="32" t="str">
        <f>IF('Choose Housekeeping Genes'!C53=0,"",'Choose Housekeeping Genes'!C53)</f>
        <v/>
      </c>
      <c r="P53" s="143" t="str">
        <f>IF($C53="","",IF(VLOOKUP($C53,'Control Sample Data'!$C$195:$M$290,2,FALSE)=0,"",VLOOKUP($C53,'Control Sample Data'!$C$195:$M$290,2,FALSE)))</f>
        <v/>
      </c>
      <c r="Q53" s="143" t="str">
        <f>IF($C53="","",IF(VLOOKUP($C53,'Control Sample Data'!$C$195:$M$290,3,FALSE)=0,"",VLOOKUP($C53,'Control Sample Data'!$C$195:$M$290,3,FALSE)))</f>
        <v/>
      </c>
      <c r="R53" s="143" t="str">
        <f>IF($C53="","",IF(VLOOKUP($C53,'Control Sample Data'!$C$195:$M$290,4,FALSE)=0,"",VLOOKUP($C53,'Control Sample Data'!$C$195:$M$290,4,FALSE)))</f>
        <v/>
      </c>
      <c r="S53" s="143" t="str">
        <f>IF($C53="","",IF(VLOOKUP($C53,'Control Sample Data'!$C$195:$M$290,5,FALSE)=0,"",VLOOKUP($C53,'Control Sample Data'!$C$195:$M$290,5,FALSE)))</f>
        <v/>
      </c>
      <c r="T53" s="143" t="str">
        <f>IF($C53="","",IF(VLOOKUP($C53,'Control Sample Data'!$C$195:$M$290,6,FALSE)=0,"",VLOOKUP($C53,'Control Sample Data'!$C$195:$M$290,6,FALSE)))</f>
        <v/>
      </c>
      <c r="U53" s="143" t="str">
        <f>IF($C53="","",IF(VLOOKUP($C53,'Control Sample Data'!$C$195:$M$290,7,FALSE)=0,"",VLOOKUP($C53,'Control Sample Data'!$C$195:$M$290,7,FALSE)))</f>
        <v/>
      </c>
      <c r="V53" s="143" t="str">
        <f>IF($C53="","",IF(VLOOKUP($C53,'Control Sample Data'!$C$195:$M$290,8,FALSE)=0,"",VLOOKUP($C53,'Control Sample Data'!$C$195:$M$290,8,FALSE)))</f>
        <v/>
      </c>
      <c r="W53" s="143" t="str">
        <f>IF($C53="","",IF(VLOOKUP($C53,'Control Sample Data'!$C$195:$M$290,9,FALSE)=0,"",VLOOKUP($C53,'Control Sample Data'!$C$195:$M$290,9,FALSE)))</f>
        <v/>
      </c>
      <c r="X53" s="143" t="str">
        <f>IF($C53="","",IF(VLOOKUP($C53,'Control Sample Data'!$C$195:$M$290,10,FALSE)=0,"",VLOOKUP($C53,'Control Sample Data'!$C$195:$M$290,10,FALSE)))</f>
        <v/>
      </c>
      <c r="Y53" s="143" t="str">
        <f>IF($C53="","",IF(VLOOKUP($C53,'Control Sample Data'!$C$195:$M$290,11,FALSE)=0,"",VLOOKUP($C53,'Control Sample Data'!$C$195:$M$290,11,FALSE)))</f>
        <v/>
      </c>
    </row>
    <row r="54" spans="1:25" ht="15" customHeight="1">
      <c r="A54" s="140"/>
      <c r="B54" s="152" t="str">
        <f t="shared" si="7"/>
        <v/>
      </c>
      <c r="C54" s="151" t="str">
        <f>IF('Choose Housekeeping Genes'!C12=0,"",'Choose Housekeeping Genes'!C12)</f>
        <v/>
      </c>
      <c r="D54" s="143" t="str">
        <f>IF($C54="","",IF(VLOOKUP($C54,'Test Sample Data'!$C$195:$M$290,2,FALSE)=0,"",VLOOKUP($C54,'Test Sample Data'!$C$195:$M$290,2,FALSE)))</f>
        <v/>
      </c>
      <c r="E54" s="143" t="str">
        <f>IF($C54="","",IF(VLOOKUP($C54,'Test Sample Data'!$C$195:$M$290,3,FALSE)=0,"",VLOOKUP($C54,'Test Sample Data'!$C$195:$M$290,3,FALSE)))</f>
        <v/>
      </c>
      <c r="F54" s="143" t="str">
        <f>IF($C54="","",IF(VLOOKUP($C54,'Test Sample Data'!$C$195:$M$290,4,FALSE)=0,"",VLOOKUP($C54,'Test Sample Data'!$C$195:$M$290,4,FALSE)))</f>
        <v/>
      </c>
      <c r="G54" s="143" t="str">
        <f>IF($C54="","",IF(VLOOKUP($C54,'Test Sample Data'!$C$195:$M$290,5,FALSE)=0,"",VLOOKUP($C54,'Test Sample Data'!$C$195:$M$290,5,FALSE)))</f>
        <v/>
      </c>
      <c r="H54" s="143" t="str">
        <f>IF($C54="","",IF(VLOOKUP($C54,'Test Sample Data'!$C$195:$M$290,6,FALSE)=0,"",VLOOKUP($C54,'Test Sample Data'!$C$195:$M$290,6,FALSE)))</f>
        <v/>
      </c>
      <c r="I54" s="143" t="str">
        <f>IF($C54="","",IF(VLOOKUP($C54,'Test Sample Data'!$C$195:$M$290,7,FALSE)=0,"",VLOOKUP($C54,'Test Sample Data'!$C$195:$M$290,7,FALSE)))</f>
        <v/>
      </c>
      <c r="J54" s="143" t="str">
        <f>IF($C54="","",IF(VLOOKUP($C54,'Test Sample Data'!$C$195:$M$290,8,FALSE)=0,"",VLOOKUP($C54,'Test Sample Data'!$C$195:$M$290,8,FALSE)))</f>
        <v/>
      </c>
      <c r="K54" s="143" t="str">
        <f>IF($C54="","",IF(VLOOKUP($C54,'Test Sample Data'!$C$195:$M$290,9,FALSE)=0,"",VLOOKUP($C54,'Test Sample Data'!$C$195:$M$290,9,FALSE)))</f>
        <v/>
      </c>
      <c r="L54" s="143" t="str">
        <f>IF($C54="","",IF(VLOOKUP($C54,'Test Sample Data'!$C$195:$M$290,10,FALSE)=0,"",VLOOKUP($C54,'Test Sample Data'!$C$195:$M$290,10,FALSE)))</f>
        <v/>
      </c>
      <c r="M54" s="143" t="str">
        <f>IF($C54="","",IF(VLOOKUP($C54,'Test Sample Data'!$C$195:$M$290,11,FALSE)=0,"",VLOOKUP($C54,'Test Sample Data'!$C$195:$M$290,11,FALSE)))</f>
        <v/>
      </c>
      <c r="N54" s="155" t="str">
        <f t="shared" si="8"/>
        <v/>
      </c>
      <c r="O54" s="32" t="str">
        <f>IF('Choose Housekeeping Genes'!C54=0,"",'Choose Housekeeping Genes'!C54)</f>
        <v/>
      </c>
      <c r="P54" s="143" t="str">
        <f>IF($C54="","",IF(VLOOKUP($C54,'Control Sample Data'!$C$195:$M$290,2,FALSE)=0,"",VLOOKUP($C54,'Control Sample Data'!$C$195:$M$290,2,FALSE)))</f>
        <v/>
      </c>
      <c r="Q54" s="143" t="str">
        <f>IF($C54="","",IF(VLOOKUP($C54,'Control Sample Data'!$C$195:$M$290,3,FALSE)=0,"",VLOOKUP($C54,'Control Sample Data'!$C$195:$M$290,3,FALSE)))</f>
        <v/>
      </c>
      <c r="R54" s="143" t="str">
        <f>IF($C54="","",IF(VLOOKUP($C54,'Control Sample Data'!$C$195:$M$290,4,FALSE)=0,"",VLOOKUP($C54,'Control Sample Data'!$C$195:$M$290,4,FALSE)))</f>
        <v/>
      </c>
      <c r="S54" s="143" t="str">
        <f>IF($C54="","",IF(VLOOKUP($C54,'Control Sample Data'!$C$195:$M$290,5,FALSE)=0,"",VLOOKUP($C54,'Control Sample Data'!$C$195:$M$290,5,FALSE)))</f>
        <v/>
      </c>
      <c r="T54" s="143" t="str">
        <f>IF($C54="","",IF(VLOOKUP($C54,'Control Sample Data'!$C$195:$M$290,6,FALSE)=0,"",VLOOKUP($C54,'Control Sample Data'!$C$195:$M$290,6,FALSE)))</f>
        <v/>
      </c>
      <c r="U54" s="143" t="str">
        <f>IF($C54="","",IF(VLOOKUP($C54,'Control Sample Data'!$C$195:$M$290,7,FALSE)=0,"",VLOOKUP($C54,'Control Sample Data'!$C$195:$M$290,7,FALSE)))</f>
        <v/>
      </c>
      <c r="V54" s="143" t="str">
        <f>IF($C54="","",IF(VLOOKUP($C54,'Control Sample Data'!$C$195:$M$290,8,FALSE)=0,"",VLOOKUP($C54,'Control Sample Data'!$C$195:$M$290,8,FALSE)))</f>
        <v/>
      </c>
      <c r="W54" s="143" t="str">
        <f>IF($C54="","",IF(VLOOKUP($C54,'Control Sample Data'!$C$195:$M$290,9,FALSE)=0,"",VLOOKUP($C54,'Control Sample Data'!$C$195:$M$290,9,FALSE)))</f>
        <v/>
      </c>
      <c r="X54" s="143" t="str">
        <f>IF($C54="","",IF(VLOOKUP($C54,'Control Sample Data'!$C$195:$M$290,10,FALSE)=0,"",VLOOKUP($C54,'Control Sample Data'!$C$195:$M$290,10,FALSE)))</f>
        <v/>
      </c>
      <c r="Y54" s="143" t="str">
        <f>IF($C54="","",IF(VLOOKUP($C54,'Control Sample Data'!$C$195:$M$290,11,FALSE)=0,"",VLOOKUP($C54,'Control Sample Data'!$C$195:$M$290,11,FALSE)))</f>
        <v/>
      </c>
    </row>
    <row r="55" spans="1:25" ht="15" customHeight="1">
      <c r="A55" s="140"/>
      <c r="B55" s="152" t="str">
        <f t="shared" si="7"/>
        <v/>
      </c>
      <c r="C55" s="151" t="str">
        <f>IF('Choose Housekeeping Genes'!C13=0,"",'Choose Housekeeping Genes'!C13)</f>
        <v/>
      </c>
      <c r="D55" s="143" t="str">
        <f>IF($C55="","",IF(VLOOKUP($C55,'Test Sample Data'!$C$195:$M$290,2,FALSE)=0,"",VLOOKUP($C55,'Test Sample Data'!$C$195:$M$290,2,FALSE)))</f>
        <v/>
      </c>
      <c r="E55" s="143" t="str">
        <f>IF($C55="","",IF(VLOOKUP($C55,'Test Sample Data'!$C$195:$M$290,3,FALSE)=0,"",VLOOKUP($C55,'Test Sample Data'!$C$195:$M$290,3,FALSE)))</f>
        <v/>
      </c>
      <c r="F55" s="143" t="str">
        <f>IF($C55="","",IF(VLOOKUP($C55,'Test Sample Data'!$C$195:$M$290,4,FALSE)=0,"",VLOOKUP($C55,'Test Sample Data'!$C$195:$M$290,4,FALSE)))</f>
        <v/>
      </c>
      <c r="G55" s="143" t="str">
        <f>IF($C55="","",IF(VLOOKUP($C55,'Test Sample Data'!$C$195:$M$290,5,FALSE)=0,"",VLOOKUP($C55,'Test Sample Data'!$C$195:$M$290,5,FALSE)))</f>
        <v/>
      </c>
      <c r="H55" s="143" t="str">
        <f>IF($C55="","",IF(VLOOKUP($C55,'Test Sample Data'!$C$195:$M$290,6,FALSE)=0,"",VLOOKUP($C55,'Test Sample Data'!$C$195:$M$290,6,FALSE)))</f>
        <v/>
      </c>
      <c r="I55" s="143" t="str">
        <f>IF($C55="","",IF(VLOOKUP($C55,'Test Sample Data'!$C$195:$M$290,7,FALSE)=0,"",VLOOKUP($C55,'Test Sample Data'!$C$195:$M$290,7,FALSE)))</f>
        <v/>
      </c>
      <c r="J55" s="143" t="str">
        <f>IF($C55="","",IF(VLOOKUP($C55,'Test Sample Data'!$C$195:$M$290,8,FALSE)=0,"",VLOOKUP($C55,'Test Sample Data'!$C$195:$M$290,8,FALSE)))</f>
        <v/>
      </c>
      <c r="K55" s="143" t="str">
        <f>IF($C55="","",IF(VLOOKUP($C55,'Test Sample Data'!$C$195:$M$290,9,FALSE)=0,"",VLOOKUP($C55,'Test Sample Data'!$C$195:$M$290,9,FALSE)))</f>
        <v/>
      </c>
      <c r="L55" s="143" t="str">
        <f>IF($C55="","",IF(VLOOKUP($C55,'Test Sample Data'!$C$195:$M$290,10,FALSE)=0,"",VLOOKUP($C55,'Test Sample Data'!$C$195:$M$290,10,FALSE)))</f>
        <v/>
      </c>
      <c r="M55" s="143" t="str">
        <f>IF($C55="","",IF(VLOOKUP($C55,'Test Sample Data'!$C$195:$M$290,11,FALSE)=0,"",VLOOKUP($C55,'Test Sample Data'!$C$195:$M$290,11,FALSE)))</f>
        <v/>
      </c>
      <c r="N55" s="155" t="str">
        <f t="shared" si="8"/>
        <v/>
      </c>
      <c r="O55" s="32" t="str">
        <f>IF('Choose Housekeeping Genes'!C55=0,"",'Choose Housekeeping Genes'!C55)</f>
        <v/>
      </c>
      <c r="P55" s="143" t="str">
        <f>IF($C55="","",IF(VLOOKUP($C55,'Control Sample Data'!$C$195:$M$290,2,FALSE)=0,"",VLOOKUP($C55,'Control Sample Data'!$C$195:$M$290,2,FALSE)))</f>
        <v/>
      </c>
      <c r="Q55" s="143" t="str">
        <f>IF($C55="","",IF(VLOOKUP($C55,'Control Sample Data'!$C$195:$M$290,3,FALSE)=0,"",VLOOKUP($C55,'Control Sample Data'!$C$195:$M$290,3,FALSE)))</f>
        <v/>
      </c>
      <c r="R55" s="143" t="str">
        <f>IF($C55="","",IF(VLOOKUP($C55,'Control Sample Data'!$C$195:$M$290,4,FALSE)=0,"",VLOOKUP($C55,'Control Sample Data'!$C$195:$M$290,4,FALSE)))</f>
        <v/>
      </c>
      <c r="S55" s="143" t="str">
        <f>IF($C55="","",IF(VLOOKUP($C55,'Control Sample Data'!$C$195:$M$290,5,FALSE)=0,"",VLOOKUP($C55,'Control Sample Data'!$C$195:$M$290,5,FALSE)))</f>
        <v/>
      </c>
      <c r="T55" s="143" t="str">
        <f>IF($C55="","",IF(VLOOKUP($C55,'Control Sample Data'!$C$195:$M$290,6,FALSE)=0,"",VLOOKUP($C55,'Control Sample Data'!$C$195:$M$290,6,FALSE)))</f>
        <v/>
      </c>
      <c r="U55" s="143" t="str">
        <f>IF($C55="","",IF(VLOOKUP($C55,'Control Sample Data'!$C$195:$M$290,7,FALSE)=0,"",VLOOKUP($C55,'Control Sample Data'!$C$195:$M$290,7,FALSE)))</f>
        <v/>
      </c>
      <c r="V55" s="143" t="str">
        <f>IF($C55="","",IF(VLOOKUP($C55,'Control Sample Data'!$C$195:$M$290,8,FALSE)=0,"",VLOOKUP($C55,'Control Sample Data'!$C$195:$M$290,8,FALSE)))</f>
        <v/>
      </c>
      <c r="W55" s="143" t="str">
        <f>IF($C55="","",IF(VLOOKUP($C55,'Control Sample Data'!$C$195:$M$290,9,FALSE)=0,"",VLOOKUP($C55,'Control Sample Data'!$C$195:$M$290,9,FALSE)))</f>
        <v/>
      </c>
      <c r="X55" s="143" t="str">
        <f>IF($C55="","",IF(VLOOKUP($C55,'Control Sample Data'!$C$195:$M$290,10,FALSE)=0,"",VLOOKUP($C55,'Control Sample Data'!$C$195:$M$290,10,FALSE)))</f>
        <v/>
      </c>
      <c r="Y55" s="143" t="str">
        <f>IF($C55="","",IF(VLOOKUP($C55,'Control Sample Data'!$C$195:$M$290,11,FALSE)=0,"",VLOOKUP($C55,'Control Sample Data'!$C$195:$M$290,11,FALSE)))</f>
        <v/>
      </c>
    </row>
    <row r="56" spans="1:25" ht="15" customHeight="1">
      <c r="A56" s="140"/>
      <c r="B56" s="152" t="str">
        <f t="shared" si="7"/>
        <v/>
      </c>
      <c r="C56" s="151" t="str">
        <f>IF('Choose Housekeeping Genes'!C14=0,"",'Choose Housekeeping Genes'!C14)</f>
        <v/>
      </c>
      <c r="D56" s="143" t="str">
        <f>IF($C56="","",IF(VLOOKUP($C56,'Test Sample Data'!$C$195:$M$290,2,FALSE)=0,"",VLOOKUP($C56,'Test Sample Data'!$C$195:$M$290,2,FALSE)))</f>
        <v/>
      </c>
      <c r="E56" s="143" t="str">
        <f>IF($C56="","",IF(VLOOKUP($C56,'Test Sample Data'!$C$195:$M$290,3,FALSE)=0,"",VLOOKUP($C56,'Test Sample Data'!$C$195:$M$290,3,FALSE)))</f>
        <v/>
      </c>
      <c r="F56" s="143" t="str">
        <f>IF($C56="","",IF(VLOOKUP($C56,'Test Sample Data'!$C$195:$M$290,4,FALSE)=0,"",VLOOKUP($C56,'Test Sample Data'!$C$195:$M$290,4,FALSE)))</f>
        <v/>
      </c>
      <c r="G56" s="143" t="str">
        <f>IF($C56="","",IF(VLOOKUP($C56,'Test Sample Data'!$C$195:$M$290,5,FALSE)=0,"",VLOOKUP($C56,'Test Sample Data'!$C$195:$M$290,5,FALSE)))</f>
        <v/>
      </c>
      <c r="H56" s="143" t="str">
        <f>IF($C56="","",IF(VLOOKUP($C56,'Test Sample Data'!$C$195:$M$290,6,FALSE)=0,"",VLOOKUP($C56,'Test Sample Data'!$C$195:$M$290,6,FALSE)))</f>
        <v/>
      </c>
      <c r="I56" s="143" t="str">
        <f>IF($C56="","",IF(VLOOKUP($C56,'Test Sample Data'!$C$195:$M$290,7,FALSE)=0,"",VLOOKUP($C56,'Test Sample Data'!$C$195:$M$290,7,FALSE)))</f>
        <v/>
      </c>
      <c r="J56" s="143" t="str">
        <f>IF($C56="","",IF(VLOOKUP($C56,'Test Sample Data'!$C$195:$M$290,8,FALSE)=0,"",VLOOKUP($C56,'Test Sample Data'!$C$195:$M$290,8,FALSE)))</f>
        <v/>
      </c>
      <c r="K56" s="143" t="str">
        <f>IF($C56="","",IF(VLOOKUP($C56,'Test Sample Data'!$C$195:$M$290,9,FALSE)=0,"",VLOOKUP($C56,'Test Sample Data'!$C$195:$M$290,9,FALSE)))</f>
        <v/>
      </c>
      <c r="L56" s="143" t="str">
        <f>IF($C56="","",IF(VLOOKUP($C56,'Test Sample Data'!$C$195:$M$290,10,FALSE)=0,"",VLOOKUP($C56,'Test Sample Data'!$C$195:$M$290,10,FALSE)))</f>
        <v/>
      </c>
      <c r="M56" s="143" t="str">
        <f>IF($C56="","",IF(VLOOKUP($C56,'Test Sample Data'!$C$195:$M$290,11,FALSE)=0,"",VLOOKUP($C56,'Test Sample Data'!$C$195:$M$290,11,FALSE)))</f>
        <v/>
      </c>
      <c r="N56" s="155" t="str">
        <f t="shared" si="8"/>
        <v/>
      </c>
      <c r="O56" s="32" t="str">
        <f>IF('Choose Housekeeping Genes'!C56=0,"",'Choose Housekeeping Genes'!C56)</f>
        <v/>
      </c>
      <c r="P56" s="143" t="str">
        <f>IF($C56="","",IF(VLOOKUP($C56,'Control Sample Data'!$C$195:$M$290,2,FALSE)=0,"",VLOOKUP($C56,'Control Sample Data'!$C$195:$M$290,2,FALSE)))</f>
        <v/>
      </c>
      <c r="Q56" s="143" t="str">
        <f>IF($C56="","",IF(VLOOKUP($C56,'Control Sample Data'!$C$195:$M$290,3,FALSE)=0,"",VLOOKUP($C56,'Control Sample Data'!$C$195:$M$290,3,FALSE)))</f>
        <v/>
      </c>
      <c r="R56" s="143" t="str">
        <f>IF($C56="","",IF(VLOOKUP($C56,'Control Sample Data'!$C$195:$M$290,4,FALSE)=0,"",VLOOKUP($C56,'Control Sample Data'!$C$195:$M$290,4,FALSE)))</f>
        <v/>
      </c>
      <c r="S56" s="143" t="str">
        <f>IF($C56="","",IF(VLOOKUP($C56,'Control Sample Data'!$C$195:$M$290,5,FALSE)=0,"",VLOOKUP($C56,'Control Sample Data'!$C$195:$M$290,5,FALSE)))</f>
        <v/>
      </c>
      <c r="T56" s="143" t="str">
        <f>IF($C56="","",IF(VLOOKUP($C56,'Control Sample Data'!$C$195:$M$290,6,FALSE)=0,"",VLOOKUP($C56,'Control Sample Data'!$C$195:$M$290,6,FALSE)))</f>
        <v/>
      </c>
      <c r="U56" s="143" t="str">
        <f>IF($C56="","",IF(VLOOKUP($C56,'Control Sample Data'!$C$195:$M$290,7,FALSE)=0,"",VLOOKUP($C56,'Control Sample Data'!$C$195:$M$290,7,FALSE)))</f>
        <v/>
      </c>
      <c r="V56" s="143" t="str">
        <f>IF($C56="","",IF(VLOOKUP($C56,'Control Sample Data'!$C$195:$M$290,8,FALSE)=0,"",VLOOKUP($C56,'Control Sample Data'!$C$195:$M$290,8,FALSE)))</f>
        <v/>
      </c>
      <c r="W56" s="143" t="str">
        <f>IF($C56="","",IF(VLOOKUP($C56,'Control Sample Data'!$C$195:$M$290,9,FALSE)=0,"",VLOOKUP($C56,'Control Sample Data'!$C$195:$M$290,9,FALSE)))</f>
        <v/>
      </c>
      <c r="X56" s="143" t="str">
        <f>IF($C56="","",IF(VLOOKUP($C56,'Control Sample Data'!$C$195:$M$290,10,FALSE)=0,"",VLOOKUP($C56,'Control Sample Data'!$C$195:$M$290,10,FALSE)))</f>
        <v/>
      </c>
      <c r="Y56" s="143" t="str">
        <f>IF($C56="","",IF(VLOOKUP($C56,'Control Sample Data'!$C$195:$M$290,11,FALSE)=0,"",VLOOKUP($C56,'Control Sample Data'!$C$195:$M$290,11,FALSE)))</f>
        <v/>
      </c>
    </row>
    <row r="57" spans="1:25" ht="15" customHeight="1">
      <c r="A57" s="140"/>
      <c r="B57" s="152" t="str">
        <f t="shared" si="7"/>
        <v/>
      </c>
      <c r="C57" s="151" t="str">
        <f>IF('Choose Housekeeping Genes'!C15=0,"",'Choose Housekeeping Genes'!C15)</f>
        <v/>
      </c>
      <c r="D57" s="143" t="str">
        <f>IF($C57="","",IF(VLOOKUP($C57,'Test Sample Data'!$C$195:$M$290,2,FALSE)=0,"",VLOOKUP($C57,'Test Sample Data'!$C$195:$M$290,2,FALSE)))</f>
        <v/>
      </c>
      <c r="E57" s="143" t="str">
        <f>IF($C57="","",IF(VLOOKUP($C57,'Test Sample Data'!$C$195:$M$290,3,FALSE)=0,"",VLOOKUP($C57,'Test Sample Data'!$C$195:$M$290,3,FALSE)))</f>
        <v/>
      </c>
      <c r="F57" s="143" t="str">
        <f>IF($C57="","",IF(VLOOKUP($C57,'Test Sample Data'!$C$195:$M$290,4,FALSE)=0,"",VLOOKUP($C57,'Test Sample Data'!$C$195:$M$290,4,FALSE)))</f>
        <v/>
      </c>
      <c r="G57" s="143" t="str">
        <f>IF($C57="","",IF(VLOOKUP($C57,'Test Sample Data'!$C$195:$M$290,5,FALSE)=0,"",VLOOKUP($C57,'Test Sample Data'!$C$195:$M$290,5,FALSE)))</f>
        <v/>
      </c>
      <c r="H57" s="143" t="str">
        <f>IF($C57="","",IF(VLOOKUP($C57,'Test Sample Data'!$C$195:$M$290,6,FALSE)=0,"",VLOOKUP($C57,'Test Sample Data'!$C$195:$M$290,6,FALSE)))</f>
        <v/>
      </c>
      <c r="I57" s="143" t="str">
        <f>IF($C57="","",IF(VLOOKUP($C57,'Test Sample Data'!$C$195:$M$290,7,FALSE)=0,"",VLOOKUP($C57,'Test Sample Data'!$C$195:$M$290,7,FALSE)))</f>
        <v/>
      </c>
      <c r="J57" s="143" t="str">
        <f>IF($C57="","",IF(VLOOKUP($C57,'Test Sample Data'!$C$195:$M$290,8,FALSE)=0,"",VLOOKUP($C57,'Test Sample Data'!$C$195:$M$290,8,FALSE)))</f>
        <v/>
      </c>
      <c r="K57" s="143" t="str">
        <f>IF($C57="","",IF(VLOOKUP($C57,'Test Sample Data'!$C$195:$M$290,9,FALSE)=0,"",VLOOKUP($C57,'Test Sample Data'!$C$195:$M$290,9,FALSE)))</f>
        <v/>
      </c>
      <c r="L57" s="143" t="str">
        <f>IF($C57="","",IF(VLOOKUP($C57,'Test Sample Data'!$C$195:$M$290,10,FALSE)=0,"",VLOOKUP($C57,'Test Sample Data'!$C$195:$M$290,10,FALSE)))</f>
        <v/>
      </c>
      <c r="M57" s="143" t="str">
        <f>IF($C57="","",IF(VLOOKUP($C57,'Test Sample Data'!$C$195:$M$290,11,FALSE)=0,"",VLOOKUP($C57,'Test Sample Data'!$C$195:$M$290,11,FALSE)))</f>
        <v/>
      </c>
      <c r="N57" s="155" t="str">
        <f t="shared" si="8"/>
        <v/>
      </c>
      <c r="O57" s="32" t="str">
        <f>IF('Choose Housekeeping Genes'!C57=0,"",'Choose Housekeeping Genes'!C57)</f>
        <v/>
      </c>
      <c r="P57" s="143" t="str">
        <f>IF($C57="","",IF(VLOOKUP($C57,'Control Sample Data'!$C$195:$M$290,2,FALSE)=0,"",VLOOKUP($C57,'Control Sample Data'!$C$195:$M$290,2,FALSE)))</f>
        <v/>
      </c>
      <c r="Q57" s="143" t="str">
        <f>IF($C57="","",IF(VLOOKUP($C57,'Control Sample Data'!$C$195:$M$290,3,FALSE)=0,"",VLOOKUP($C57,'Control Sample Data'!$C$195:$M$290,3,FALSE)))</f>
        <v/>
      </c>
      <c r="R57" s="143" t="str">
        <f>IF($C57="","",IF(VLOOKUP($C57,'Control Sample Data'!$C$195:$M$290,4,FALSE)=0,"",VLOOKUP($C57,'Control Sample Data'!$C$195:$M$290,4,FALSE)))</f>
        <v/>
      </c>
      <c r="S57" s="143" t="str">
        <f>IF($C57="","",IF(VLOOKUP($C57,'Control Sample Data'!$C$195:$M$290,5,FALSE)=0,"",VLOOKUP($C57,'Control Sample Data'!$C$195:$M$290,5,FALSE)))</f>
        <v/>
      </c>
      <c r="T57" s="143" t="str">
        <f>IF($C57="","",IF(VLOOKUP($C57,'Control Sample Data'!$C$195:$M$290,6,FALSE)=0,"",VLOOKUP($C57,'Control Sample Data'!$C$195:$M$290,6,FALSE)))</f>
        <v/>
      </c>
      <c r="U57" s="143" t="str">
        <f>IF($C57="","",IF(VLOOKUP($C57,'Control Sample Data'!$C$195:$M$290,7,FALSE)=0,"",VLOOKUP($C57,'Control Sample Data'!$C$195:$M$290,7,FALSE)))</f>
        <v/>
      </c>
      <c r="V57" s="143" t="str">
        <f>IF($C57="","",IF(VLOOKUP($C57,'Control Sample Data'!$C$195:$M$290,8,FALSE)=0,"",VLOOKUP($C57,'Control Sample Data'!$C$195:$M$290,8,FALSE)))</f>
        <v/>
      </c>
      <c r="W57" s="143" t="str">
        <f>IF($C57="","",IF(VLOOKUP($C57,'Control Sample Data'!$C$195:$M$290,9,FALSE)=0,"",VLOOKUP($C57,'Control Sample Data'!$C$195:$M$290,9,FALSE)))</f>
        <v/>
      </c>
      <c r="X57" s="143" t="str">
        <f>IF($C57="","",IF(VLOOKUP($C57,'Control Sample Data'!$C$195:$M$290,10,FALSE)=0,"",VLOOKUP($C57,'Control Sample Data'!$C$195:$M$290,10,FALSE)))</f>
        <v/>
      </c>
      <c r="Y57" s="143" t="str">
        <f>IF($C57="","",IF(VLOOKUP($C57,'Control Sample Data'!$C$195:$M$290,11,FALSE)=0,"",VLOOKUP($C57,'Control Sample Data'!$C$195:$M$290,11,FALSE)))</f>
        <v/>
      </c>
    </row>
    <row r="58" spans="1:25" ht="15" customHeight="1">
      <c r="A58" s="140"/>
      <c r="B58" s="152" t="str">
        <f t="shared" si="7"/>
        <v/>
      </c>
      <c r="C58" s="151" t="str">
        <f>IF('Choose Housekeeping Genes'!C16=0,"",'Choose Housekeeping Genes'!C16)</f>
        <v/>
      </c>
      <c r="D58" s="143" t="str">
        <f>IF($C58="","",IF(VLOOKUP($C58,'Test Sample Data'!$C$195:$M$290,2,FALSE)=0,"",VLOOKUP($C58,'Test Sample Data'!$C$195:$M$290,2,FALSE)))</f>
        <v/>
      </c>
      <c r="E58" s="143" t="str">
        <f>IF($C58="","",IF(VLOOKUP($C58,'Test Sample Data'!$C$195:$M$290,3,FALSE)=0,"",VLOOKUP($C58,'Test Sample Data'!$C$195:$M$290,3,FALSE)))</f>
        <v/>
      </c>
      <c r="F58" s="143" t="str">
        <f>IF($C58="","",IF(VLOOKUP($C58,'Test Sample Data'!$C$195:$M$290,4,FALSE)=0,"",VLOOKUP($C58,'Test Sample Data'!$C$195:$M$290,4,FALSE)))</f>
        <v/>
      </c>
      <c r="G58" s="143" t="str">
        <f>IF($C58="","",IF(VLOOKUP($C58,'Test Sample Data'!$C$195:$M$290,5,FALSE)=0,"",VLOOKUP($C58,'Test Sample Data'!$C$195:$M$290,5,FALSE)))</f>
        <v/>
      </c>
      <c r="H58" s="143" t="str">
        <f>IF($C58="","",IF(VLOOKUP($C58,'Test Sample Data'!$C$195:$M$290,6,FALSE)=0,"",VLOOKUP($C58,'Test Sample Data'!$C$195:$M$290,6,FALSE)))</f>
        <v/>
      </c>
      <c r="I58" s="143" t="str">
        <f>IF($C58="","",IF(VLOOKUP($C58,'Test Sample Data'!$C$195:$M$290,7,FALSE)=0,"",VLOOKUP($C58,'Test Sample Data'!$C$195:$M$290,7,FALSE)))</f>
        <v/>
      </c>
      <c r="J58" s="143" t="str">
        <f>IF($C58="","",IF(VLOOKUP($C58,'Test Sample Data'!$C$195:$M$290,8,FALSE)=0,"",VLOOKUP($C58,'Test Sample Data'!$C$195:$M$290,8,FALSE)))</f>
        <v/>
      </c>
      <c r="K58" s="143" t="str">
        <f>IF($C58="","",IF(VLOOKUP($C58,'Test Sample Data'!$C$195:$M$290,9,FALSE)=0,"",VLOOKUP($C58,'Test Sample Data'!$C$195:$M$290,9,FALSE)))</f>
        <v/>
      </c>
      <c r="L58" s="143" t="str">
        <f>IF($C58="","",IF(VLOOKUP($C58,'Test Sample Data'!$C$195:$M$290,10,FALSE)=0,"",VLOOKUP($C58,'Test Sample Data'!$C$195:$M$290,10,FALSE)))</f>
        <v/>
      </c>
      <c r="M58" s="143" t="str">
        <f>IF($C58="","",IF(VLOOKUP($C58,'Test Sample Data'!$C$195:$M$290,11,FALSE)=0,"",VLOOKUP($C58,'Test Sample Data'!$C$195:$M$290,11,FALSE)))</f>
        <v/>
      </c>
      <c r="N58" s="155" t="str">
        <f t="shared" si="8"/>
        <v/>
      </c>
      <c r="O58" s="32" t="str">
        <f>IF('Choose Housekeeping Genes'!C58=0,"",'Choose Housekeeping Genes'!C58)</f>
        <v/>
      </c>
      <c r="P58" s="143" t="str">
        <f>IF($C58="","",IF(VLOOKUP($C58,'Control Sample Data'!$C$195:$M$290,2,FALSE)=0,"",VLOOKUP($C58,'Control Sample Data'!$C$195:$M$290,2,FALSE)))</f>
        <v/>
      </c>
      <c r="Q58" s="143" t="str">
        <f>IF($C58="","",IF(VLOOKUP($C58,'Control Sample Data'!$C$195:$M$290,3,FALSE)=0,"",VLOOKUP($C58,'Control Sample Data'!$C$195:$M$290,3,FALSE)))</f>
        <v/>
      </c>
      <c r="R58" s="143" t="str">
        <f>IF($C58="","",IF(VLOOKUP($C58,'Control Sample Data'!$C$195:$M$290,4,FALSE)=0,"",VLOOKUP($C58,'Control Sample Data'!$C$195:$M$290,4,FALSE)))</f>
        <v/>
      </c>
      <c r="S58" s="143" t="str">
        <f>IF($C58="","",IF(VLOOKUP($C58,'Control Sample Data'!$C$195:$M$290,5,FALSE)=0,"",VLOOKUP($C58,'Control Sample Data'!$C$195:$M$290,5,FALSE)))</f>
        <v/>
      </c>
      <c r="T58" s="143" t="str">
        <f>IF($C58="","",IF(VLOOKUP($C58,'Control Sample Data'!$C$195:$M$290,6,FALSE)=0,"",VLOOKUP($C58,'Control Sample Data'!$C$195:$M$290,6,FALSE)))</f>
        <v/>
      </c>
      <c r="U58" s="143" t="str">
        <f>IF($C58="","",IF(VLOOKUP($C58,'Control Sample Data'!$C$195:$M$290,7,FALSE)=0,"",VLOOKUP($C58,'Control Sample Data'!$C$195:$M$290,7,FALSE)))</f>
        <v/>
      </c>
      <c r="V58" s="143" t="str">
        <f>IF($C58="","",IF(VLOOKUP($C58,'Control Sample Data'!$C$195:$M$290,8,FALSE)=0,"",VLOOKUP($C58,'Control Sample Data'!$C$195:$M$290,8,FALSE)))</f>
        <v/>
      </c>
      <c r="W58" s="143" t="str">
        <f>IF($C58="","",IF(VLOOKUP($C58,'Control Sample Data'!$C$195:$M$290,9,FALSE)=0,"",VLOOKUP($C58,'Control Sample Data'!$C$195:$M$290,9,FALSE)))</f>
        <v/>
      </c>
      <c r="X58" s="143" t="str">
        <f>IF($C58="","",IF(VLOOKUP($C58,'Control Sample Data'!$C$195:$M$290,10,FALSE)=0,"",VLOOKUP($C58,'Control Sample Data'!$C$195:$M$290,10,FALSE)))</f>
        <v/>
      </c>
      <c r="Y58" s="143" t="str">
        <f>IF($C58="","",IF(VLOOKUP($C58,'Control Sample Data'!$C$195:$M$290,11,FALSE)=0,"",VLOOKUP($C58,'Control Sample Data'!$C$195:$M$290,11,FALSE)))</f>
        <v/>
      </c>
    </row>
    <row r="59" spans="1:25" ht="15" customHeight="1">
      <c r="A59" s="140"/>
      <c r="B59" s="152" t="str">
        <f t="shared" si="7"/>
        <v/>
      </c>
      <c r="C59" s="151" t="str">
        <f>IF('Choose Housekeeping Genes'!C17=0,"",'Choose Housekeeping Genes'!C17)</f>
        <v/>
      </c>
      <c r="D59" s="143" t="str">
        <f>IF($C59="","",IF(VLOOKUP($C59,'Test Sample Data'!$C$195:$M$290,2,FALSE)=0,"",VLOOKUP($C59,'Test Sample Data'!$C$195:$M$290,2,FALSE)))</f>
        <v/>
      </c>
      <c r="E59" s="143" t="str">
        <f>IF($C59="","",IF(VLOOKUP($C59,'Test Sample Data'!$C$195:$M$290,3,FALSE)=0,"",VLOOKUP($C59,'Test Sample Data'!$C$195:$M$290,3,FALSE)))</f>
        <v/>
      </c>
      <c r="F59" s="143" t="str">
        <f>IF($C59="","",IF(VLOOKUP($C59,'Test Sample Data'!$C$195:$M$290,4,FALSE)=0,"",VLOOKUP($C59,'Test Sample Data'!$C$195:$M$290,4,FALSE)))</f>
        <v/>
      </c>
      <c r="G59" s="143" t="str">
        <f>IF($C59="","",IF(VLOOKUP($C59,'Test Sample Data'!$C$195:$M$290,5,FALSE)=0,"",VLOOKUP($C59,'Test Sample Data'!$C$195:$M$290,5,FALSE)))</f>
        <v/>
      </c>
      <c r="H59" s="143" t="str">
        <f>IF($C59="","",IF(VLOOKUP($C59,'Test Sample Data'!$C$195:$M$290,6,FALSE)=0,"",VLOOKUP($C59,'Test Sample Data'!$C$195:$M$290,6,FALSE)))</f>
        <v/>
      </c>
      <c r="I59" s="143" t="str">
        <f>IF($C59="","",IF(VLOOKUP($C59,'Test Sample Data'!$C$195:$M$290,7,FALSE)=0,"",VLOOKUP($C59,'Test Sample Data'!$C$195:$M$290,7,FALSE)))</f>
        <v/>
      </c>
      <c r="J59" s="143" t="str">
        <f>IF($C59="","",IF(VLOOKUP($C59,'Test Sample Data'!$C$195:$M$290,8,FALSE)=0,"",VLOOKUP($C59,'Test Sample Data'!$C$195:$M$290,8,FALSE)))</f>
        <v/>
      </c>
      <c r="K59" s="143" t="str">
        <f>IF($C59="","",IF(VLOOKUP($C59,'Test Sample Data'!$C$195:$M$290,9,FALSE)=0,"",VLOOKUP($C59,'Test Sample Data'!$C$195:$M$290,9,FALSE)))</f>
        <v/>
      </c>
      <c r="L59" s="143" t="str">
        <f>IF($C59="","",IF(VLOOKUP($C59,'Test Sample Data'!$C$195:$M$290,10,FALSE)=0,"",VLOOKUP($C59,'Test Sample Data'!$C$195:$M$290,10,FALSE)))</f>
        <v/>
      </c>
      <c r="M59" s="143" t="str">
        <f>IF($C59="","",IF(VLOOKUP($C59,'Test Sample Data'!$C$195:$M$290,11,FALSE)=0,"",VLOOKUP($C59,'Test Sample Data'!$C$195:$M$290,11,FALSE)))</f>
        <v/>
      </c>
      <c r="N59" s="155" t="str">
        <f aca="true" t="shared" si="9" ref="N59:N64">IF(B59=0,"",B59)</f>
        <v/>
      </c>
      <c r="O59" s="32" t="str">
        <f>IF('Choose Housekeeping Genes'!C59=0,"",'Choose Housekeeping Genes'!C59)</f>
        <v/>
      </c>
      <c r="P59" s="143" t="str">
        <f>IF($C59="","",IF(VLOOKUP($C59,'Control Sample Data'!$C$195:$M$290,2,FALSE)=0,"",VLOOKUP($C59,'Control Sample Data'!$C$195:$M$290,2,FALSE)))</f>
        <v/>
      </c>
      <c r="Q59" s="143" t="str">
        <f>IF($C59="","",IF(VLOOKUP($C59,'Control Sample Data'!$C$195:$M$290,3,FALSE)=0,"",VLOOKUP($C59,'Control Sample Data'!$C$195:$M$290,3,FALSE)))</f>
        <v/>
      </c>
      <c r="R59" s="143" t="str">
        <f>IF($C59="","",IF(VLOOKUP($C59,'Control Sample Data'!$C$195:$M$290,4,FALSE)=0,"",VLOOKUP($C59,'Control Sample Data'!$C$195:$M$290,4,FALSE)))</f>
        <v/>
      </c>
      <c r="S59" s="143" t="str">
        <f>IF($C59="","",IF(VLOOKUP($C59,'Control Sample Data'!$C$195:$M$290,5,FALSE)=0,"",VLOOKUP($C59,'Control Sample Data'!$C$195:$M$290,5,FALSE)))</f>
        <v/>
      </c>
      <c r="T59" s="143" t="str">
        <f>IF($C59="","",IF(VLOOKUP($C59,'Control Sample Data'!$C$195:$M$290,6,FALSE)=0,"",VLOOKUP($C59,'Control Sample Data'!$C$195:$M$290,6,FALSE)))</f>
        <v/>
      </c>
      <c r="U59" s="143" t="str">
        <f>IF($C59="","",IF(VLOOKUP($C59,'Control Sample Data'!$C$195:$M$290,7,FALSE)=0,"",VLOOKUP($C59,'Control Sample Data'!$C$195:$M$290,7,FALSE)))</f>
        <v/>
      </c>
      <c r="V59" s="143" t="str">
        <f>IF($C59="","",IF(VLOOKUP($C59,'Control Sample Data'!$C$195:$M$290,8,FALSE)=0,"",VLOOKUP($C59,'Control Sample Data'!$C$195:$M$290,8,FALSE)))</f>
        <v/>
      </c>
      <c r="W59" s="143" t="str">
        <f>IF($C59="","",IF(VLOOKUP($C59,'Control Sample Data'!$C$195:$M$290,9,FALSE)=0,"",VLOOKUP($C59,'Control Sample Data'!$C$195:$M$290,9,FALSE)))</f>
        <v/>
      </c>
      <c r="X59" s="143" t="str">
        <f>IF($C59="","",IF(VLOOKUP($C59,'Control Sample Data'!$C$195:$M$290,10,FALSE)=0,"",VLOOKUP($C59,'Control Sample Data'!$C$195:$M$290,10,FALSE)))</f>
        <v/>
      </c>
      <c r="Y59" s="143" t="str">
        <f>IF($C59="","",IF(VLOOKUP($C59,'Control Sample Data'!$C$195:$M$290,11,FALSE)=0,"",VLOOKUP($C59,'Control Sample Data'!$C$195:$M$290,11,FALSE)))</f>
        <v/>
      </c>
    </row>
    <row r="60" spans="1:25" ht="15" customHeight="1">
      <c r="A60" s="140"/>
      <c r="B60" s="152" t="str">
        <f t="shared" si="7"/>
        <v/>
      </c>
      <c r="C60" s="151" t="str">
        <f>IF('Choose Housekeeping Genes'!C18=0,"",'Choose Housekeeping Genes'!C18)</f>
        <v/>
      </c>
      <c r="D60" s="143" t="str">
        <f>IF($C60="","",IF(VLOOKUP($C60,'Test Sample Data'!$C$195:$M$290,2,FALSE)=0,"",VLOOKUP($C60,'Test Sample Data'!$C$195:$M$290,2,FALSE)))</f>
        <v/>
      </c>
      <c r="E60" s="143" t="str">
        <f>IF($C60="","",IF(VLOOKUP($C60,'Test Sample Data'!$C$195:$M$290,3,FALSE)=0,"",VLOOKUP($C60,'Test Sample Data'!$C$195:$M$290,3,FALSE)))</f>
        <v/>
      </c>
      <c r="F60" s="143" t="str">
        <f>IF($C60="","",IF(VLOOKUP($C60,'Test Sample Data'!$C$195:$M$290,4,FALSE)=0,"",VLOOKUP($C60,'Test Sample Data'!$C$195:$M$290,4,FALSE)))</f>
        <v/>
      </c>
      <c r="G60" s="143" t="str">
        <f>IF($C60="","",IF(VLOOKUP($C60,'Test Sample Data'!$C$195:$M$290,5,FALSE)=0,"",VLOOKUP($C60,'Test Sample Data'!$C$195:$M$290,5,FALSE)))</f>
        <v/>
      </c>
      <c r="H60" s="143" t="str">
        <f>IF($C60="","",IF(VLOOKUP($C60,'Test Sample Data'!$C$195:$M$290,6,FALSE)=0,"",VLOOKUP($C60,'Test Sample Data'!$C$195:$M$290,6,FALSE)))</f>
        <v/>
      </c>
      <c r="I60" s="143" t="str">
        <f>IF($C60="","",IF(VLOOKUP($C60,'Test Sample Data'!$C$195:$M$290,7,FALSE)=0,"",VLOOKUP($C60,'Test Sample Data'!$C$195:$M$290,7,FALSE)))</f>
        <v/>
      </c>
      <c r="J60" s="143" t="str">
        <f>IF($C60="","",IF(VLOOKUP($C60,'Test Sample Data'!$C$195:$M$290,8,FALSE)=0,"",VLOOKUP($C60,'Test Sample Data'!$C$195:$M$290,8,FALSE)))</f>
        <v/>
      </c>
      <c r="K60" s="143" t="str">
        <f>IF($C60="","",IF(VLOOKUP($C60,'Test Sample Data'!$C$195:$M$290,9,FALSE)=0,"",VLOOKUP($C60,'Test Sample Data'!$C$195:$M$290,9,FALSE)))</f>
        <v/>
      </c>
      <c r="L60" s="143" t="str">
        <f>IF($C60="","",IF(VLOOKUP($C60,'Test Sample Data'!$C$195:$M$290,10,FALSE)=0,"",VLOOKUP($C60,'Test Sample Data'!$C$195:$M$290,10,FALSE)))</f>
        <v/>
      </c>
      <c r="M60" s="143" t="str">
        <f>IF($C60="","",IF(VLOOKUP($C60,'Test Sample Data'!$C$195:$M$290,11,FALSE)=0,"",VLOOKUP($C60,'Test Sample Data'!$C$195:$M$290,11,FALSE)))</f>
        <v/>
      </c>
      <c r="N60" s="155" t="str">
        <f t="shared" si="9"/>
        <v/>
      </c>
      <c r="O60" s="32" t="str">
        <f>IF('Choose Housekeeping Genes'!C60=0,"",'Choose Housekeeping Genes'!C60)</f>
        <v/>
      </c>
      <c r="P60" s="143" t="str">
        <f>IF($C60="","",IF(VLOOKUP($C60,'Control Sample Data'!$C$195:$M$290,2,FALSE)=0,"",VLOOKUP($C60,'Control Sample Data'!$C$195:$M$290,2,FALSE)))</f>
        <v/>
      </c>
      <c r="Q60" s="143" t="str">
        <f>IF($C60="","",IF(VLOOKUP($C60,'Control Sample Data'!$C$195:$M$290,3,FALSE)=0,"",VLOOKUP($C60,'Control Sample Data'!$C$195:$M$290,3,FALSE)))</f>
        <v/>
      </c>
      <c r="R60" s="143" t="str">
        <f>IF($C60="","",IF(VLOOKUP($C60,'Control Sample Data'!$C$195:$M$290,4,FALSE)=0,"",VLOOKUP($C60,'Control Sample Data'!$C$195:$M$290,4,FALSE)))</f>
        <v/>
      </c>
      <c r="S60" s="143" t="str">
        <f>IF($C60="","",IF(VLOOKUP($C60,'Control Sample Data'!$C$195:$M$290,5,FALSE)=0,"",VLOOKUP($C60,'Control Sample Data'!$C$195:$M$290,5,FALSE)))</f>
        <v/>
      </c>
      <c r="T60" s="143" t="str">
        <f>IF($C60="","",IF(VLOOKUP($C60,'Control Sample Data'!$C$195:$M$290,6,FALSE)=0,"",VLOOKUP($C60,'Control Sample Data'!$C$195:$M$290,6,FALSE)))</f>
        <v/>
      </c>
      <c r="U60" s="143" t="str">
        <f>IF($C60="","",IF(VLOOKUP($C60,'Control Sample Data'!$C$195:$M$290,7,FALSE)=0,"",VLOOKUP($C60,'Control Sample Data'!$C$195:$M$290,7,FALSE)))</f>
        <v/>
      </c>
      <c r="V60" s="143" t="str">
        <f>IF($C60="","",IF(VLOOKUP($C60,'Control Sample Data'!$C$195:$M$290,8,FALSE)=0,"",VLOOKUP($C60,'Control Sample Data'!$C$195:$M$290,8,FALSE)))</f>
        <v/>
      </c>
      <c r="W60" s="143" t="str">
        <f>IF($C60="","",IF(VLOOKUP($C60,'Control Sample Data'!$C$195:$M$290,9,FALSE)=0,"",VLOOKUP($C60,'Control Sample Data'!$C$195:$M$290,9,FALSE)))</f>
        <v/>
      </c>
      <c r="X60" s="143" t="str">
        <f>IF($C60="","",IF(VLOOKUP($C60,'Control Sample Data'!$C$195:$M$290,10,FALSE)=0,"",VLOOKUP($C60,'Control Sample Data'!$C$195:$M$290,10,FALSE)))</f>
        <v/>
      </c>
      <c r="Y60" s="143" t="str">
        <f>IF($C60="","",IF(VLOOKUP($C60,'Control Sample Data'!$C$195:$M$290,11,FALSE)=0,"",VLOOKUP($C60,'Control Sample Data'!$C$195:$M$290,11,FALSE)))</f>
        <v/>
      </c>
    </row>
    <row r="61" spans="1:25" ht="15" customHeight="1">
      <c r="A61" s="140"/>
      <c r="B61" s="152" t="str">
        <f t="shared" si="7"/>
        <v/>
      </c>
      <c r="C61" s="151" t="str">
        <f>IF('Choose Housekeeping Genes'!C19=0,"",'Choose Housekeeping Genes'!C19)</f>
        <v/>
      </c>
      <c r="D61" s="143" t="str">
        <f>IF($C61="","",IF(VLOOKUP($C61,'Test Sample Data'!$C$195:$M$290,2,FALSE)=0,"",VLOOKUP($C61,'Test Sample Data'!$C$195:$M$290,2,FALSE)))</f>
        <v/>
      </c>
      <c r="E61" s="143" t="str">
        <f>IF($C61="","",IF(VLOOKUP($C61,'Test Sample Data'!$C$195:$M$290,3,FALSE)=0,"",VLOOKUP($C61,'Test Sample Data'!$C$195:$M$290,3,FALSE)))</f>
        <v/>
      </c>
      <c r="F61" s="143" t="str">
        <f>IF($C61="","",IF(VLOOKUP($C61,'Test Sample Data'!$C$195:$M$290,4,FALSE)=0,"",VLOOKUP($C61,'Test Sample Data'!$C$195:$M$290,4,FALSE)))</f>
        <v/>
      </c>
      <c r="G61" s="143" t="str">
        <f>IF($C61="","",IF(VLOOKUP($C61,'Test Sample Data'!$C$195:$M$290,5,FALSE)=0,"",VLOOKUP($C61,'Test Sample Data'!$C$195:$M$290,5,FALSE)))</f>
        <v/>
      </c>
      <c r="H61" s="143" t="str">
        <f>IF($C61="","",IF(VLOOKUP($C61,'Test Sample Data'!$C$195:$M$290,6,FALSE)=0,"",VLOOKUP($C61,'Test Sample Data'!$C$195:$M$290,6,FALSE)))</f>
        <v/>
      </c>
      <c r="I61" s="143" t="str">
        <f>IF($C61="","",IF(VLOOKUP($C61,'Test Sample Data'!$C$195:$M$290,7,FALSE)=0,"",VLOOKUP($C61,'Test Sample Data'!$C$195:$M$290,7,FALSE)))</f>
        <v/>
      </c>
      <c r="J61" s="143" t="str">
        <f>IF($C61="","",IF(VLOOKUP($C61,'Test Sample Data'!$C$195:$M$290,8,FALSE)=0,"",VLOOKUP($C61,'Test Sample Data'!$C$195:$M$290,8,FALSE)))</f>
        <v/>
      </c>
      <c r="K61" s="143" t="str">
        <f>IF($C61="","",IF(VLOOKUP($C61,'Test Sample Data'!$C$195:$M$290,9,FALSE)=0,"",VLOOKUP($C61,'Test Sample Data'!$C$195:$M$290,9,FALSE)))</f>
        <v/>
      </c>
      <c r="L61" s="143" t="str">
        <f>IF($C61="","",IF(VLOOKUP($C61,'Test Sample Data'!$C$195:$M$290,10,FALSE)=0,"",VLOOKUP($C61,'Test Sample Data'!$C$195:$M$290,10,FALSE)))</f>
        <v/>
      </c>
      <c r="M61" s="143" t="str">
        <f>IF($C61="","",IF(VLOOKUP($C61,'Test Sample Data'!$C$195:$M$290,11,FALSE)=0,"",VLOOKUP($C61,'Test Sample Data'!$C$195:$M$290,11,FALSE)))</f>
        <v/>
      </c>
      <c r="N61" s="155" t="str">
        <f t="shared" si="9"/>
        <v/>
      </c>
      <c r="O61" s="32" t="str">
        <f>IF('Choose Housekeeping Genes'!C61=0,"",'Choose Housekeeping Genes'!C61)</f>
        <v/>
      </c>
      <c r="P61" s="143" t="str">
        <f>IF($C61="","",IF(VLOOKUP($C61,'Control Sample Data'!$C$195:$M$290,2,FALSE)=0,"",VLOOKUP($C61,'Control Sample Data'!$C$195:$M$290,2,FALSE)))</f>
        <v/>
      </c>
      <c r="Q61" s="143" t="str">
        <f>IF($C61="","",IF(VLOOKUP($C61,'Control Sample Data'!$C$195:$M$290,3,FALSE)=0,"",VLOOKUP($C61,'Control Sample Data'!$C$195:$M$290,3,FALSE)))</f>
        <v/>
      </c>
      <c r="R61" s="143" t="str">
        <f>IF($C61="","",IF(VLOOKUP($C61,'Control Sample Data'!$C$195:$M$290,4,FALSE)=0,"",VLOOKUP($C61,'Control Sample Data'!$C$195:$M$290,4,FALSE)))</f>
        <v/>
      </c>
      <c r="S61" s="143" t="str">
        <f>IF($C61="","",IF(VLOOKUP($C61,'Control Sample Data'!$C$195:$M$290,5,FALSE)=0,"",VLOOKUP($C61,'Control Sample Data'!$C$195:$M$290,5,FALSE)))</f>
        <v/>
      </c>
      <c r="T61" s="143" t="str">
        <f>IF($C61="","",IF(VLOOKUP($C61,'Control Sample Data'!$C$195:$M$290,6,FALSE)=0,"",VLOOKUP($C61,'Control Sample Data'!$C$195:$M$290,6,FALSE)))</f>
        <v/>
      </c>
      <c r="U61" s="143" t="str">
        <f>IF($C61="","",IF(VLOOKUP($C61,'Control Sample Data'!$C$195:$M$290,7,FALSE)=0,"",VLOOKUP($C61,'Control Sample Data'!$C$195:$M$290,7,FALSE)))</f>
        <v/>
      </c>
      <c r="V61" s="143" t="str">
        <f>IF($C61="","",IF(VLOOKUP($C61,'Control Sample Data'!$C$195:$M$290,8,FALSE)=0,"",VLOOKUP($C61,'Control Sample Data'!$C$195:$M$290,8,FALSE)))</f>
        <v/>
      </c>
      <c r="W61" s="143" t="str">
        <f>IF($C61="","",IF(VLOOKUP($C61,'Control Sample Data'!$C$195:$M$290,9,FALSE)=0,"",VLOOKUP($C61,'Control Sample Data'!$C$195:$M$290,9,FALSE)))</f>
        <v/>
      </c>
      <c r="X61" s="143" t="str">
        <f>IF($C61="","",IF(VLOOKUP($C61,'Control Sample Data'!$C$195:$M$290,10,FALSE)=0,"",VLOOKUP($C61,'Control Sample Data'!$C$195:$M$290,10,FALSE)))</f>
        <v/>
      </c>
      <c r="Y61" s="143" t="str">
        <f>IF($C61="","",IF(VLOOKUP($C61,'Control Sample Data'!$C$195:$M$290,11,FALSE)=0,"",VLOOKUP($C61,'Control Sample Data'!$C$195:$M$290,11,FALSE)))</f>
        <v/>
      </c>
    </row>
    <row r="62" spans="1:25" ht="15" customHeight="1">
      <c r="A62" s="140"/>
      <c r="B62" s="152" t="str">
        <f t="shared" si="7"/>
        <v/>
      </c>
      <c r="C62" s="151" t="str">
        <f>IF('Choose Housekeeping Genes'!C20=0,"",'Choose Housekeeping Genes'!C20)</f>
        <v/>
      </c>
      <c r="D62" s="143" t="str">
        <f>IF($C62="","",IF(VLOOKUP($C62,'Test Sample Data'!$C$195:$M$290,2,FALSE)=0,"",VLOOKUP($C62,'Test Sample Data'!$C$195:$M$290,2,FALSE)))</f>
        <v/>
      </c>
      <c r="E62" s="143" t="str">
        <f>IF($C62="","",IF(VLOOKUP($C62,'Test Sample Data'!$C$195:$M$290,3,FALSE)=0,"",VLOOKUP($C62,'Test Sample Data'!$C$195:$M$290,3,FALSE)))</f>
        <v/>
      </c>
      <c r="F62" s="143" t="str">
        <f>IF($C62="","",IF(VLOOKUP($C62,'Test Sample Data'!$C$195:$M$290,4,FALSE)=0,"",VLOOKUP($C62,'Test Sample Data'!$C$195:$M$290,4,FALSE)))</f>
        <v/>
      </c>
      <c r="G62" s="143" t="str">
        <f>IF($C62="","",IF(VLOOKUP($C62,'Test Sample Data'!$C$195:$M$290,5,FALSE)=0,"",VLOOKUP($C62,'Test Sample Data'!$C$195:$M$290,5,FALSE)))</f>
        <v/>
      </c>
      <c r="H62" s="143" t="str">
        <f>IF($C62="","",IF(VLOOKUP($C62,'Test Sample Data'!$C$195:$M$290,6,FALSE)=0,"",VLOOKUP($C62,'Test Sample Data'!$C$195:$M$290,6,FALSE)))</f>
        <v/>
      </c>
      <c r="I62" s="143" t="str">
        <f>IF($C62="","",IF(VLOOKUP($C62,'Test Sample Data'!$C$195:$M$290,7,FALSE)=0,"",VLOOKUP($C62,'Test Sample Data'!$C$195:$M$290,7,FALSE)))</f>
        <v/>
      </c>
      <c r="J62" s="143" t="str">
        <f>IF($C62="","",IF(VLOOKUP($C62,'Test Sample Data'!$C$195:$M$290,8,FALSE)=0,"",VLOOKUP($C62,'Test Sample Data'!$C$195:$M$290,8,FALSE)))</f>
        <v/>
      </c>
      <c r="K62" s="143" t="str">
        <f>IF($C62="","",IF(VLOOKUP($C62,'Test Sample Data'!$C$195:$M$290,9,FALSE)=0,"",VLOOKUP($C62,'Test Sample Data'!$C$195:$M$290,9,FALSE)))</f>
        <v/>
      </c>
      <c r="L62" s="143" t="str">
        <f>IF($C62="","",IF(VLOOKUP($C62,'Test Sample Data'!$C$195:$M$290,10,FALSE)=0,"",VLOOKUP($C62,'Test Sample Data'!$C$195:$M$290,10,FALSE)))</f>
        <v/>
      </c>
      <c r="M62" s="143" t="str">
        <f>IF($C62="","",IF(VLOOKUP($C62,'Test Sample Data'!$C$195:$M$290,11,FALSE)=0,"",VLOOKUP($C62,'Test Sample Data'!$C$195:$M$290,11,FALSE)))</f>
        <v/>
      </c>
      <c r="N62" s="155" t="str">
        <f t="shared" si="9"/>
        <v/>
      </c>
      <c r="O62" s="32" t="str">
        <f>IF('Choose Housekeeping Genes'!C62=0,"",'Choose Housekeeping Genes'!C62)</f>
        <v/>
      </c>
      <c r="P62" s="143" t="str">
        <f>IF($C62="","",IF(VLOOKUP($C62,'Control Sample Data'!$C$195:$M$290,2,FALSE)=0,"",VLOOKUP($C62,'Control Sample Data'!$C$195:$M$290,2,FALSE)))</f>
        <v/>
      </c>
      <c r="Q62" s="143" t="str">
        <f>IF($C62="","",IF(VLOOKUP($C62,'Control Sample Data'!$C$195:$M$290,3,FALSE)=0,"",VLOOKUP($C62,'Control Sample Data'!$C$195:$M$290,3,FALSE)))</f>
        <v/>
      </c>
      <c r="R62" s="143" t="str">
        <f>IF($C62="","",IF(VLOOKUP($C62,'Control Sample Data'!$C$195:$M$290,4,FALSE)=0,"",VLOOKUP($C62,'Control Sample Data'!$C$195:$M$290,4,FALSE)))</f>
        <v/>
      </c>
      <c r="S62" s="143" t="str">
        <f>IF($C62="","",IF(VLOOKUP($C62,'Control Sample Data'!$C$195:$M$290,5,FALSE)=0,"",VLOOKUP($C62,'Control Sample Data'!$C$195:$M$290,5,FALSE)))</f>
        <v/>
      </c>
      <c r="T62" s="143" t="str">
        <f>IF($C62="","",IF(VLOOKUP($C62,'Control Sample Data'!$C$195:$M$290,6,FALSE)=0,"",VLOOKUP($C62,'Control Sample Data'!$C$195:$M$290,6,FALSE)))</f>
        <v/>
      </c>
      <c r="U62" s="143" t="str">
        <f>IF($C62="","",IF(VLOOKUP($C62,'Control Sample Data'!$C$195:$M$290,7,FALSE)=0,"",VLOOKUP($C62,'Control Sample Data'!$C$195:$M$290,7,FALSE)))</f>
        <v/>
      </c>
      <c r="V62" s="143" t="str">
        <f>IF($C62="","",IF(VLOOKUP($C62,'Control Sample Data'!$C$195:$M$290,8,FALSE)=0,"",VLOOKUP($C62,'Control Sample Data'!$C$195:$M$290,8,FALSE)))</f>
        <v/>
      </c>
      <c r="W62" s="143" t="str">
        <f>IF($C62="","",IF(VLOOKUP($C62,'Control Sample Data'!$C$195:$M$290,9,FALSE)=0,"",VLOOKUP($C62,'Control Sample Data'!$C$195:$M$290,9,FALSE)))</f>
        <v/>
      </c>
      <c r="X62" s="143" t="str">
        <f>IF($C62="","",IF(VLOOKUP($C62,'Control Sample Data'!$C$195:$M$290,10,FALSE)=0,"",VLOOKUP($C62,'Control Sample Data'!$C$195:$M$290,10,FALSE)))</f>
        <v/>
      </c>
      <c r="Y62" s="143" t="str">
        <f>IF($C62="","",IF(VLOOKUP($C62,'Control Sample Data'!$C$195:$M$290,11,FALSE)=0,"",VLOOKUP($C62,'Control Sample Data'!$C$195:$M$290,11,FALSE)))</f>
        <v/>
      </c>
    </row>
    <row r="63" spans="1:25" ht="15" customHeight="1">
      <c r="A63" s="140"/>
      <c r="B63" s="152" t="str">
        <f t="shared" si="7"/>
        <v/>
      </c>
      <c r="C63" s="151" t="str">
        <f>IF('Choose Housekeeping Genes'!C21=0,"",'Choose Housekeeping Genes'!C21)</f>
        <v/>
      </c>
      <c r="D63" s="143" t="str">
        <f>IF($C63="","",IF(VLOOKUP($C63,'Test Sample Data'!$C$195:$M$290,2,FALSE)=0,"",VLOOKUP($C63,'Test Sample Data'!$C$195:$M$290,2,FALSE)))</f>
        <v/>
      </c>
      <c r="E63" s="143" t="str">
        <f>IF($C63="","",IF(VLOOKUP($C63,'Test Sample Data'!$C$195:$M$290,3,FALSE)=0,"",VLOOKUP($C63,'Test Sample Data'!$C$195:$M$290,3,FALSE)))</f>
        <v/>
      </c>
      <c r="F63" s="143" t="str">
        <f>IF($C63="","",IF(VLOOKUP($C63,'Test Sample Data'!$C$195:$M$290,4,FALSE)=0,"",VLOOKUP($C63,'Test Sample Data'!$C$195:$M$290,4,FALSE)))</f>
        <v/>
      </c>
      <c r="G63" s="143" t="str">
        <f>IF($C63="","",IF(VLOOKUP($C63,'Test Sample Data'!$C$195:$M$290,5,FALSE)=0,"",VLOOKUP($C63,'Test Sample Data'!$C$195:$M$290,5,FALSE)))</f>
        <v/>
      </c>
      <c r="H63" s="143" t="str">
        <f>IF($C63="","",IF(VLOOKUP($C63,'Test Sample Data'!$C$195:$M$290,6,FALSE)=0,"",VLOOKUP($C63,'Test Sample Data'!$C$195:$M$290,6,FALSE)))</f>
        <v/>
      </c>
      <c r="I63" s="143" t="str">
        <f>IF($C63="","",IF(VLOOKUP($C63,'Test Sample Data'!$C$195:$M$290,7,FALSE)=0,"",VLOOKUP($C63,'Test Sample Data'!$C$195:$M$290,7,FALSE)))</f>
        <v/>
      </c>
      <c r="J63" s="143" t="str">
        <f>IF($C63="","",IF(VLOOKUP($C63,'Test Sample Data'!$C$195:$M$290,8,FALSE)=0,"",VLOOKUP($C63,'Test Sample Data'!$C$195:$M$290,8,FALSE)))</f>
        <v/>
      </c>
      <c r="K63" s="143" t="str">
        <f>IF($C63="","",IF(VLOOKUP($C63,'Test Sample Data'!$C$195:$M$290,9,FALSE)=0,"",VLOOKUP($C63,'Test Sample Data'!$C$195:$M$290,9,FALSE)))</f>
        <v/>
      </c>
      <c r="L63" s="143" t="str">
        <f>IF($C63="","",IF(VLOOKUP($C63,'Test Sample Data'!$C$195:$M$290,10,FALSE)=0,"",VLOOKUP($C63,'Test Sample Data'!$C$195:$M$290,10,FALSE)))</f>
        <v/>
      </c>
      <c r="M63" s="143" t="str">
        <f>IF($C63="","",IF(VLOOKUP($C63,'Test Sample Data'!$C$195:$M$290,11,FALSE)=0,"",VLOOKUP($C63,'Test Sample Data'!$C$195:$M$290,11,FALSE)))</f>
        <v/>
      </c>
      <c r="N63" s="155" t="str">
        <f t="shared" si="9"/>
        <v/>
      </c>
      <c r="O63" s="32" t="str">
        <f>IF('Choose Housekeeping Genes'!C63=0,"",'Choose Housekeeping Genes'!C63)</f>
        <v/>
      </c>
      <c r="P63" s="143" t="str">
        <f>IF($C63="","",IF(VLOOKUP($C63,'Control Sample Data'!$C$195:$M$290,2,FALSE)=0,"",VLOOKUP($C63,'Control Sample Data'!$C$195:$M$290,2,FALSE)))</f>
        <v/>
      </c>
      <c r="Q63" s="143" t="str">
        <f>IF($C63="","",IF(VLOOKUP($C63,'Control Sample Data'!$C$195:$M$290,3,FALSE)=0,"",VLOOKUP($C63,'Control Sample Data'!$C$195:$M$290,3,FALSE)))</f>
        <v/>
      </c>
      <c r="R63" s="143" t="str">
        <f>IF($C63="","",IF(VLOOKUP($C63,'Control Sample Data'!$C$195:$M$290,4,FALSE)=0,"",VLOOKUP($C63,'Control Sample Data'!$C$195:$M$290,4,FALSE)))</f>
        <v/>
      </c>
      <c r="S63" s="143" t="str">
        <f>IF($C63="","",IF(VLOOKUP($C63,'Control Sample Data'!$C$195:$M$290,5,FALSE)=0,"",VLOOKUP($C63,'Control Sample Data'!$C$195:$M$290,5,FALSE)))</f>
        <v/>
      </c>
      <c r="T63" s="143" t="str">
        <f>IF($C63="","",IF(VLOOKUP($C63,'Control Sample Data'!$C$195:$M$290,6,FALSE)=0,"",VLOOKUP($C63,'Control Sample Data'!$C$195:$M$290,6,FALSE)))</f>
        <v/>
      </c>
      <c r="U63" s="143" t="str">
        <f>IF($C63="","",IF(VLOOKUP($C63,'Control Sample Data'!$C$195:$M$290,7,FALSE)=0,"",VLOOKUP($C63,'Control Sample Data'!$C$195:$M$290,7,FALSE)))</f>
        <v/>
      </c>
      <c r="V63" s="143" t="str">
        <f>IF($C63="","",IF(VLOOKUP($C63,'Control Sample Data'!$C$195:$M$290,8,FALSE)=0,"",VLOOKUP($C63,'Control Sample Data'!$C$195:$M$290,8,FALSE)))</f>
        <v/>
      </c>
      <c r="W63" s="143" t="str">
        <f>IF($C63="","",IF(VLOOKUP($C63,'Control Sample Data'!$C$195:$M$290,9,FALSE)=0,"",VLOOKUP($C63,'Control Sample Data'!$C$195:$M$290,9,FALSE)))</f>
        <v/>
      </c>
      <c r="X63" s="143" t="str">
        <f>IF($C63="","",IF(VLOOKUP($C63,'Control Sample Data'!$C$195:$M$290,10,FALSE)=0,"",VLOOKUP($C63,'Control Sample Data'!$C$195:$M$290,10,FALSE)))</f>
        <v/>
      </c>
      <c r="Y63" s="143" t="str">
        <f>IF($C63="","",IF(VLOOKUP($C63,'Control Sample Data'!$C$195:$M$290,11,FALSE)=0,"",VLOOKUP($C63,'Control Sample Data'!$C$195:$M$290,11,FALSE)))</f>
        <v/>
      </c>
    </row>
    <row r="64" spans="1:25" ht="15" customHeight="1">
      <c r="A64" s="140"/>
      <c r="B64" s="152" t="str">
        <f t="shared" si="7"/>
        <v/>
      </c>
      <c r="C64" s="151" t="str">
        <f>IF('Choose Housekeeping Genes'!C22=0,"",'Choose Housekeeping Genes'!C22)</f>
        <v/>
      </c>
      <c r="D64" s="143" t="str">
        <f>IF($C64="","",IF(VLOOKUP($C64,'Test Sample Data'!$C$195:$M$290,2,FALSE)=0,"",VLOOKUP($C64,'Test Sample Data'!$C$195:$M$290,2,FALSE)))</f>
        <v/>
      </c>
      <c r="E64" s="143" t="str">
        <f>IF($C64="","",IF(VLOOKUP($C64,'Test Sample Data'!$C$195:$M$290,3,FALSE)=0,"",VLOOKUP($C64,'Test Sample Data'!$C$195:$M$290,3,FALSE)))</f>
        <v/>
      </c>
      <c r="F64" s="143" t="str">
        <f>IF($C64="","",IF(VLOOKUP($C64,'Test Sample Data'!$C$195:$M$290,4,FALSE)=0,"",VLOOKUP($C64,'Test Sample Data'!$C$195:$M$290,4,FALSE)))</f>
        <v/>
      </c>
      <c r="G64" s="143" t="str">
        <f>IF($C64="","",IF(VLOOKUP($C64,'Test Sample Data'!$C$195:$M$290,5,FALSE)=0,"",VLOOKUP($C64,'Test Sample Data'!$C$195:$M$290,5,FALSE)))</f>
        <v/>
      </c>
      <c r="H64" s="143" t="str">
        <f>IF($C64="","",IF(VLOOKUP($C64,'Test Sample Data'!$C$195:$M$290,6,FALSE)=0,"",VLOOKUP($C64,'Test Sample Data'!$C$195:$M$290,6,FALSE)))</f>
        <v/>
      </c>
      <c r="I64" s="143" t="str">
        <f>IF($C64="","",IF(VLOOKUP($C64,'Test Sample Data'!$C$195:$M$290,7,FALSE)=0,"",VLOOKUP($C64,'Test Sample Data'!$C$195:$M$290,7,FALSE)))</f>
        <v/>
      </c>
      <c r="J64" s="143" t="str">
        <f>IF($C64="","",IF(VLOOKUP($C64,'Test Sample Data'!$C$195:$M$290,8,FALSE)=0,"",VLOOKUP($C64,'Test Sample Data'!$C$195:$M$290,8,FALSE)))</f>
        <v/>
      </c>
      <c r="K64" s="143" t="str">
        <f>IF($C64="","",IF(VLOOKUP($C64,'Test Sample Data'!$C$195:$M$290,9,FALSE)=0,"",VLOOKUP($C64,'Test Sample Data'!$C$195:$M$290,9,FALSE)))</f>
        <v/>
      </c>
      <c r="L64" s="143" t="str">
        <f>IF($C64="","",IF(VLOOKUP($C64,'Test Sample Data'!$C$195:$M$290,10,FALSE)=0,"",VLOOKUP($C64,'Test Sample Data'!$C$195:$M$290,10,FALSE)))</f>
        <v/>
      </c>
      <c r="M64" s="143" t="str">
        <f>IF($C64="","",IF(VLOOKUP($C64,'Test Sample Data'!$C$195:$M$290,11,FALSE)=0,"",VLOOKUP($C64,'Test Sample Data'!$C$195:$M$290,11,FALSE)))</f>
        <v/>
      </c>
      <c r="N64" s="155" t="str">
        <f t="shared" si="9"/>
        <v/>
      </c>
      <c r="O64" s="32" t="str">
        <f>IF('Choose Housekeeping Genes'!C64=0,"",'Choose Housekeeping Genes'!C64)</f>
        <v/>
      </c>
      <c r="P64" s="143" t="str">
        <f>IF($C64="","",IF(VLOOKUP($C64,'Control Sample Data'!$C$195:$M$290,2,FALSE)=0,"",VLOOKUP($C64,'Control Sample Data'!$C$195:$M$290,2,FALSE)))</f>
        <v/>
      </c>
      <c r="Q64" s="143" t="str">
        <f>IF($C64="","",IF(VLOOKUP($C64,'Control Sample Data'!$C$195:$M$290,3,FALSE)=0,"",VLOOKUP($C64,'Control Sample Data'!$C$195:$M$290,3,FALSE)))</f>
        <v/>
      </c>
      <c r="R64" s="143" t="str">
        <f>IF($C64="","",IF(VLOOKUP($C64,'Control Sample Data'!$C$195:$M$290,4,FALSE)=0,"",VLOOKUP($C64,'Control Sample Data'!$C$195:$M$290,4,FALSE)))</f>
        <v/>
      </c>
      <c r="S64" s="143" t="str">
        <f>IF($C64="","",IF(VLOOKUP($C64,'Control Sample Data'!$C$195:$M$290,5,FALSE)=0,"",VLOOKUP($C64,'Control Sample Data'!$C$195:$M$290,5,FALSE)))</f>
        <v/>
      </c>
      <c r="T64" s="143" t="str">
        <f>IF($C64="","",IF(VLOOKUP($C64,'Control Sample Data'!$C$195:$M$290,6,FALSE)=0,"",VLOOKUP($C64,'Control Sample Data'!$C$195:$M$290,6,FALSE)))</f>
        <v/>
      </c>
      <c r="U64" s="143" t="str">
        <f>IF($C64="","",IF(VLOOKUP($C64,'Control Sample Data'!$C$195:$M$290,7,FALSE)=0,"",VLOOKUP($C64,'Control Sample Data'!$C$195:$M$290,7,FALSE)))</f>
        <v/>
      </c>
      <c r="V64" s="143" t="str">
        <f>IF($C64="","",IF(VLOOKUP($C64,'Control Sample Data'!$C$195:$M$290,8,FALSE)=0,"",VLOOKUP($C64,'Control Sample Data'!$C$195:$M$290,8,FALSE)))</f>
        <v/>
      </c>
      <c r="W64" s="143" t="str">
        <f>IF($C64="","",IF(VLOOKUP($C64,'Control Sample Data'!$C$195:$M$290,9,FALSE)=0,"",VLOOKUP($C64,'Control Sample Data'!$C$195:$M$290,9,FALSE)))</f>
        <v/>
      </c>
      <c r="X64" s="143" t="str">
        <f>IF($C64="","",IF(VLOOKUP($C64,'Control Sample Data'!$C$195:$M$290,10,FALSE)=0,"",VLOOKUP($C64,'Control Sample Data'!$C$195:$M$290,10,FALSE)))</f>
        <v/>
      </c>
      <c r="Y64" s="143" t="str">
        <f>IF($C64="","",IF(VLOOKUP($C64,'Control Sample Data'!$C$195:$M$290,11,FALSE)=0,"",VLOOKUP($C64,'Control Sample Data'!$C$195:$M$290,11,FALSE)))</f>
        <v/>
      </c>
    </row>
    <row r="65" spans="1:25" ht="15" customHeight="1">
      <c r="A65" s="140"/>
      <c r="B65" s="149" t="s">
        <v>1412</v>
      </c>
      <c r="C65" s="145"/>
      <c r="D65" s="146" t="str">
        <f>IF(ISERROR(AVERAGE(D45:D64)),"",AVERAGE(D45:D64))</f>
        <v/>
      </c>
      <c r="E65" s="146" t="str">
        <f aca="true" t="shared" si="10" ref="E65:M65">IF(ISERROR(AVERAGE(E45:E64)),"",AVERAGE(E45:E64))</f>
        <v/>
      </c>
      <c r="F65" s="146" t="str">
        <f t="shared" si="10"/>
        <v/>
      </c>
      <c r="G65" s="146" t="str">
        <f t="shared" si="10"/>
        <v/>
      </c>
      <c r="H65" s="146" t="str">
        <f t="shared" si="10"/>
        <v/>
      </c>
      <c r="I65" s="146" t="str">
        <f t="shared" si="10"/>
        <v/>
      </c>
      <c r="J65" s="146" t="str">
        <f t="shared" si="10"/>
        <v/>
      </c>
      <c r="K65" s="146" t="str">
        <f t="shared" si="10"/>
        <v/>
      </c>
      <c r="L65" s="146" t="str">
        <f t="shared" si="10"/>
        <v/>
      </c>
      <c r="M65" s="156" t="str">
        <f t="shared" si="10"/>
        <v/>
      </c>
      <c r="N65" s="149" t="s">
        <v>1412</v>
      </c>
      <c r="O65" s="145"/>
      <c r="P65" s="146" t="str">
        <f>IF(ISERROR(AVERAGE(P45:P64)),"",AVERAGE(P45:P64))</f>
        <v/>
      </c>
      <c r="Q65" s="146" t="str">
        <f aca="true" t="shared" si="11" ref="Q65:Y65">IF(ISERROR(AVERAGE(Q45:Q64)),"",AVERAGE(Q45:Q64))</f>
        <v/>
      </c>
      <c r="R65" s="146" t="str">
        <f t="shared" si="11"/>
        <v/>
      </c>
      <c r="S65" s="146" t="str">
        <f t="shared" si="11"/>
        <v/>
      </c>
      <c r="T65" s="146" t="str">
        <f t="shared" si="11"/>
        <v/>
      </c>
      <c r="U65" s="146" t="str">
        <f t="shared" si="11"/>
        <v/>
      </c>
      <c r="V65" s="146" t="str">
        <f t="shared" si="11"/>
        <v/>
      </c>
      <c r="W65" s="146" t="str">
        <f t="shared" si="11"/>
        <v/>
      </c>
      <c r="X65" s="146" t="str">
        <f t="shared" si="11"/>
        <v/>
      </c>
      <c r="Y65" s="156" t="str">
        <f t="shared" si="11"/>
        <v/>
      </c>
    </row>
    <row r="66" spans="1:25" ht="15" customHeight="1">
      <c r="A66" s="140" t="s">
        <v>884</v>
      </c>
      <c r="B66" s="150" t="str">
        <f>IF(B3="","",B3)</f>
        <v>HQP006940</v>
      </c>
      <c r="C66" s="151" t="str">
        <f>IF('Choose Housekeeping Genes'!C3=0,"",'Choose Housekeeping Genes'!C3)</f>
        <v>H03</v>
      </c>
      <c r="D66" s="147" t="str">
        <f>IF($C66="","",IF(VLOOKUP($C66,'Test Sample Data'!$C$291:$M$386,2,FALSE)=0,"",VLOOKUP($C66,'Test Sample Data'!$C$291:$M$386,2,FALSE)))</f>
        <v/>
      </c>
      <c r="E66" s="147" t="str">
        <f>IF($C66="","",IF(VLOOKUP($C66,'Test Sample Data'!$C$291:$M$386,3,FALSE)=0,"",VLOOKUP($C66,'Test Sample Data'!$C$291:$M$386,3,FALSE)))</f>
        <v/>
      </c>
      <c r="F66" s="147" t="str">
        <f>IF($C66="","",IF(VLOOKUP($C66,'Test Sample Data'!$C$291:$M$386,4,FALSE)=0,"",VLOOKUP($C66,'Test Sample Data'!$C$291:$M$386,4,FALSE)))</f>
        <v/>
      </c>
      <c r="G66" s="147" t="str">
        <f>IF($C66="","",IF(VLOOKUP($C66,'Test Sample Data'!$C$291:$M$386,5,FALSE)=0,"",VLOOKUP($C66,'Test Sample Data'!$C$291:$M$386,5,FALSE)))</f>
        <v/>
      </c>
      <c r="H66" s="147" t="str">
        <f>IF($C66="","",IF(VLOOKUP($C66,'Test Sample Data'!$C$291:$M$386,6,FALSE)=0,"",VLOOKUP($C66,'Test Sample Data'!$C$291:$M$386,6,FALSE)))</f>
        <v/>
      </c>
      <c r="I66" s="147" t="str">
        <f>IF($C66="","",IF(VLOOKUP($C66,'Test Sample Data'!$C$291:$M$386,7,FALSE)=0,"",VLOOKUP($C66,'Test Sample Data'!$C$291:$M$386,7,FALSE)))</f>
        <v/>
      </c>
      <c r="J66" s="147" t="str">
        <f>IF($C66="","",IF(VLOOKUP($C66,'Test Sample Data'!$C$291:$M$386,8,FALSE)=0,"",VLOOKUP($C66,'Test Sample Data'!$C$291:$M$386,8,FALSE)))</f>
        <v/>
      </c>
      <c r="K66" s="147" t="str">
        <f>IF($C66="","",IF(VLOOKUP($C66,'Test Sample Data'!$C$291:$M$386,9,FALSE)=0,"",VLOOKUP($C66,'Test Sample Data'!$C$291:$M$386,9,FALSE)))</f>
        <v/>
      </c>
      <c r="L66" s="147" t="str">
        <f>IF($C66="","",IF(VLOOKUP($C66,'Test Sample Data'!$C$291:$M$386,10,FALSE)=0,"",VLOOKUP($C66,'Test Sample Data'!$C$291:$M$386,10,FALSE)))</f>
        <v/>
      </c>
      <c r="M66" s="147" t="str">
        <f>IF($C66="","",IF(VLOOKUP($C66,'Test Sample Data'!$C$291:$M$386,11,FALSE)=0,"",VLOOKUP($C66,'Test Sample Data'!$C$291:$M$386,11,FALSE)))</f>
        <v/>
      </c>
      <c r="N66" s="157" t="str">
        <f>IF(B66=0,"",B66)</f>
        <v>HQP006940</v>
      </c>
      <c r="O66" s="158" t="str">
        <f>IF('Choose Housekeeping Genes'!C66=0,"",'Choose Housekeeping Genes'!C66)</f>
        <v>H03</v>
      </c>
      <c r="P66" s="147" t="str">
        <f>IF($C66="","",IF(VLOOKUP($C66,'Control Sample Data'!$C$291:$M$386,2,FALSE)=0,"",VLOOKUP($C66,'Control Sample Data'!$C$291:$M$386,2,FALSE)))</f>
        <v/>
      </c>
      <c r="Q66" s="147" t="str">
        <f>IF($C66="","",IF(VLOOKUP($C66,'Control Sample Data'!$C$291:$M$386,3,FALSE)=0,"",VLOOKUP($C66,'Control Sample Data'!$C$291:$M$386,3,FALSE)))</f>
        <v/>
      </c>
      <c r="R66" s="147" t="str">
        <f>IF($C66="","",IF(VLOOKUP($C66,'Control Sample Data'!$C$291:$M$386,4,FALSE)=0,"",VLOOKUP($C66,'Control Sample Data'!$C$291:$M$386,4,FALSE)))</f>
        <v/>
      </c>
      <c r="S66" s="147" t="str">
        <f>IF($C66="","",IF(VLOOKUP($C66,'Control Sample Data'!$C$291:$M$386,5,FALSE)=0,"",VLOOKUP($C66,'Control Sample Data'!$C$291:$M$386,5,FALSE)))</f>
        <v/>
      </c>
      <c r="T66" s="147" t="str">
        <f>IF($C66="","",IF(VLOOKUP($C66,'Control Sample Data'!$C$291:$M$386,6,FALSE)=0,"",VLOOKUP($C66,'Control Sample Data'!$C$291:$M$386,6,FALSE)))</f>
        <v/>
      </c>
      <c r="U66" s="147" t="str">
        <f>IF($C66="","",IF(VLOOKUP($C66,'Control Sample Data'!$C$291:$M$386,7,FALSE)=0,"",VLOOKUP($C66,'Control Sample Data'!$C$291:$M$386,7,FALSE)))</f>
        <v/>
      </c>
      <c r="V66" s="147" t="str">
        <f>IF($C66="","",IF(VLOOKUP($C66,'Control Sample Data'!$C$291:$M$386,8,FALSE)=0,"",VLOOKUP($C66,'Control Sample Data'!$C$291:$M$386,8,FALSE)))</f>
        <v/>
      </c>
      <c r="W66" s="147" t="str">
        <f>IF($C66="","",IF(VLOOKUP($C66,'Control Sample Data'!$C$291:$M$386,9,FALSE)=0,"",VLOOKUP($C66,'Control Sample Data'!$C$291:$M$386,9,FALSE)))</f>
        <v/>
      </c>
      <c r="X66" s="147" t="str">
        <f>IF($C66="","",IF(VLOOKUP($C66,'Control Sample Data'!$C$291:$M$386,10,FALSE)=0,"",VLOOKUP($C66,'Control Sample Data'!$C$291:$M$386,10,FALSE)))</f>
        <v/>
      </c>
      <c r="Y66" s="147" t="str">
        <f>IF($C66="","",IF(VLOOKUP($C66,'Control Sample Data'!$C$291:$M$386,11,FALSE)=0,"",VLOOKUP($C66,'Control Sample Data'!$C$291:$M$386,11,FALSE)))</f>
        <v/>
      </c>
    </row>
    <row r="67" spans="1:25" ht="15" customHeight="1">
      <c r="A67" s="140"/>
      <c r="B67" s="152" t="str">
        <f aca="true" t="shared" si="12" ref="B67:B85">IF(B4="","",B4)</f>
        <v>HQP016381</v>
      </c>
      <c r="C67" s="151" t="str">
        <f>IF('Choose Housekeeping Genes'!C4=0,"",'Choose Housekeeping Genes'!C4)</f>
        <v>H04</v>
      </c>
      <c r="D67" s="143" t="str">
        <f>IF($C67="","",IF(VLOOKUP($C67,'Test Sample Data'!$C$291:$M$386,2,FALSE)=0,"",VLOOKUP($C67,'Test Sample Data'!$C$291:$M$386,2,FALSE)))</f>
        <v/>
      </c>
      <c r="E67" s="143" t="str">
        <f>IF($C67="","",IF(VLOOKUP($C67,'Test Sample Data'!$C$291:$M$386,3,FALSE)=0,"",VLOOKUP($C67,'Test Sample Data'!$C$291:$M$386,3,FALSE)))</f>
        <v/>
      </c>
      <c r="F67" s="143" t="str">
        <f>IF($C67="","",IF(VLOOKUP($C67,'Test Sample Data'!$C$291:$M$386,4,FALSE)=0,"",VLOOKUP($C67,'Test Sample Data'!$C$291:$M$386,4,FALSE)))</f>
        <v/>
      </c>
      <c r="G67" s="143" t="str">
        <f>IF($C67="","",IF(VLOOKUP($C67,'Test Sample Data'!$C$291:$M$386,5,FALSE)=0,"",VLOOKUP($C67,'Test Sample Data'!$C$291:$M$386,5,FALSE)))</f>
        <v/>
      </c>
      <c r="H67" s="143" t="str">
        <f>IF($C67="","",IF(VLOOKUP($C67,'Test Sample Data'!$C$291:$M$386,6,FALSE)=0,"",VLOOKUP($C67,'Test Sample Data'!$C$291:$M$386,6,FALSE)))</f>
        <v/>
      </c>
      <c r="I67" s="143" t="str">
        <f>IF($C67="","",IF(VLOOKUP($C67,'Test Sample Data'!$C$291:$M$386,7,FALSE)=0,"",VLOOKUP($C67,'Test Sample Data'!$C$291:$M$386,7,FALSE)))</f>
        <v/>
      </c>
      <c r="J67" s="143" t="str">
        <f>IF($C67="","",IF(VLOOKUP($C67,'Test Sample Data'!$C$291:$M$386,8,FALSE)=0,"",VLOOKUP($C67,'Test Sample Data'!$C$291:$M$386,8,FALSE)))</f>
        <v/>
      </c>
      <c r="K67" s="143" t="str">
        <f>IF($C67="","",IF(VLOOKUP($C67,'Test Sample Data'!$C$291:$M$386,9,FALSE)=0,"",VLOOKUP($C67,'Test Sample Data'!$C$291:$M$386,9,FALSE)))</f>
        <v/>
      </c>
      <c r="L67" s="143" t="str">
        <f>IF($C67="","",IF(VLOOKUP($C67,'Test Sample Data'!$C$291:$M$386,10,FALSE)=0,"",VLOOKUP($C67,'Test Sample Data'!$C$291:$M$386,10,FALSE)))</f>
        <v/>
      </c>
      <c r="M67" s="143" t="str">
        <f>IF($C67="","",IF(VLOOKUP($C67,'Test Sample Data'!$C$291:$M$386,11,FALSE)=0,"",VLOOKUP($C67,'Test Sample Data'!$C$291:$M$386,11,FALSE)))</f>
        <v/>
      </c>
      <c r="N67" s="155" t="str">
        <f aca="true" t="shared" si="13" ref="N67:N79">IF(B67=0,"",B67)</f>
        <v>HQP016381</v>
      </c>
      <c r="O67" s="32" t="str">
        <f>IF('Choose Housekeeping Genes'!C67=0,"",'Choose Housekeeping Genes'!C67)</f>
        <v>H04</v>
      </c>
      <c r="P67" s="143" t="str">
        <f>IF($C67="","",IF(VLOOKUP($C67,'Control Sample Data'!$C$291:$M$386,2,FALSE)=0,"",VLOOKUP($C67,'Control Sample Data'!$C$291:$M$386,2,FALSE)))</f>
        <v/>
      </c>
      <c r="Q67" s="143" t="str">
        <f>IF($C67="","",IF(VLOOKUP($C67,'Control Sample Data'!$C$291:$M$386,3,FALSE)=0,"",VLOOKUP($C67,'Control Sample Data'!$C$291:$M$386,3,FALSE)))</f>
        <v/>
      </c>
      <c r="R67" s="143" t="str">
        <f>IF($C67="","",IF(VLOOKUP($C67,'Control Sample Data'!$C$291:$M$386,4,FALSE)=0,"",VLOOKUP($C67,'Control Sample Data'!$C$291:$M$386,4,FALSE)))</f>
        <v/>
      </c>
      <c r="S67" s="143" t="str">
        <f>IF($C67="","",IF(VLOOKUP($C67,'Control Sample Data'!$C$291:$M$386,5,FALSE)=0,"",VLOOKUP($C67,'Control Sample Data'!$C$291:$M$386,5,FALSE)))</f>
        <v/>
      </c>
      <c r="T67" s="143" t="str">
        <f>IF($C67="","",IF(VLOOKUP($C67,'Control Sample Data'!$C$291:$M$386,6,FALSE)=0,"",VLOOKUP($C67,'Control Sample Data'!$C$291:$M$386,6,FALSE)))</f>
        <v/>
      </c>
      <c r="U67" s="143" t="str">
        <f>IF($C67="","",IF(VLOOKUP($C67,'Control Sample Data'!$C$291:$M$386,7,FALSE)=0,"",VLOOKUP($C67,'Control Sample Data'!$C$291:$M$386,7,FALSE)))</f>
        <v/>
      </c>
      <c r="V67" s="143" t="str">
        <f>IF($C67="","",IF(VLOOKUP($C67,'Control Sample Data'!$C$291:$M$386,8,FALSE)=0,"",VLOOKUP($C67,'Control Sample Data'!$C$291:$M$386,8,FALSE)))</f>
        <v/>
      </c>
      <c r="W67" s="143" t="str">
        <f>IF($C67="","",IF(VLOOKUP($C67,'Control Sample Data'!$C$291:$M$386,9,FALSE)=0,"",VLOOKUP($C67,'Control Sample Data'!$C$291:$M$386,9,FALSE)))</f>
        <v/>
      </c>
      <c r="X67" s="143" t="str">
        <f>IF($C67="","",IF(VLOOKUP($C67,'Control Sample Data'!$C$291:$M$386,10,FALSE)=0,"",VLOOKUP($C67,'Control Sample Data'!$C$291:$M$386,10,FALSE)))</f>
        <v/>
      </c>
      <c r="Y67" s="143" t="str">
        <f>IF($C67="","",IF(VLOOKUP($C67,'Control Sample Data'!$C$291:$M$386,11,FALSE)=0,"",VLOOKUP($C67,'Control Sample Data'!$C$291:$M$386,11,FALSE)))</f>
        <v/>
      </c>
    </row>
    <row r="68" spans="1:25" ht="15" customHeight="1">
      <c r="A68" s="140"/>
      <c r="B68" s="152" t="str">
        <f t="shared" si="12"/>
        <v>HQP015171</v>
      </c>
      <c r="C68" s="151" t="str">
        <f>IF('Choose Housekeeping Genes'!C5=0,"",'Choose Housekeeping Genes'!C5)</f>
        <v>H05</v>
      </c>
      <c r="D68" s="143" t="str">
        <f>IF($C68="","",IF(VLOOKUP($C68,'Test Sample Data'!$C$291:$M$386,2,FALSE)=0,"",VLOOKUP($C68,'Test Sample Data'!$C$291:$M$386,2,FALSE)))</f>
        <v/>
      </c>
      <c r="E68" s="143" t="str">
        <f>IF($C68="","",IF(VLOOKUP($C68,'Test Sample Data'!$C$291:$M$386,3,FALSE)=0,"",VLOOKUP($C68,'Test Sample Data'!$C$291:$M$386,3,FALSE)))</f>
        <v/>
      </c>
      <c r="F68" s="143" t="str">
        <f>IF($C68="","",IF(VLOOKUP($C68,'Test Sample Data'!$C$291:$M$386,4,FALSE)=0,"",VLOOKUP($C68,'Test Sample Data'!$C$291:$M$386,4,FALSE)))</f>
        <v/>
      </c>
      <c r="G68" s="143" t="str">
        <f>IF($C68="","",IF(VLOOKUP($C68,'Test Sample Data'!$C$291:$M$386,5,FALSE)=0,"",VLOOKUP($C68,'Test Sample Data'!$C$291:$M$386,5,FALSE)))</f>
        <v/>
      </c>
      <c r="H68" s="143" t="str">
        <f>IF($C68="","",IF(VLOOKUP($C68,'Test Sample Data'!$C$291:$M$386,6,FALSE)=0,"",VLOOKUP($C68,'Test Sample Data'!$C$291:$M$386,6,FALSE)))</f>
        <v/>
      </c>
      <c r="I68" s="143" t="str">
        <f>IF($C68="","",IF(VLOOKUP($C68,'Test Sample Data'!$C$291:$M$386,7,FALSE)=0,"",VLOOKUP($C68,'Test Sample Data'!$C$291:$M$386,7,FALSE)))</f>
        <v/>
      </c>
      <c r="J68" s="143" t="str">
        <f>IF($C68="","",IF(VLOOKUP($C68,'Test Sample Data'!$C$291:$M$386,8,FALSE)=0,"",VLOOKUP($C68,'Test Sample Data'!$C$291:$M$386,8,FALSE)))</f>
        <v/>
      </c>
      <c r="K68" s="143" t="str">
        <f>IF($C68="","",IF(VLOOKUP($C68,'Test Sample Data'!$C$291:$M$386,9,FALSE)=0,"",VLOOKUP($C68,'Test Sample Data'!$C$291:$M$386,9,FALSE)))</f>
        <v/>
      </c>
      <c r="L68" s="143" t="str">
        <f>IF($C68="","",IF(VLOOKUP($C68,'Test Sample Data'!$C$291:$M$386,10,FALSE)=0,"",VLOOKUP($C68,'Test Sample Data'!$C$291:$M$386,10,FALSE)))</f>
        <v/>
      </c>
      <c r="M68" s="143" t="str">
        <f>IF($C68="","",IF(VLOOKUP($C68,'Test Sample Data'!$C$291:$M$386,11,FALSE)=0,"",VLOOKUP($C68,'Test Sample Data'!$C$291:$M$386,11,FALSE)))</f>
        <v/>
      </c>
      <c r="N68" s="155" t="str">
        <f t="shared" si="13"/>
        <v>HQP015171</v>
      </c>
      <c r="O68" s="32" t="str">
        <f>IF('Choose Housekeeping Genes'!C68=0,"",'Choose Housekeeping Genes'!C68)</f>
        <v>H05</v>
      </c>
      <c r="P68" s="143" t="str">
        <f>IF($C68="","",IF(VLOOKUP($C68,'Control Sample Data'!$C$291:$M$386,2,FALSE)=0,"",VLOOKUP($C68,'Control Sample Data'!$C$291:$M$386,2,FALSE)))</f>
        <v/>
      </c>
      <c r="Q68" s="143" t="str">
        <f>IF($C68="","",IF(VLOOKUP($C68,'Control Sample Data'!$C$291:$M$386,3,FALSE)=0,"",VLOOKUP($C68,'Control Sample Data'!$C$291:$M$386,3,FALSE)))</f>
        <v/>
      </c>
      <c r="R68" s="143" t="str">
        <f>IF($C68="","",IF(VLOOKUP($C68,'Control Sample Data'!$C$291:$M$386,4,FALSE)=0,"",VLOOKUP($C68,'Control Sample Data'!$C$291:$M$386,4,FALSE)))</f>
        <v/>
      </c>
      <c r="S68" s="143" t="str">
        <f>IF($C68="","",IF(VLOOKUP($C68,'Control Sample Data'!$C$291:$M$386,5,FALSE)=0,"",VLOOKUP($C68,'Control Sample Data'!$C$291:$M$386,5,FALSE)))</f>
        <v/>
      </c>
      <c r="T68" s="143" t="str">
        <f>IF($C68="","",IF(VLOOKUP($C68,'Control Sample Data'!$C$291:$M$386,6,FALSE)=0,"",VLOOKUP($C68,'Control Sample Data'!$C$291:$M$386,6,FALSE)))</f>
        <v/>
      </c>
      <c r="U68" s="143" t="str">
        <f>IF($C68="","",IF(VLOOKUP($C68,'Control Sample Data'!$C$291:$M$386,7,FALSE)=0,"",VLOOKUP($C68,'Control Sample Data'!$C$291:$M$386,7,FALSE)))</f>
        <v/>
      </c>
      <c r="V68" s="143" t="str">
        <f>IF($C68="","",IF(VLOOKUP($C68,'Control Sample Data'!$C$291:$M$386,8,FALSE)=0,"",VLOOKUP($C68,'Control Sample Data'!$C$291:$M$386,8,FALSE)))</f>
        <v/>
      </c>
      <c r="W68" s="143" t="str">
        <f>IF($C68="","",IF(VLOOKUP($C68,'Control Sample Data'!$C$291:$M$386,9,FALSE)=0,"",VLOOKUP($C68,'Control Sample Data'!$C$291:$M$386,9,FALSE)))</f>
        <v/>
      </c>
      <c r="X68" s="143" t="str">
        <f>IF($C68="","",IF(VLOOKUP($C68,'Control Sample Data'!$C$291:$M$386,10,FALSE)=0,"",VLOOKUP($C68,'Control Sample Data'!$C$291:$M$386,10,FALSE)))</f>
        <v/>
      </c>
      <c r="Y68" s="143" t="str">
        <f>IF($C68="","",IF(VLOOKUP($C68,'Control Sample Data'!$C$291:$M$386,11,FALSE)=0,"",VLOOKUP($C68,'Control Sample Data'!$C$291:$M$386,11,FALSE)))</f>
        <v/>
      </c>
    </row>
    <row r="69" spans="1:25" ht="15" customHeight="1">
      <c r="A69" s="140"/>
      <c r="B69" s="152" t="str">
        <f t="shared" si="12"/>
        <v>HQP006171</v>
      </c>
      <c r="C69" s="151" t="str">
        <f>IF('Choose Housekeeping Genes'!C6=0,"",'Choose Housekeeping Genes'!C6)</f>
        <v>H06</v>
      </c>
      <c r="D69" s="143" t="str">
        <f>IF($C69="","",IF(VLOOKUP($C69,'Test Sample Data'!$C$291:$M$386,2,FALSE)=0,"",VLOOKUP($C69,'Test Sample Data'!$C$291:$M$386,2,FALSE)))</f>
        <v/>
      </c>
      <c r="E69" s="143" t="str">
        <f>IF($C69="","",IF(VLOOKUP($C69,'Test Sample Data'!$C$291:$M$386,3,FALSE)=0,"",VLOOKUP($C69,'Test Sample Data'!$C$291:$M$386,3,FALSE)))</f>
        <v/>
      </c>
      <c r="F69" s="143" t="str">
        <f>IF($C69="","",IF(VLOOKUP($C69,'Test Sample Data'!$C$291:$M$386,4,FALSE)=0,"",VLOOKUP($C69,'Test Sample Data'!$C$291:$M$386,4,FALSE)))</f>
        <v/>
      </c>
      <c r="G69" s="143" t="str">
        <f>IF($C69="","",IF(VLOOKUP($C69,'Test Sample Data'!$C$291:$M$386,5,FALSE)=0,"",VLOOKUP($C69,'Test Sample Data'!$C$291:$M$386,5,FALSE)))</f>
        <v/>
      </c>
      <c r="H69" s="143" t="str">
        <f>IF($C69="","",IF(VLOOKUP($C69,'Test Sample Data'!$C$291:$M$386,6,FALSE)=0,"",VLOOKUP($C69,'Test Sample Data'!$C$291:$M$386,6,FALSE)))</f>
        <v/>
      </c>
      <c r="I69" s="143" t="str">
        <f>IF($C69="","",IF(VLOOKUP($C69,'Test Sample Data'!$C$291:$M$386,7,FALSE)=0,"",VLOOKUP($C69,'Test Sample Data'!$C$291:$M$386,7,FALSE)))</f>
        <v/>
      </c>
      <c r="J69" s="143" t="str">
        <f>IF($C69="","",IF(VLOOKUP($C69,'Test Sample Data'!$C$291:$M$386,8,FALSE)=0,"",VLOOKUP($C69,'Test Sample Data'!$C$291:$M$386,8,FALSE)))</f>
        <v/>
      </c>
      <c r="K69" s="143" t="str">
        <f>IF($C69="","",IF(VLOOKUP($C69,'Test Sample Data'!$C$291:$M$386,9,FALSE)=0,"",VLOOKUP($C69,'Test Sample Data'!$C$291:$M$386,9,FALSE)))</f>
        <v/>
      </c>
      <c r="L69" s="143" t="str">
        <f>IF($C69="","",IF(VLOOKUP($C69,'Test Sample Data'!$C$291:$M$386,10,FALSE)=0,"",VLOOKUP($C69,'Test Sample Data'!$C$291:$M$386,10,FALSE)))</f>
        <v/>
      </c>
      <c r="M69" s="143" t="str">
        <f>IF($C69="","",IF(VLOOKUP($C69,'Test Sample Data'!$C$291:$M$386,11,FALSE)=0,"",VLOOKUP($C69,'Test Sample Data'!$C$291:$M$386,11,FALSE)))</f>
        <v/>
      </c>
      <c r="N69" s="155" t="str">
        <f t="shared" si="13"/>
        <v>HQP006171</v>
      </c>
      <c r="O69" s="32" t="str">
        <f>IF('Choose Housekeeping Genes'!C69=0,"",'Choose Housekeeping Genes'!C69)</f>
        <v>H06</v>
      </c>
      <c r="P69" s="143" t="str">
        <f>IF($C69="","",IF(VLOOKUP($C69,'Control Sample Data'!$C$291:$M$386,2,FALSE)=0,"",VLOOKUP($C69,'Control Sample Data'!$C$291:$M$386,2,FALSE)))</f>
        <v/>
      </c>
      <c r="Q69" s="143" t="str">
        <f>IF($C69="","",IF(VLOOKUP($C69,'Control Sample Data'!$C$291:$M$386,3,FALSE)=0,"",VLOOKUP($C69,'Control Sample Data'!$C$291:$M$386,3,FALSE)))</f>
        <v/>
      </c>
      <c r="R69" s="143" t="str">
        <f>IF($C69="","",IF(VLOOKUP($C69,'Control Sample Data'!$C$291:$M$386,4,FALSE)=0,"",VLOOKUP($C69,'Control Sample Data'!$C$291:$M$386,4,FALSE)))</f>
        <v/>
      </c>
      <c r="S69" s="143" t="str">
        <f>IF($C69="","",IF(VLOOKUP($C69,'Control Sample Data'!$C$291:$M$386,5,FALSE)=0,"",VLOOKUP($C69,'Control Sample Data'!$C$291:$M$386,5,FALSE)))</f>
        <v/>
      </c>
      <c r="T69" s="143" t="str">
        <f>IF($C69="","",IF(VLOOKUP($C69,'Control Sample Data'!$C$291:$M$386,6,FALSE)=0,"",VLOOKUP($C69,'Control Sample Data'!$C$291:$M$386,6,FALSE)))</f>
        <v/>
      </c>
      <c r="U69" s="143" t="str">
        <f>IF($C69="","",IF(VLOOKUP($C69,'Control Sample Data'!$C$291:$M$386,7,FALSE)=0,"",VLOOKUP($C69,'Control Sample Data'!$C$291:$M$386,7,FALSE)))</f>
        <v/>
      </c>
      <c r="V69" s="143" t="str">
        <f>IF($C69="","",IF(VLOOKUP($C69,'Control Sample Data'!$C$291:$M$386,8,FALSE)=0,"",VLOOKUP($C69,'Control Sample Data'!$C$291:$M$386,8,FALSE)))</f>
        <v/>
      </c>
      <c r="W69" s="143" t="str">
        <f>IF($C69="","",IF(VLOOKUP($C69,'Control Sample Data'!$C$291:$M$386,9,FALSE)=0,"",VLOOKUP($C69,'Control Sample Data'!$C$291:$M$386,9,FALSE)))</f>
        <v/>
      </c>
      <c r="X69" s="143" t="str">
        <f>IF($C69="","",IF(VLOOKUP($C69,'Control Sample Data'!$C$291:$M$386,10,FALSE)=0,"",VLOOKUP($C69,'Control Sample Data'!$C$291:$M$386,10,FALSE)))</f>
        <v/>
      </c>
      <c r="Y69" s="143" t="str">
        <f>IF($C69="","",IF(VLOOKUP($C69,'Control Sample Data'!$C$291:$M$386,11,FALSE)=0,"",VLOOKUP($C69,'Control Sample Data'!$C$291:$M$386,11,FALSE)))</f>
        <v/>
      </c>
    </row>
    <row r="70" spans="1:25" ht="15" customHeight="1">
      <c r="A70" s="140"/>
      <c r="B70" s="152" t="str">
        <f t="shared" si="12"/>
        <v>HQP009026</v>
      </c>
      <c r="C70" s="151" t="str">
        <f>IF('Choose Housekeeping Genes'!C7=0,"",'Choose Housekeeping Genes'!C7)</f>
        <v>H07</v>
      </c>
      <c r="D70" s="143" t="str">
        <f>IF($C70="","",IF(VLOOKUP($C70,'Test Sample Data'!$C$291:$M$386,2,FALSE)=0,"",VLOOKUP($C70,'Test Sample Data'!$C$291:$M$386,2,FALSE)))</f>
        <v/>
      </c>
      <c r="E70" s="143" t="str">
        <f>IF($C70="","",IF(VLOOKUP($C70,'Test Sample Data'!$C$291:$M$386,3,FALSE)=0,"",VLOOKUP($C70,'Test Sample Data'!$C$291:$M$386,3,FALSE)))</f>
        <v/>
      </c>
      <c r="F70" s="143" t="str">
        <f>IF($C70="","",IF(VLOOKUP($C70,'Test Sample Data'!$C$291:$M$386,4,FALSE)=0,"",VLOOKUP($C70,'Test Sample Data'!$C$291:$M$386,4,FALSE)))</f>
        <v/>
      </c>
      <c r="G70" s="143" t="str">
        <f>IF($C70="","",IF(VLOOKUP($C70,'Test Sample Data'!$C$291:$M$386,5,FALSE)=0,"",VLOOKUP($C70,'Test Sample Data'!$C$291:$M$386,5,FALSE)))</f>
        <v/>
      </c>
      <c r="H70" s="143" t="str">
        <f>IF($C70="","",IF(VLOOKUP($C70,'Test Sample Data'!$C$291:$M$386,6,FALSE)=0,"",VLOOKUP($C70,'Test Sample Data'!$C$291:$M$386,6,FALSE)))</f>
        <v/>
      </c>
      <c r="I70" s="143" t="str">
        <f>IF($C70="","",IF(VLOOKUP($C70,'Test Sample Data'!$C$291:$M$386,7,FALSE)=0,"",VLOOKUP($C70,'Test Sample Data'!$C$291:$M$386,7,FALSE)))</f>
        <v/>
      </c>
      <c r="J70" s="143" t="str">
        <f>IF($C70="","",IF(VLOOKUP($C70,'Test Sample Data'!$C$291:$M$386,8,FALSE)=0,"",VLOOKUP($C70,'Test Sample Data'!$C$291:$M$386,8,FALSE)))</f>
        <v/>
      </c>
      <c r="K70" s="143" t="str">
        <f>IF($C70="","",IF(VLOOKUP($C70,'Test Sample Data'!$C$291:$M$386,9,FALSE)=0,"",VLOOKUP($C70,'Test Sample Data'!$C$291:$M$386,9,FALSE)))</f>
        <v/>
      </c>
      <c r="L70" s="143" t="str">
        <f>IF($C70="","",IF(VLOOKUP($C70,'Test Sample Data'!$C$291:$M$386,10,FALSE)=0,"",VLOOKUP($C70,'Test Sample Data'!$C$291:$M$386,10,FALSE)))</f>
        <v/>
      </c>
      <c r="M70" s="143" t="str">
        <f>IF($C70="","",IF(VLOOKUP($C70,'Test Sample Data'!$C$291:$M$386,11,FALSE)=0,"",VLOOKUP($C70,'Test Sample Data'!$C$291:$M$386,11,FALSE)))</f>
        <v/>
      </c>
      <c r="N70" s="155" t="str">
        <f t="shared" si="13"/>
        <v>HQP009026</v>
      </c>
      <c r="O70" s="32" t="str">
        <f>IF('Choose Housekeeping Genes'!C70=0,"",'Choose Housekeeping Genes'!C70)</f>
        <v>H07</v>
      </c>
      <c r="P70" s="143" t="str">
        <f>IF($C70="","",IF(VLOOKUP($C70,'Control Sample Data'!$C$291:$M$386,2,FALSE)=0,"",VLOOKUP($C70,'Control Sample Data'!$C$291:$M$386,2,FALSE)))</f>
        <v/>
      </c>
      <c r="Q70" s="143" t="str">
        <f>IF($C70="","",IF(VLOOKUP($C70,'Control Sample Data'!$C$291:$M$386,3,FALSE)=0,"",VLOOKUP($C70,'Control Sample Data'!$C$291:$M$386,3,FALSE)))</f>
        <v/>
      </c>
      <c r="R70" s="143" t="str">
        <f>IF($C70="","",IF(VLOOKUP($C70,'Control Sample Data'!$C$291:$M$386,4,FALSE)=0,"",VLOOKUP($C70,'Control Sample Data'!$C$291:$M$386,4,FALSE)))</f>
        <v/>
      </c>
      <c r="S70" s="143" t="str">
        <f>IF($C70="","",IF(VLOOKUP($C70,'Control Sample Data'!$C$291:$M$386,5,FALSE)=0,"",VLOOKUP($C70,'Control Sample Data'!$C$291:$M$386,5,FALSE)))</f>
        <v/>
      </c>
      <c r="T70" s="143" t="str">
        <f>IF($C70="","",IF(VLOOKUP($C70,'Control Sample Data'!$C$291:$M$386,6,FALSE)=0,"",VLOOKUP($C70,'Control Sample Data'!$C$291:$M$386,6,FALSE)))</f>
        <v/>
      </c>
      <c r="U70" s="143" t="str">
        <f>IF($C70="","",IF(VLOOKUP($C70,'Control Sample Data'!$C$291:$M$386,7,FALSE)=0,"",VLOOKUP($C70,'Control Sample Data'!$C$291:$M$386,7,FALSE)))</f>
        <v/>
      </c>
      <c r="V70" s="143" t="str">
        <f>IF($C70="","",IF(VLOOKUP($C70,'Control Sample Data'!$C$291:$M$386,8,FALSE)=0,"",VLOOKUP($C70,'Control Sample Data'!$C$291:$M$386,8,FALSE)))</f>
        <v/>
      </c>
      <c r="W70" s="143" t="str">
        <f>IF($C70="","",IF(VLOOKUP($C70,'Control Sample Data'!$C$291:$M$386,9,FALSE)=0,"",VLOOKUP($C70,'Control Sample Data'!$C$291:$M$386,9,FALSE)))</f>
        <v/>
      </c>
      <c r="X70" s="143" t="str">
        <f>IF($C70="","",IF(VLOOKUP($C70,'Control Sample Data'!$C$291:$M$386,10,FALSE)=0,"",VLOOKUP($C70,'Control Sample Data'!$C$291:$M$386,10,FALSE)))</f>
        <v/>
      </c>
      <c r="Y70" s="143" t="str">
        <f>IF($C70="","",IF(VLOOKUP($C70,'Control Sample Data'!$C$291:$M$386,11,FALSE)=0,"",VLOOKUP($C70,'Control Sample Data'!$C$291:$M$386,11,FALSE)))</f>
        <v/>
      </c>
    </row>
    <row r="71" spans="1:25" ht="15" customHeight="1">
      <c r="A71" s="140"/>
      <c r="B71" s="152" t="str">
        <f t="shared" si="12"/>
        <v>HQP054253</v>
      </c>
      <c r="C71" s="151" t="str">
        <f>IF('Choose Housekeeping Genes'!C8=0,"",'Choose Housekeeping Genes'!C8)</f>
        <v>H08</v>
      </c>
      <c r="D71" s="143" t="str">
        <f>IF($C71="","",IF(VLOOKUP($C71,'Test Sample Data'!$C$291:$M$386,2,FALSE)=0,"",VLOOKUP($C71,'Test Sample Data'!$C$291:$M$386,2,FALSE)))</f>
        <v/>
      </c>
      <c r="E71" s="143" t="str">
        <f>IF($C71="","",IF(VLOOKUP($C71,'Test Sample Data'!$C$291:$M$386,3,FALSE)=0,"",VLOOKUP($C71,'Test Sample Data'!$C$291:$M$386,3,FALSE)))</f>
        <v/>
      </c>
      <c r="F71" s="143" t="str">
        <f>IF($C71="","",IF(VLOOKUP($C71,'Test Sample Data'!$C$291:$M$386,4,FALSE)=0,"",VLOOKUP($C71,'Test Sample Data'!$C$291:$M$386,4,FALSE)))</f>
        <v/>
      </c>
      <c r="G71" s="143" t="str">
        <f>IF($C71="","",IF(VLOOKUP($C71,'Test Sample Data'!$C$291:$M$386,5,FALSE)=0,"",VLOOKUP($C71,'Test Sample Data'!$C$291:$M$386,5,FALSE)))</f>
        <v/>
      </c>
      <c r="H71" s="143" t="str">
        <f>IF($C71="","",IF(VLOOKUP($C71,'Test Sample Data'!$C$291:$M$386,6,FALSE)=0,"",VLOOKUP($C71,'Test Sample Data'!$C$291:$M$386,6,FALSE)))</f>
        <v/>
      </c>
      <c r="I71" s="143" t="str">
        <f>IF($C71="","",IF(VLOOKUP($C71,'Test Sample Data'!$C$291:$M$386,7,FALSE)=0,"",VLOOKUP($C71,'Test Sample Data'!$C$291:$M$386,7,FALSE)))</f>
        <v/>
      </c>
      <c r="J71" s="143" t="str">
        <f>IF($C71="","",IF(VLOOKUP($C71,'Test Sample Data'!$C$291:$M$386,8,FALSE)=0,"",VLOOKUP($C71,'Test Sample Data'!$C$291:$M$386,8,FALSE)))</f>
        <v/>
      </c>
      <c r="K71" s="143" t="str">
        <f>IF($C71="","",IF(VLOOKUP($C71,'Test Sample Data'!$C$291:$M$386,9,FALSE)=0,"",VLOOKUP($C71,'Test Sample Data'!$C$291:$M$386,9,FALSE)))</f>
        <v/>
      </c>
      <c r="L71" s="143" t="str">
        <f>IF($C71="","",IF(VLOOKUP($C71,'Test Sample Data'!$C$291:$M$386,10,FALSE)=0,"",VLOOKUP($C71,'Test Sample Data'!$C$291:$M$386,10,FALSE)))</f>
        <v/>
      </c>
      <c r="M71" s="143" t="str">
        <f>IF($C71="","",IF(VLOOKUP($C71,'Test Sample Data'!$C$291:$M$386,11,FALSE)=0,"",VLOOKUP($C71,'Test Sample Data'!$C$291:$M$386,11,FALSE)))</f>
        <v/>
      </c>
      <c r="N71" s="155" t="str">
        <f t="shared" si="13"/>
        <v>HQP054253</v>
      </c>
      <c r="O71" s="32" t="str">
        <f>IF('Choose Housekeeping Genes'!C71=0,"",'Choose Housekeeping Genes'!C71)</f>
        <v>H08</v>
      </c>
      <c r="P71" s="143" t="str">
        <f>IF($C71="","",IF(VLOOKUP($C71,'Control Sample Data'!$C$291:$M$386,2,FALSE)=0,"",VLOOKUP($C71,'Control Sample Data'!$C$291:$M$386,2,FALSE)))</f>
        <v/>
      </c>
      <c r="Q71" s="143" t="str">
        <f>IF($C71="","",IF(VLOOKUP($C71,'Control Sample Data'!$C$291:$M$386,3,FALSE)=0,"",VLOOKUP($C71,'Control Sample Data'!$C$291:$M$386,3,FALSE)))</f>
        <v/>
      </c>
      <c r="R71" s="143" t="str">
        <f>IF($C71="","",IF(VLOOKUP($C71,'Control Sample Data'!$C$291:$M$386,4,FALSE)=0,"",VLOOKUP($C71,'Control Sample Data'!$C$291:$M$386,4,FALSE)))</f>
        <v/>
      </c>
      <c r="S71" s="143" t="str">
        <f>IF($C71="","",IF(VLOOKUP($C71,'Control Sample Data'!$C$291:$M$386,5,FALSE)=0,"",VLOOKUP($C71,'Control Sample Data'!$C$291:$M$386,5,FALSE)))</f>
        <v/>
      </c>
      <c r="T71" s="143" t="str">
        <f>IF($C71="","",IF(VLOOKUP($C71,'Control Sample Data'!$C$291:$M$386,6,FALSE)=0,"",VLOOKUP($C71,'Control Sample Data'!$C$291:$M$386,6,FALSE)))</f>
        <v/>
      </c>
      <c r="U71" s="143" t="str">
        <f>IF($C71="","",IF(VLOOKUP($C71,'Control Sample Data'!$C$291:$M$386,7,FALSE)=0,"",VLOOKUP($C71,'Control Sample Data'!$C$291:$M$386,7,FALSE)))</f>
        <v/>
      </c>
      <c r="V71" s="143" t="str">
        <f>IF($C71="","",IF(VLOOKUP($C71,'Control Sample Data'!$C$291:$M$386,8,FALSE)=0,"",VLOOKUP($C71,'Control Sample Data'!$C$291:$M$386,8,FALSE)))</f>
        <v/>
      </c>
      <c r="W71" s="143" t="str">
        <f>IF($C71="","",IF(VLOOKUP($C71,'Control Sample Data'!$C$291:$M$386,9,FALSE)=0,"",VLOOKUP($C71,'Control Sample Data'!$C$291:$M$386,9,FALSE)))</f>
        <v/>
      </c>
      <c r="X71" s="143" t="str">
        <f>IF($C71="","",IF(VLOOKUP($C71,'Control Sample Data'!$C$291:$M$386,10,FALSE)=0,"",VLOOKUP($C71,'Control Sample Data'!$C$291:$M$386,10,FALSE)))</f>
        <v/>
      </c>
      <c r="Y71" s="143" t="str">
        <f>IF($C71="","",IF(VLOOKUP($C71,'Control Sample Data'!$C$291:$M$386,11,FALSE)=0,"",VLOOKUP($C71,'Control Sample Data'!$C$291:$M$386,11,FALSE)))</f>
        <v/>
      </c>
    </row>
    <row r="72" spans="1:25" ht="15" customHeight="1">
      <c r="A72" s="140"/>
      <c r="B72" s="152" t="str">
        <f t="shared" si="12"/>
        <v/>
      </c>
      <c r="C72" s="151" t="str">
        <f>IF('Choose Housekeeping Genes'!C9=0,"",'Choose Housekeeping Genes'!C9)</f>
        <v/>
      </c>
      <c r="D72" s="143" t="str">
        <f>IF($C72="","",IF(VLOOKUP($C72,'Test Sample Data'!$C$291:$M$386,2,FALSE)=0,"",VLOOKUP($C72,'Test Sample Data'!$C$291:$M$386,2,FALSE)))</f>
        <v/>
      </c>
      <c r="E72" s="143" t="str">
        <f>IF($C72="","",IF(VLOOKUP($C72,'Test Sample Data'!$C$291:$M$386,3,FALSE)=0,"",VLOOKUP($C72,'Test Sample Data'!$C$291:$M$386,3,FALSE)))</f>
        <v/>
      </c>
      <c r="F72" s="143" t="str">
        <f>IF($C72="","",IF(VLOOKUP($C72,'Test Sample Data'!$C$291:$M$386,4,FALSE)=0,"",VLOOKUP($C72,'Test Sample Data'!$C$291:$M$386,4,FALSE)))</f>
        <v/>
      </c>
      <c r="G72" s="143" t="str">
        <f>IF($C72="","",IF(VLOOKUP($C72,'Test Sample Data'!$C$291:$M$386,5,FALSE)=0,"",VLOOKUP($C72,'Test Sample Data'!$C$291:$M$386,5,FALSE)))</f>
        <v/>
      </c>
      <c r="H72" s="143" t="str">
        <f>IF($C72="","",IF(VLOOKUP($C72,'Test Sample Data'!$C$291:$M$386,6,FALSE)=0,"",VLOOKUP($C72,'Test Sample Data'!$C$291:$M$386,6,FALSE)))</f>
        <v/>
      </c>
      <c r="I72" s="143" t="str">
        <f>IF($C72="","",IF(VLOOKUP($C72,'Test Sample Data'!$C$291:$M$386,7,FALSE)=0,"",VLOOKUP($C72,'Test Sample Data'!$C$291:$M$386,7,FALSE)))</f>
        <v/>
      </c>
      <c r="J72" s="143" t="str">
        <f>IF($C72="","",IF(VLOOKUP($C72,'Test Sample Data'!$C$291:$M$386,8,FALSE)=0,"",VLOOKUP($C72,'Test Sample Data'!$C$291:$M$386,8,FALSE)))</f>
        <v/>
      </c>
      <c r="K72" s="143" t="str">
        <f>IF($C72="","",IF(VLOOKUP($C72,'Test Sample Data'!$C$291:$M$386,9,FALSE)=0,"",VLOOKUP($C72,'Test Sample Data'!$C$291:$M$386,9,FALSE)))</f>
        <v/>
      </c>
      <c r="L72" s="143" t="str">
        <f>IF($C72="","",IF(VLOOKUP($C72,'Test Sample Data'!$C$291:$M$386,10,FALSE)=0,"",VLOOKUP($C72,'Test Sample Data'!$C$291:$M$386,10,FALSE)))</f>
        <v/>
      </c>
      <c r="M72" s="143" t="str">
        <f>IF($C72="","",IF(VLOOKUP($C72,'Test Sample Data'!$C$291:$M$386,11,FALSE)=0,"",VLOOKUP($C72,'Test Sample Data'!$C$291:$M$386,11,FALSE)))</f>
        <v/>
      </c>
      <c r="N72" s="155" t="str">
        <f t="shared" si="13"/>
        <v/>
      </c>
      <c r="O72" s="32" t="str">
        <f>IF('Choose Housekeeping Genes'!C72=0,"",'Choose Housekeeping Genes'!C72)</f>
        <v/>
      </c>
      <c r="P72" s="143" t="str">
        <f>IF($C72="","",IF(VLOOKUP($C72,'Control Sample Data'!$C$291:$M$386,2,FALSE)=0,"",VLOOKUP($C72,'Control Sample Data'!$C$291:$M$386,2,FALSE)))</f>
        <v/>
      </c>
      <c r="Q72" s="143" t="str">
        <f>IF($C72="","",IF(VLOOKUP($C72,'Control Sample Data'!$C$291:$M$386,3,FALSE)=0,"",VLOOKUP($C72,'Control Sample Data'!$C$291:$M$386,3,FALSE)))</f>
        <v/>
      </c>
      <c r="R72" s="143" t="str">
        <f>IF($C72="","",IF(VLOOKUP($C72,'Control Sample Data'!$C$291:$M$386,4,FALSE)=0,"",VLOOKUP($C72,'Control Sample Data'!$C$291:$M$386,4,FALSE)))</f>
        <v/>
      </c>
      <c r="S72" s="143" t="str">
        <f>IF($C72="","",IF(VLOOKUP($C72,'Control Sample Data'!$C$291:$M$386,5,FALSE)=0,"",VLOOKUP($C72,'Control Sample Data'!$C$291:$M$386,5,FALSE)))</f>
        <v/>
      </c>
      <c r="T72" s="143" t="str">
        <f>IF($C72="","",IF(VLOOKUP($C72,'Control Sample Data'!$C$291:$M$386,6,FALSE)=0,"",VLOOKUP($C72,'Control Sample Data'!$C$291:$M$386,6,FALSE)))</f>
        <v/>
      </c>
      <c r="U72" s="143" t="str">
        <f>IF($C72="","",IF(VLOOKUP($C72,'Control Sample Data'!$C$291:$M$386,7,FALSE)=0,"",VLOOKUP($C72,'Control Sample Data'!$C$291:$M$386,7,FALSE)))</f>
        <v/>
      </c>
      <c r="V72" s="143" t="str">
        <f>IF($C72="","",IF(VLOOKUP($C72,'Control Sample Data'!$C$291:$M$386,8,FALSE)=0,"",VLOOKUP($C72,'Control Sample Data'!$C$291:$M$386,8,FALSE)))</f>
        <v/>
      </c>
      <c r="W72" s="143" t="str">
        <f>IF($C72="","",IF(VLOOKUP($C72,'Control Sample Data'!$C$291:$M$386,9,FALSE)=0,"",VLOOKUP($C72,'Control Sample Data'!$C$291:$M$386,9,FALSE)))</f>
        <v/>
      </c>
      <c r="X72" s="143" t="str">
        <f>IF($C72="","",IF(VLOOKUP($C72,'Control Sample Data'!$C$291:$M$386,10,FALSE)=0,"",VLOOKUP($C72,'Control Sample Data'!$C$291:$M$386,10,FALSE)))</f>
        <v/>
      </c>
      <c r="Y72" s="143" t="str">
        <f>IF($C72="","",IF(VLOOKUP($C72,'Control Sample Data'!$C$291:$M$386,11,FALSE)=0,"",VLOOKUP($C72,'Control Sample Data'!$C$291:$M$386,11,FALSE)))</f>
        <v/>
      </c>
    </row>
    <row r="73" spans="1:25" ht="15" customHeight="1">
      <c r="A73" s="140"/>
      <c r="B73" s="152" t="str">
        <f t="shared" si="12"/>
        <v/>
      </c>
      <c r="C73" s="151" t="str">
        <f>IF('Choose Housekeeping Genes'!C10=0,"",'Choose Housekeeping Genes'!C10)</f>
        <v/>
      </c>
      <c r="D73" s="143" t="str">
        <f>IF($C73="","",IF(VLOOKUP($C73,'Test Sample Data'!$C$291:$M$386,2,FALSE)=0,"",VLOOKUP($C73,'Test Sample Data'!$C$291:$M$386,2,FALSE)))</f>
        <v/>
      </c>
      <c r="E73" s="143" t="str">
        <f>IF($C73="","",IF(VLOOKUP($C73,'Test Sample Data'!$C$291:$M$386,3,FALSE)=0,"",VLOOKUP($C73,'Test Sample Data'!$C$291:$M$386,3,FALSE)))</f>
        <v/>
      </c>
      <c r="F73" s="143" t="str">
        <f>IF($C73="","",IF(VLOOKUP($C73,'Test Sample Data'!$C$291:$M$386,4,FALSE)=0,"",VLOOKUP($C73,'Test Sample Data'!$C$291:$M$386,4,FALSE)))</f>
        <v/>
      </c>
      <c r="G73" s="143" t="str">
        <f>IF($C73="","",IF(VLOOKUP($C73,'Test Sample Data'!$C$291:$M$386,5,FALSE)=0,"",VLOOKUP($C73,'Test Sample Data'!$C$291:$M$386,5,FALSE)))</f>
        <v/>
      </c>
      <c r="H73" s="143" t="str">
        <f>IF($C73="","",IF(VLOOKUP($C73,'Test Sample Data'!$C$291:$M$386,6,FALSE)=0,"",VLOOKUP($C73,'Test Sample Data'!$C$291:$M$386,6,FALSE)))</f>
        <v/>
      </c>
      <c r="I73" s="143" t="str">
        <f>IF($C73="","",IF(VLOOKUP($C73,'Test Sample Data'!$C$291:$M$386,7,FALSE)=0,"",VLOOKUP($C73,'Test Sample Data'!$C$291:$M$386,7,FALSE)))</f>
        <v/>
      </c>
      <c r="J73" s="143" t="str">
        <f>IF($C73="","",IF(VLOOKUP($C73,'Test Sample Data'!$C$291:$M$386,8,FALSE)=0,"",VLOOKUP($C73,'Test Sample Data'!$C$291:$M$386,8,FALSE)))</f>
        <v/>
      </c>
      <c r="K73" s="143" t="str">
        <f>IF($C73="","",IF(VLOOKUP($C73,'Test Sample Data'!$C$291:$M$386,9,FALSE)=0,"",VLOOKUP($C73,'Test Sample Data'!$C$291:$M$386,9,FALSE)))</f>
        <v/>
      </c>
      <c r="L73" s="143" t="str">
        <f>IF($C73="","",IF(VLOOKUP($C73,'Test Sample Data'!$C$291:$M$386,10,FALSE)=0,"",VLOOKUP($C73,'Test Sample Data'!$C$291:$M$386,10,FALSE)))</f>
        <v/>
      </c>
      <c r="M73" s="143" t="str">
        <f>IF($C73="","",IF(VLOOKUP($C73,'Test Sample Data'!$C$291:$M$386,11,FALSE)=0,"",VLOOKUP($C73,'Test Sample Data'!$C$291:$M$386,11,FALSE)))</f>
        <v/>
      </c>
      <c r="N73" s="155" t="str">
        <f t="shared" si="13"/>
        <v/>
      </c>
      <c r="O73" s="32" t="str">
        <f>IF('Choose Housekeeping Genes'!C73=0,"",'Choose Housekeeping Genes'!C73)</f>
        <v/>
      </c>
      <c r="P73" s="143" t="str">
        <f>IF($C73="","",IF(VLOOKUP($C73,'Control Sample Data'!$C$291:$M$386,2,FALSE)=0,"",VLOOKUP($C73,'Control Sample Data'!$C$291:$M$386,2,FALSE)))</f>
        <v/>
      </c>
      <c r="Q73" s="143" t="str">
        <f>IF($C73="","",IF(VLOOKUP($C73,'Control Sample Data'!$C$291:$M$386,3,FALSE)=0,"",VLOOKUP($C73,'Control Sample Data'!$C$291:$M$386,3,FALSE)))</f>
        <v/>
      </c>
      <c r="R73" s="143" t="str">
        <f>IF($C73="","",IF(VLOOKUP($C73,'Control Sample Data'!$C$291:$M$386,4,FALSE)=0,"",VLOOKUP($C73,'Control Sample Data'!$C$291:$M$386,4,FALSE)))</f>
        <v/>
      </c>
      <c r="S73" s="143" t="str">
        <f>IF($C73="","",IF(VLOOKUP($C73,'Control Sample Data'!$C$291:$M$386,5,FALSE)=0,"",VLOOKUP($C73,'Control Sample Data'!$C$291:$M$386,5,FALSE)))</f>
        <v/>
      </c>
      <c r="T73" s="143" t="str">
        <f>IF($C73="","",IF(VLOOKUP($C73,'Control Sample Data'!$C$291:$M$386,6,FALSE)=0,"",VLOOKUP($C73,'Control Sample Data'!$C$291:$M$386,6,FALSE)))</f>
        <v/>
      </c>
      <c r="U73" s="143" t="str">
        <f>IF($C73="","",IF(VLOOKUP($C73,'Control Sample Data'!$C$291:$M$386,7,FALSE)=0,"",VLOOKUP($C73,'Control Sample Data'!$C$291:$M$386,7,FALSE)))</f>
        <v/>
      </c>
      <c r="V73" s="143" t="str">
        <f>IF($C73="","",IF(VLOOKUP($C73,'Control Sample Data'!$C$291:$M$386,8,FALSE)=0,"",VLOOKUP($C73,'Control Sample Data'!$C$291:$M$386,8,FALSE)))</f>
        <v/>
      </c>
      <c r="W73" s="143" t="str">
        <f>IF($C73="","",IF(VLOOKUP($C73,'Control Sample Data'!$C$291:$M$386,9,FALSE)=0,"",VLOOKUP($C73,'Control Sample Data'!$C$291:$M$386,9,FALSE)))</f>
        <v/>
      </c>
      <c r="X73" s="143" t="str">
        <f>IF($C73="","",IF(VLOOKUP($C73,'Control Sample Data'!$C$291:$M$386,10,FALSE)=0,"",VLOOKUP($C73,'Control Sample Data'!$C$291:$M$386,10,FALSE)))</f>
        <v/>
      </c>
      <c r="Y73" s="143" t="str">
        <f>IF($C73="","",IF(VLOOKUP($C73,'Control Sample Data'!$C$291:$M$386,11,FALSE)=0,"",VLOOKUP($C73,'Control Sample Data'!$C$291:$M$386,11,FALSE)))</f>
        <v/>
      </c>
    </row>
    <row r="74" spans="1:25" ht="15" customHeight="1">
      <c r="A74" s="140"/>
      <c r="B74" s="152" t="str">
        <f t="shared" si="12"/>
        <v/>
      </c>
      <c r="C74" s="151" t="str">
        <f>IF('Choose Housekeeping Genes'!C11=0,"",'Choose Housekeeping Genes'!C11)</f>
        <v/>
      </c>
      <c r="D74" s="143" t="str">
        <f>IF($C74="","",IF(VLOOKUP($C74,'Test Sample Data'!$C$291:$M$386,2,FALSE)=0,"",VLOOKUP($C74,'Test Sample Data'!$C$291:$M$386,2,FALSE)))</f>
        <v/>
      </c>
      <c r="E74" s="143" t="str">
        <f>IF($C74="","",IF(VLOOKUP($C74,'Test Sample Data'!$C$291:$M$386,3,FALSE)=0,"",VLOOKUP($C74,'Test Sample Data'!$C$291:$M$386,3,FALSE)))</f>
        <v/>
      </c>
      <c r="F74" s="143" t="str">
        <f>IF($C74="","",IF(VLOOKUP($C74,'Test Sample Data'!$C$291:$M$386,4,FALSE)=0,"",VLOOKUP($C74,'Test Sample Data'!$C$291:$M$386,4,FALSE)))</f>
        <v/>
      </c>
      <c r="G74" s="143" t="str">
        <f>IF($C74="","",IF(VLOOKUP($C74,'Test Sample Data'!$C$291:$M$386,5,FALSE)=0,"",VLOOKUP($C74,'Test Sample Data'!$C$291:$M$386,5,FALSE)))</f>
        <v/>
      </c>
      <c r="H74" s="143" t="str">
        <f>IF($C74="","",IF(VLOOKUP($C74,'Test Sample Data'!$C$291:$M$386,6,FALSE)=0,"",VLOOKUP($C74,'Test Sample Data'!$C$291:$M$386,6,FALSE)))</f>
        <v/>
      </c>
      <c r="I74" s="143" t="str">
        <f>IF($C74="","",IF(VLOOKUP($C74,'Test Sample Data'!$C$291:$M$386,7,FALSE)=0,"",VLOOKUP($C74,'Test Sample Data'!$C$291:$M$386,7,FALSE)))</f>
        <v/>
      </c>
      <c r="J74" s="143" t="str">
        <f>IF($C74="","",IF(VLOOKUP($C74,'Test Sample Data'!$C$291:$M$386,8,FALSE)=0,"",VLOOKUP($C74,'Test Sample Data'!$C$291:$M$386,8,FALSE)))</f>
        <v/>
      </c>
      <c r="K74" s="143" t="str">
        <f>IF($C74="","",IF(VLOOKUP($C74,'Test Sample Data'!$C$291:$M$386,9,FALSE)=0,"",VLOOKUP($C74,'Test Sample Data'!$C$291:$M$386,9,FALSE)))</f>
        <v/>
      </c>
      <c r="L74" s="143" t="str">
        <f>IF($C74="","",IF(VLOOKUP($C74,'Test Sample Data'!$C$291:$M$386,10,FALSE)=0,"",VLOOKUP($C74,'Test Sample Data'!$C$291:$M$386,10,FALSE)))</f>
        <v/>
      </c>
      <c r="M74" s="143" t="str">
        <f>IF($C74="","",IF(VLOOKUP($C74,'Test Sample Data'!$C$291:$M$386,11,FALSE)=0,"",VLOOKUP($C74,'Test Sample Data'!$C$291:$M$386,11,FALSE)))</f>
        <v/>
      </c>
      <c r="N74" s="155" t="str">
        <f t="shared" si="13"/>
        <v/>
      </c>
      <c r="O74" s="32" t="str">
        <f>IF('Choose Housekeeping Genes'!C74=0,"",'Choose Housekeeping Genes'!C74)</f>
        <v/>
      </c>
      <c r="P74" s="143" t="str">
        <f>IF($C74="","",IF(VLOOKUP($C74,'Control Sample Data'!$C$291:$M$386,2,FALSE)=0,"",VLOOKUP($C74,'Control Sample Data'!$C$291:$M$386,2,FALSE)))</f>
        <v/>
      </c>
      <c r="Q74" s="143" t="str">
        <f>IF($C74="","",IF(VLOOKUP($C74,'Control Sample Data'!$C$291:$M$386,3,FALSE)=0,"",VLOOKUP($C74,'Control Sample Data'!$C$291:$M$386,3,FALSE)))</f>
        <v/>
      </c>
      <c r="R74" s="143" t="str">
        <f>IF($C74="","",IF(VLOOKUP($C74,'Control Sample Data'!$C$291:$M$386,4,FALSE)=0,"",VLOOKUP($C74,'Control Sample Data'!$C$291:$M$386,4,FALSE)))</f>
        <v/>
      </c>
      <c r="S74" s="143" t="str">
        <f>IF($C74="","",IF(VLOOKUP($C74,'Control Sample Data'!$C$291:$M$386,5,FALSE)=0,"",VLOOKUP($C74,'Control Sample Data'!$C$291:$M$386,5,FALSE)))</f>
        <v/>
      </c>
      <c r="T74" s="143" t="str">
        <f>IF($C74="","",IF(VLOOKUP($C74,'Control Sample Data'!$C$291:$M$386,6,FALSE)=0,"",VLOOKUP($C74,'Control Sample Data'!$C$291:$M$386,6,FALSE)))</f>
        <v/>
      </c>
      <c r="U74" s="143" t="str">
        <f>IF($C74="","",IF(VLOOKUP($C74,'Control Sample Data'!$C$291:$M$386,7,FALSE)=0,"",VLOOKUP($C74,'Control Sample Data'!$C$291:$M$386,7,FALSE)))</f>
        <v/>
      </c>
      <c r="V74" s="143" t="str">
        <f>IF($C74="","",IF(VLOOKUP($C74,'Control Sample Data'!$C$291:$M$386,8,FALSE)=0,"",VLOOKUP($C74,'Control Sample Data'!$C$291:$M$386,8,FALSE)))</f>
        <v/>
      </c>
      <c r="W74" s="143" t="str">
        <f>IF($C74="","",IF(VLOOKUP($C74,'Control Sample Data'!$C$291:$M$386,9,FALSE)=0,"",VLOOKUP($C74,'Control Sample Data'!$C$291:$M$386,9,FALSE)))</f>
        <v/>
      </c>
      <c r="X74" s="143" t="str">
        <f>IF($C74="","",IF(VLOOKUP($C74,'Control Sample Data'!$C$291:$M$386,10,FALSE)=0,"",VLOOKUP($C74,'Control Sample Data'!$C$291:$M$386,10,FALSE)))</f>
        <v/>
      </c>
      <c r="Y74" s="143" t="str">
        <f>IF($C74="","",IF(VLOOKUP($C74,'Control Sample Data'!$C$291:$M$386,11,FALSE)=0,"",VLOOKUP($C74,'Control Sample Data'!$C$291:$M$386,11,FALSE)))</f>
        <v/>
      </c>
    </row>
    <row r="75" spans="1:25" ht="15" customHeight="1">
      <c r="A75" s="140"/>
      <c r="B75" s="152" t="str">
        <f t="shared" si="12"/>
        <v/>
      </c>
      <c r="C75" s="151" t="str">
        <f>IF('Choose Housekeeping Genes'!C12=0,"",'Choose Housekeeping Genes'!C12)</f>
        <v/>
      </c>
      <c r="D75" s="143" t="str">
        <f>IF($C75="","",IF(VLOOKUP($C75,'Test Sample Data'!$C$291:$M$386,2,FALSE)=0,"",VLOOKUP($C75,'Test Sample Data'!$C$291:$M$386,2,FALSE)))</f>
        <v/>
      </c>
      <c r="E75" s="143" t="str">
        <f>IF($C75="","",IF(VLOOKUP($C75,'Test Sample Data'!$C$291:$M$386,3,FALSE)=0,"",VLOOKUP($C75,'Test Sample Data'!$C$291:$M$386,3,FALSE)))</f>
        <v/>
      </c>
      <c r="F75" s="143" t="str">
        <f>IF($C75="","",IF(VLOOKUP($C75,'Test Sample Data'!$C$291:$M$386,4,FALSE)=0,"",VLOOKUP($C75,'Test Sample Data'!$C$291:$M$386,4,FALSE)))</f>
        <v/>
      </c>
      <c r="G75" s="143" t="str">
        <f>IF($C75="","",IF(VLOOKUP($C75,'Test Sample Data'!$C$291:$M$386,5,FALSE)=0,"",VLOOKUP($C75,'Test Sample Data'!$C$291:$M$386,5,FALSE)))</f>
        <v/>
      </c>
      <c r="H75" s="143" t="str">
        <f>IF($C75="","",IF(VLOOKUP($C75,'Test Sample Data'!$C$291:$M$386,6,FALSE)=0,"",VLOOKUP($C75,'Test Sample Data'!$C$291:$M$386,6,FALSE)))</f>
        <v/>
      </c>
      <c r="I75" s="143" t="str">
        <f>IF($C75="","",IF(VLOOKUP($C75,'Test Sample Data'!$C$291:$M$386,7,FALSE)=0,"",VLOOKUP($C75,'Test Sample Data'!$C$291:$M$386,7,FALSE)))</f>
        <v/>
      </c>
      <c r="J75" s="143" t="str">
        <f>IF($C75="","",IF(VLOOKUP($C75,'Test Sample Data'!$C$291:$M$386,8,FALSE)=0,"",VLOOKUP($C75,'Test Sample Data'!$C$291:$M$386,8,FALSE)))</f>
        <v/>
      </c>
      <c r="K75" s="143" t="str">
        <f>IF($C75="","",IF(VLOOKUP($C75,'Test Sample Data'!$C$291:$M$386,9,FALSE)=0,"",VLOOKUP($C75,'Test Sample Data'!$C$291:$M$386,9,FALSE)))</f>
        <v/>
      </c>
      <c r="L75" s="143" t="str">
        <f>IF($C75="","",IF(VLOOKUP($C75,'Test Sample Data'!$C$291:$M$386,10,FALSE)=0,"",VLOOKUP($C75,'Test Sample Data'!$C$291:$M$386,10,FALSE)))</f>
        <v/>
      </c>
      <c r="M75" s="143" t="str">
        <f>IF($C75="","",IF(VLOOKUP($C75,'Test Sample Data'!$C$291:$M$386,11,FALSE)=0,"",VLOOKUP($C75,'Test Sample Data'!$C$291:$M$386,11,FALSE)))</f>
        <v/>
      </c>
      <c r="N75" s="155" t="str">
        <f t="shared" si="13"/>
        <v/>
      </c>
      <c r="O75" s="32" t="str">
        <f>IF('Choose Housekeeping Genes'!C75=0,"",'Choose Housekeeping Genes'!C75)</f>
        <v/>
      </c>
      <c r="P75" s="143" t="str">
        <f>IF($C75="","",IF(VLOOKUP($C75,'Control Sample Data'!$C$291:$M$386,2,FALSE)=0,"",VLOOKUP($C75,'Control Sample Data'!$C$291:$M$386,2,FALSE)))</f>
        <v/>
      </c>
      <c r="Q75" s="143" t="str">
        <f>IF($C75="","",IF(VLOOKUP($C75,'Control Sample Data'!$C$291:$M$386,3,FALSE)=0,"",VLOOKUP($C75,'Control Sample Data'!$C$291:$M$386,3,FALSE)))</f>
        <v/>
      </c>
      <c r="R75" s="143" t="str">
        <f>IF($C75="","",IF(VLOOKUP($C75,'Control Sample Data'!$C$291:$M$386,4,FALSE)=0,"",VLOOKUP($C75,'Control Sample Data'!$C$291:$M$386,4,FALSE)))</f>
        <v/>
      </c>
      <c r="S75" s="143" t="str">
        <f>IF($C75="","",IF(VLOOKUP($C75,'Control Sample Data'!$C$291:$M$386,5,FALSE)=0,"",VLOOKUP($C75,'Control Sample Data'!$C$291:$M$386,5,FALSE)))</f>
        <v/>
      </c>
      <c r="T75" s="143" t="str">
        <f>IF($C75="","",IF(VLOOKUP($C75,'Control Sample Data'!$C$291:$M$386,6,FALSE)=0,"",VLOOKUP($C75,'Control Sample Data'!$C$291:$M$386,6,FALSE)))</f>
        <v/>
      </c>
      <c r="U75" s="143" t="str">
        <f>IF($C75="","",IF(VLOOKUP($C75,'Control Sample Data'!$C$291:$M$386,7,FALSE)=0,"",VLOOKUP($C75,'Control Sample Data'!$C$291:$M$386,7,FALSE)))</f>
        <v/>
      </c>
      <c r="V75" s="143" t="str">
        <f>IF($C75="","",IF(VLOOKUP($C75,'Control Sample Data'!$C$291:$M$386,8,FALSE)=0,"",VLOOKUP($C75,'Control Sample Data'!$C$291:$M$386,8,FALSE)))</f>
        <v/>
      </c>
      <c r="W75" s="143" t="str">
        <f>IF($C75="","",IF(VLOOKUP($C75,'Control Sample Data'!$C$291:$M$386,9,FALSE)=0,"",VLOOKUP($C75,'Control Sample Data'!$C$291:$M$386,9,FALSE)))</f>
        <v/>
      </c>
      <c r="X75" s="143" t="str">
        <f>IF($C75="","",IF(VLOOKUP($C75,'Control Sample Data'!$C$291:$M$386,10,FALSE)=0,"",VLOOKUP($C75,'Control Sample Data'!$C$291:$M$386,10,FALSE)))</f>
        <v/>
      </c>
      <c r="Y75" s="143" t="str">
        <f>IF($C75="","",IF(VLOOKUP($C75,'Control Sample Data'!$C$291:$M$386,11,FALSE)=0,"",VLOOKUP($C75,'Control Sample Data'!$C$291:$M$386,11,FALSE)))</f>
        <v/>
      </c>
    </row>
    <row r="76" spans="1:25" ht="15" customHeight="1">
      <c r="A76" s="140"/>
      <c r="B76" s="152" t="str">
        <f t="shared" si="12"/>
        <v/>
      </c>
      <c r="C76" s="151" t="str">
        <f>IF('Choose Housekeeping Genes'!C13=0,"",'Choose Housekeeping Genes'!C13)</f>
        <v/>
      </c>
      <c r="D76" s="143" t="str">
        <f>IF($C76="","",IF(VLOOKUP($C76,'Test Sample Data'!$C$291:$M$386,2,FALSE)=0,"",VLOOKUP($C76,'Test Sample Data'!$C$291:$M$386,2,FALSE)))</f>
        <v/>
      </c>
      <c r="E76" s="143" t="str">
        <f>IF($C76="","",IF(VLOOKUP($C76,'Test Sample Data'!$C$291:$M$386,3,FALSE)=0,"",VLOOKUP($C76,'Test Sample Data'!$C$291:$M$386,3,FALSE)))</f>
        <v/>
      </c>
      <c r="F76" s="143" t="str">
        <f>IF($C76="","",IF(VLOOKUP($C76,'Test Sample Data'!$C$291:$M$386,4,FALSE)=0,"",VLOOKUP($C76,'Test Sample Data'!$C$291:$M$386,4,FALSE)))</f>
        <v/>
      </c>
      <c r="G76" s="143" t="str">
        <f>IF($C76="","",IF(VLOOKUP($C76,'Test Sample Data'!$C$291:$M$386,5,FALSE)=0,"",VLOOKUP($C76,'Test Sample Data'!$C$291:$M$386,5,FALSE)))</f>
        <v/>
      </c>
      <c r="H76" s="143" t="str">
        <f>IF($C76="","",IF(VLOOKUP($C76,'Test Sample Data'!$C$291:$M$386,6,FALSE)=0,"",VLOOKUP($C76,'Test Sample Data'!$C$291:$M$386,6,FALSE)))</f>
        <v/>
      </c>
      <c r="I76" s="143" t="str">
        <f>IF($C76="","",IF(VLOOKUP($C76,'Test Sample Data'!$C$291:$M$386,7,FALSE)=0,"",VLOOKUP($C76,'Test Sample Data'!$C$291:$M$386,7,FALSE)))</f>
        <v/>
      </c>
      <c r="J76" s="143" t="str">
        <f>IF($C76="","",IF(VLOOKUP($C76,'Test Sample Data'!$C$291:$M$386,8,FALSE)=0,"",VLOOKUP($C76,'Test Sample Data'!$C$291:$M$386,8,FALSE)))</f>
        <v/>
      </c>
      <c r="K76" s="143" t="str">
        <f>IF($C76="","",IF(VLOOKUP($C76,'Test Sample Data'!$C$291:$M$386,9,FALSE)=0,"",VLOOKUP($C76,'Test Sample Data'!$C$291:$M$386,9,FALSE)))</f>
        <v/>
      </c>
      <c r="L76" s="143" t="str">
        <f>IF($C76="","",IF(VLOOKUP($C76,'Test Sample Data'!$C$291:$M$386,10,FALSE)=0,"",VLOOKUP($C76,'Test Sample Data'!$C$291:$M$386,10,FALSE)))</f>
        <v/>
      </c>
      <c r="M76" s="143" t="str">
        <f>IF($C76="","",IF(VLOOKUP($C76,'Test Sample Data'!$C$291:$M$386,11,FALSE)=0,"",VLOOKUP($C76,'Test Sample Data'!$C$291:$M$386,11,FALSE)))</f>
        <v/>
      </c>
      <c r="N76" s="155" t="str">
        <f t="shared" si="13"/>
        <v/>
      </c>
      <c r="O76" s="32" t="str">
        <f>IF('Choose Housekeeping Genes'!C76=0,"",'Choose Housekeeping Genes'!C76)</f>
        <v/>
      </c>
      <c r="P76" s="143" t="str">
        <f>IF($C76="","",IF(VLOOKUP($C76,'Control Sample Data'!$C$291:$M$386,2,FALSE)=0,"",VLOOKUP($C76,'Control Sample Data'!$C$291:$M$386,2,FALSE)))</f>
        <v/>
      </c>
      <c r="Q76" s="143" t="str">
        <f>IF($C76="","",IF(VLOOKUP($C76,'Control Sample Data'!$C$291:$M$386,3,FALSE)=0,"",VLOOKUP($C76,'Control Sample Data'!$C$291:$M$386,3,FALSE)))</f>
        <v/>
      </c>
      <c r="R76" s="143" t="str">
        <f>IF($C76="","",IF(VLOOKUP($C76,'Control Sample Data'!$C$291:$M$386,4,FALSE)=0,"",VLOOKUP($C76,'Control Sample Data'!$C$291:$M$386,4,FALSE)))</f>
        <v/>
      </c>
      <c r="S76" s="143" t="str">
        <f>IF($C76="","",IF(VLOOKUP($C76,'Control Sample Data'!$C$291:$M$386,5,FALSE)=0,"",VLOOKUP($C76,'Control Sample Data'!$C$291:$M$386,5,FALSE)))</f>
        <v/>
      </c>
      <c r="T76" s="143" t="str">
        <f>IF($C76="","",IF(VLOOKUP($C76,'Control Sample Data'!$C$291:$M$386,6,FALSE)=0,"",VLOOKUP($C76,'Control Sample Data'!$C$291:$M$386,6,FALSE)))</f>
        <v/>
      </c>
      <c r="U76" s="143" t="str">
        <f>IF($C76="","",IF(VLOOKUP($C76,'Control Sample Data'!$C$291:$M$386,7,FALSE)=0,"",VLOOKUP($C76,'Control Sample Data'!$C$291:$M$386,7,FALSE)))</f>
        <v/>
      </c>
      <c r="V76" s="143" t="str">
        <f>IF($C76="","",IF(VLOOKUP($C76,'Control Sample Data'!$C$291:$M$386,8,FALSE)=0,"",VLOOKUP($C76,'Control Sample Data'!$C$291:$M$386,8,FALSE)))</f>
        <v/>
      </c>
      <c r="W76" s="143" t="str">
        <f>IF($C76="","",IF(VLOOKUP($C76,'Control Sample Data'!$C$291:$M$386,9,FALSE)=0,"",VLOOKUP($C76,'Control Sample Data'!$C$291:$M$386,9,FALSE)))</f>
        <v/>
      </c>
      <c r="X76" s="143" t="str">
        <f>IF($C76="","",IF(VLOOKUP($C76,'Control Sample Data'!$C$291:$M$386,10,FALSE)=0,"",VLOOKUP($C76,'Control Sample Data'!$C$291:$M$386,10,FALSE)))</f>
        <v/>
      </c>
      <c r="Y76" s="143" t="str">
        <f>IF($C76="","",IF(VLOOKUP($C76,'Control Sample Data'!$C$291:$M$386,11,FALSE)=0,"",VLOOKUP($C76,'Control Sample Data'!$C$291:$M$386,11,FALSE)))</f>
        <v/>
      </c>
    </row>
    <row r="77" spans="1:25" ht="15" customHeight="1">
      <c r="A77" s="140"/>
      <c r="B77" s="152" t="str">
        <f t="shared" si="12"/>
        <v/>
      </c>
      <c r="C77" s="151" t="str">
        <f>IF('Choose Housekeeping Genes'!C14=0,"",'Choose Housekeeping Genes'!C14)</f>
        <v/>
      </c>
      <c r="D77" s="143" t="str">
        <f>IF($C77="","",IF(VLOOKUP($C77,'Test Sample Data'!$C$291:$M$386,2,FALSE)=0,"",VLOOKUP($C77,'Test Sample Data'!$C$291:$M$386,2,FALSE)))</f>
        <v/>
      </c>
      <c r="E77" s="143" t="str">
        <f>IF($C77="","",IF(VLOOKUP($C77,'Test Sample Data'!$C$291:$M$386,3,FALSE)=0,"",VLOOKUP($C77,'Test Sample Data'!$C$291:$M$386,3,FALSE)))</f>
        <v/>
      </c>
      <c r="F77" s="143" t="str">
        <f>IF($C77="","",IF(VLOOKUP($C77,'Test Sample Data'!$C$291:$M$386,4,FALSE)=0,"",VLOOKUP($C77,'Test Sample Data'!$C$291:$M$386,4,FALSE)))</f>
        <v/>
      </c>
      <c r="G77" s="143" t="str">
        <f>IF($C77="","",IF(VLOOKUP($C77,'Test Sample Data'!$C$291:$M$386,5,FALSE)=0,"",VLOOKUP($C77,'Test Sample Data'!$C$291:$M$386,5,FALSE)))</f>
        <v/>
      </c>
      <c r="H77" s="143" t="str">
        <f>IF($C77="","",IF(VLOOKUP($C77,'Test Sample Data'!$C$291:$M$386,6,FALSE)=0,"",VLOOKUP($C77,'Test Sample Data'!$C$291:$M$386,6,FALSE)))</f>
        <v/>
      </c>
      <c r="I77" s="143" t="str">
        <f>IF($C77="","",IF(VLOOKUP($C77,'Test Sample Data'!$C$291:$M$386,7,FALSE)=0,"",VLOOKUP($C77,'Test Sample Data'!$C$291:$M$386,7,FALSE)))</f>
        <v/>
      </c>
      <c r="J77" s="143" t="str">
        <f>IF($C77="","",IF(VLOOKUP($C77,'Test Sample Data'!$C$291:$M$386,8,FALSE)=0,"",VLOOKUP($C77,'Test Sample Data'!$C$291:$M$386,8,FALSE)))</f>
        <v/>
      </c>
      <c r="K77" s="143" t="str">
        <f>IF($C77="","",IF(VLOOKUP($C77,'Test Sample Data'!$C$291:$M$386,9,FALSE)=0,"",VLOOKUP($C77,'Test Sample Data'!$C$291:$M$386,9,FALSE)))</f>
        <v/>
      </c>
      <c r="L77" s="143" t="str">
        <f>IF($C77="","",IF(VLOOKUP($C77,'Test Sample Data'!$C$291:$M$386,10,FALSE)=0,"",VLOOKUP($C77,'Test Sample Data'!$C$291:$M$386,10,FALSE)))</f>
        <v/>
      </c>
      <c r="M77" s="143" t="str">
        <f>IF($C77="","",IF(VLOOKUP($C77,'Test Sample Data'!$C$291:$M$386,11,FALSE)=0,"",VLOOKUP($C77,'Test Sample Data'!$C$291:$M$386,11,FALSE)))</f>
        <v/>
      </c>
      <c r="N77" s="155" t="str">
        <f t="shared" si="13"/>
        <v/>
      </c>
      <c r="O77" s="32" t="str">
        <f>IF('Choose Housekeeping Genes'!C77=0,"",'Choose Housekeeping Genes'!C77)</f>
        <v/>
      </c>
      <c r="P77" s="143" t="str">
        <f>IF($C77="","",IF(VLOOKUP($C77,'Control Sample Data'!$C$291:$M$386,2,FALSE)=0,"",VLOOKUP($C77,'Control Sample Data'!$C$291:$M$386,2,FALSE)))</f>
        <v/>
      </c>
      <c r="Q77" s="143" t="str">
        <f>IF($C77="","",IF(VLOOKUP($C77,'Control Sample Data'!$C$291:$M$386,3,FALSE)=0,"",VLOOKUP($C77,'Control Sample Data'!$C$291:$M$386,3,FALSE)))</f>
        <v/>
      </c>
      <c r="R77" s="143" t="str">
        <f>IF($C77="","",IF(VLOOKUP($C77,'Control Sample Data'!$C$291:$M$386,4,FALSE)=0,"",VLOOKUP($C77,'Control Sample Data'!$C$291:$M$386,4,FALSE)))</f>
        <v/>
      </c>
      <c r="S77" s="143" t="str">
        <f>IF($C77="","",IF(VLOOKUP($C77,'Control Sample Data'!$C$291:$M$386,5,FALSE)=0,"",VLOOKUP($C77,'Control Sample Data'!$C$291:$M$386,5,FALSE)))</f>
        <v/>
      </c>
      <c r="T77" s="143" t="str">
        <f>IF($C77="","",IF(VLOOKUP($C77,'Control Sample Data'!$C$291:$M$386,6,FALSE)=0,"",VLOOKUP($C77,'Control Sample Data'!$C$291:$M$386,6,FALSE)))</f>
        <v/>
      </c>
      <c r="U77" s="143" t="str">
        <f>IF($C77="","",IF(VLOOKUP($C77,'Control Sample Data'!$C$291:$M$386,7,FALSE)=0,"",VLOOKUP($C77,'Control Sample Data'!$C$291:$M$386,7,FALSE)))</f>
        <v/>
      </c>
      <c r="V77" s="143" t="str">
        <f>IF($C77="","",IF(VLOOKUP($C77,'Control Sample Data'!$C$291:$M$386,8,FALSE)=0,"",VLOOKUP($C77,'Control Sample Data'!$C$291:$M$386,8,FALSE)))</f>
        <v/>
      </c>
      <c r="W77" s="143" t="str">
        <f>IF($C77="","",IF(VLOOKUP($C77,'Control Sample Data'!$C$291:$M$386,9,FALSE)=0,"",VLOOKUP($C77,'Control Sample Data'!$C$291:$M$386,9,FALSE)))</f>
        <v/>
      </c>
      <c r="X77" s="143" t="str">
        <f>IF($C77="","",IF(VLOOKUP($C77,'Control Sample Data'!$C$291:$M$386,10,FALSE)=0,"",VLOOKUP($C77,'Control Sample Data'!$C$291:$M$386,10,FALSE)))</f>
        <v/>
      </c>
      <c r="Y77" s="143" t="str">
        <f>IF($C77="","",IF(VLOOKUP($C77,'Control Sample Data'!$C$291:$M$386,11,FALSE)=0,"",VLOOKUP($C77,'Control Sample Data'!$C$291:$M$386,11,FALSE)))</f>
        <v/>
      </c>
    </row>
    <row r="78" spans="1:25" ht="15" customHeight="1">
      <c r="A78" s="140"/>
      <c r="B78" s="152" t="str">
        <f t="shared" si="12"/>
        <v/>
      </c>
      <c r="C78" s="151" t="str">
        <f>IF('Choose Housekeeping Genes'!C15=0,"",'Choose Housekeeping Genes'!C15)</f>
        <v/>
      </c>
      <c r="D78" s="143" t="str">
        <f>IF($C78="","",IF(VLOOKUP($C78,'Test Sample Data'!$C$291:$M$386,2,FALSE)=0,"",VLOOKUP($C78,'Test Sample Data'!$C$291:$M$386,2,FALSE)))</f>
        <v/>
      </c>
      <c r="E78" s="143" t="str">
        <f>IF($C78="","",IF(VLOOKUP($C78,'Test Sample Data'!$C$291:$M$386,3,FALSE)=0,"",VLOOKUP($C78,'Test Sample Data'!$C$291:$M$386,3,FALSE)))</f>
        <v/>
      </c>
      <c r="F78" s="143" t="str">
        <f>IF($C78="","",IF(VLOOKUP($C78,'Test Sample Data'!$C$291:$M$386,4,FALSE)=0,"",VLOOKUP($C78,'Test Sample Data'!$C$291:$M$386,4,FALSE)))</f>
        <v/>
      </c>
      <c r="G78" s="143" t="str">
        <f>IF($C78="","",IF(VLOOKUP($C78,'Test Sample Data'!$C$291:$M$386,5,FALSE)=0,"",VLOOKUP($C78,'Test Sample Data'!$C$291:$M$386,5,FALSE)))</f>
        <v/>
      </c>
      <c r="H78" s="143" t="str">
        <f>IF($C78="","",IF(VLOOKUP($C78,'Test Sample Data'!$C$291:$M$386,6,FALSE)=0,"",VLOOKUP($C78,'Test Sample Data'!$C$291:$M$386,6,FALSE)))</f>
        <v/>
      </c>
      <c r="I78" s="143" t="str">
        <f>IF($C78="","",IF(VLOOKUP($C78,'Test Sample Data'!$C$291:$M$386,7,FALSE)=0,"",VLOOKUP($C78,'Test Sample Data'!$C$291:$M$386,7,FALSE)))</f>
        <v/>
      </c>
      <c r="J78" s="143" t="str">
        <f>IF($C78="","",IF(VLOOKUP($C78,'Test Sample Data'!$C$291:$M$386,8,FALSE)=0,"",VLOOKUP($C78,'Test Sample Data'!$C$291:$M$386,8,FALSE)))</f>
        <v/>
      </c>
      <c r="K78" s="143" t="str">
        <f>IF($C78="","",IF(VLOOKUP($C78,'Test Sample Data'!$C$291:$M$386,9,FALSE)=0,"",VLOOKUP($C78,'Test Sample Data'!$C$291:$M$386,9,FALSE)))</f>
        <v/>
      </c>
      <c r="L78" s="143" t="str">
        <f>IF($C78="","",IF(VLOOKUP($C78,'Test Sample Data'!$C$291:$M$386,10,FALSE)=0,"",VLOOKUP($C78,'Test Sample Data'!$C$291:$M$386,10,FALSE)))</f>
        <v/>
      </c>
      <c r="M78" s="143" t="str">
        <f>IF($C78="","",IF(VLOOKUP($C78,'Test Sample Data'!$C$291:$M$386,11,FALSE)=0,"",VLOOKUP($C78,'Test Sample Data'!$C$291:$M$386,11,FALSE)))</f>
        <v/>
      </c>
      <c r="N78" s="155" t="str">
        <f t="shared" si="13"/>
        <v/>
      </c>
      <c r="O78" s="32" t="str">
        <f>IF('Choose Housekeeping Genes'!C78=0,"",'Choose Housekeeping Genes'!C78)</f>
        <v/>
      </c>
      <c r="P78" s="143" t="str">
        <f>IF($C78="","",IF(VLOOKUP($C78,'Control Sample Data'!$C$291:$M$386,2,FALSE)=0,"",VLOOKUP($C78,'Control Sample Data'!$C$291:$M$386,2,FALSE)))</f>
        <v/>
      </c>
      <c r="Q78" s="143" t="str">
        <f>IF($C78="","",IF(VLOOKUP($C78,'Control Sample Data'!$C$291:$M$386,3,FALSE)=0,"",VLOOKUP($C78,'Control Sample Data'!$C$291:$M$386,3,FALSE)))</f>
        <v/>
      </c>
      <c r="R78" s="143" t="str">
        <f>IF($C78="","",IF(VLOOKUP($C78,'Control Sample Data'!$C$291:$M$386,4,FALSE)=0,"",VLOOKUP($C78,'Control Sample Data'!$C$291:$M$386,4,FALSE)))</f>
        <v/>
      </c>
      <c r="S78" s="143" t="str">
        <f>IF($C78="","",IF(VLOOKUP($C78,'Control Sample Data'!$C$291:$M$386,5,FALSE)=0,"",VLOOKUP($C78,'Control Sample Data'!$C$291:$M$386,5,FALSE)))</f>
        <v/>
      </c>
      <c r="T78" s="143" t="str">
        <f>IF($C78="","",IF(VLOOKUP($C78,'Control Sample Data'!$C$291:$M$386,6,FALSE)=0,"",VLOOKUP($C78,'Control Sample Data'!$C$291:$M$386,6,FALSE)))</f>
        <v/>
      </c>
      <c r="U78" s="143" t="str">
        <f>IF($C78="","",IF(VLOOKUP($C78,'Control Sample Data'!$C$291:$M$386,7,FALSE)=0,"",VLOOKUP($C78,'Control Sample Data'!$C$291:$M$386,7,FALSE)))</f>
        <v/>
      </c>
      <c r="V78" s="143" t="str">
        <f>IF($C78="","",IF(VLOOKUP($C78,'Control Sample Data'!$C$291:$M$386,8,FALSE)=0,"",VLOOKUP($C78,'Control Sample Data'!$C$291:$M$386,8,FALSE)))</f>
        <v/>
      </c>
      <c r="W78" s="143" t="str">
        <f>IF($C78="","",IF(VLOOKUP($C78,'Control Sample Data'!$C$291:$M$386,9,FALSE)=0,"",VLOOKUP($C78,'Control Sample Data'!$C$291:$M$386,9,FALSE)))</f>
        <v/>
      </c>
      <c r="X78" s="143" t="str">
        <f>IF($C78="","",IF(VLOOKUP($C78,'Control Sample Data'!$C$291:$M$386,10,FALSE)=0,"",VLOOKUP($C78,'Control Sample Data'!$C$291:$M$386,10,FALSE)))</f>
        <v/>
      </c>
      <c r="Y78" s="143" t="str">
        <f>IF($C78="","",IF(VLOOKUP($C78,'Control Sample Data'!$C$291:$M$386,11,FALSE)=0,"",VLOOKUP($C78,'Control Sample Data'!$C$291:$M$386,11,FALSE)))</f>
        <v/>
      </c>
    </row>
    <row r="79" spans="1:25" ht="15" customHeight="1">
      <c r="A79" s="140"/>
      <c r="B79" s="152" t="str">
        <f t="shared" si="12"/>
        <v/>
      </c>
      <c r="C79" s="151" t="str">
        <f>IF('Choose Housekeeping Genes'!C16=0,"",'Choose Housekeeping Genes'!C16)</f>
        <v/>
      </c>
      <c r="D79" s="143" t="str">
        <f>IF($C79="","",IF(VLOOKUP($C79,'Test Sample Data'!$C$291:$M$386,2,FALSE)=0,"",VLOOKUP($C79,'Test Sample Data'!$C$291:$M$386,2,FALSE)))</f>
        <v/>
      </c>
      <c r="E79" s="143" t="str">
        <f>IF($C79="","",IF(VLOOKUP($C79,'Test Sample Data'!$C$291:$M$386,3,FALSE)=0,"",VLOOKUP($C79,'Test Sample Data'!$C$291:$M$386,3,FALSE)))</f>
        <v/>
      </c>
      <c r="F79" s="143" t="str">
        <f>IF($C79="","",IF(VLOOKUP($C79,'Test Sample Data'!$C$291:$M$386,4,FALSE)=0,"",VLOOKUP($C79,'Test Sample Data'!$C$291:$M$386,4,FALSE)))</f>
        <v/>
      </c>
      <c r="G79" s="143" t="str">
        <f>IF($C79="","",IF(VLOOKUP($C79,'Test Sample Data'!$C$291:$M$386,5,FALSE)=0,"",VLOOKUP($C79,'Test Sample Data'!$C$291:$M$386,5,FALSE)))</f>
        <v/>
      </c>
      <c r="H79" s="143" t="str">
        <f>IF($C79="","",IF(VLOOKUP($C79,'Test Sample Data'!$C$291:$M$386,6,FALSE)=0,"",VLOOKUP($C79,'Test Sample Data'!$C$291:$M$386,6,FALSE)))</f>
        <v/>
      </c>
      <c r="I79" s="143" t="str">
        <f>IF($C79="","",IF(VLOOKUP($C79,'Test Sample Data'!$C$291:$M$386,7,FALSE)=0,"",VLOOKUP($C79,'Test Sample Data'!$C$291:$M$386,7,FALSE)))</f>
        <v/>
      </c>
      <c r="J79" s="143" t="str">
        <f>IF($C79="","",IF(VLOOKUP($C79,'Test Sample Data'!$C$291:$M$386,8,FALSE)=0,"",VLOOKUP($C79,'Test Sample Data'!$C$291:$M$386,8,FALSE)))</f>
        <v/>
      </c>
      <c r="K79" s="143" t="str">
        <f>IF($C79="","",IF(VLOOKUP($C79,'Test Sample Data'!$C$291:$M$386,9,FALSE)=0,"",VLOOKUP($C79,'Test Sample Data'!$C$291:$M$386,9,FALSE)))</f>
        <v/>
      </c>
      <c r="L79" s="143" t="str">
        <f>IF($C79="","",IF(VLOOKUP($C79,'Test Sample Data'!$C$291:$M$386,10,FALSE)=0,"",VLOOKUP($C79,'Test Sample Data'!$C$291:$M$386,10,FALSE)))</f>
        <v/>
      </c>
      <c r="M79" s="143" t="str">
        <f>IF($C79="","",IF(VLOOKUP($C79,'Test Sample Data'!$C$291:$M$386,11,FALSE)=0,"",VLOOKUP($C79,'Test Sample Data'!$C$291:$M$386,11,FALSE)))</f>
        <v/>
      </c>
      <c r="N79" s="155" t="str">
        <f t="shared" si="13"/>
        <v/>
      </c>
      <c r="O79" s="32" t="str">
        <f>IF('Choose Housekeeping Genes'!C79=0,"",'Choose Housekeeping Genes'!C79)</f>
        <v/>
      </c>
      <c r="P79" s="143" t="str">
        <f>IF($C79="","",IF(VLOOKUP($C79,'Control Sample Data'!$C$291:$M$386,2,FALSE)=0,"",VLOOKUP($C79,'Control Sample Data'!$C$291:$M$386,2,FALSE)))</f>
        <v/>
      </c>
      <c r="Q79" s="143" t="str">
        <f>IF($C79="","",IF(VLOOKUP($C79,'Control Sample Data'!$C$291:$M$386,3,FALSE)=0,"",VLOOKUP($C79,'Control Sample Data'!$C$291:$M$386,3,FALSE)))</f>
        <v/>
      </c>
      <c r="R79" s="143" t="str">
        <f>IF($C79="","",IF(VLOOKUP($C79,'Control Sample Data'!$C$291:$M$386,4,FALSE)=0,"",VLOOKUP($C79,'Control Sample Data'!$C$291:$M$386,4,FALSE)))</f>
        <v/>
      </c>
      <c r="S79" s="143" t="str">
        <f>IF($C79="","",IF(VLOOKUP($C79,'Control Sample Data'!$C$291:$M$386,5,FALSE)=0,"",VLOOKUP($C79,'Control Sample Data'!$C$291:$M$386,5,FALSE)))</f>
        <v/>
      </c>
      <c r="T79" s="143" t="str">
        <f>IF($C79="","",IF(VLOOKUP($C79,'Control Sample Data'!$C$291:$M$386,6,FALSE)=0,"",VLOOKUP($C79,'Control Sample Data'!$C$291:$M$386,6,FALSE)))</f>
        <v/>
      </c>
      <c r="U79" s="143" t="str">
        <f>IF($C79="","",IF(VLOOKUP($C79,'Control Sample Data'!$C$291:$M$386,7,FALSE)=0,"",VLOOKUP($C79,'Control Sample Data'!$C$291:$M$386,7,FALSE)))</f>
        <v/>
      </c>
      <c r="V79" s="143" t="str">
        <f>IF($C79="","",IF(VLOOKUP($C79,'Control Sample Data'!$C$291:$M$386,8,FALSE)=0,"",VLOOKUP($C79,'Control Sample Data'!$C$291:$M$386,8,FALSE)))</f>
        <v/>
      </c>
      <c r="W79" s="143" t="str">
        <f>IF($C79="","",IF(VLOOKUP($C79,'Control Sample Data'!$C$291:$M$386,9,FALSE)=0,"",VLOOKUP($C79,'Control Sample Data'!$C$291:$M$386,9,FALSE)))</f>
        <v/>
      </c>
      <c r="X79" s="143" t="str">
        <f>IF($C79="","",IF(VLOOKUP($C79,'Control Sample Data'!$C$291:$M$386,10,FALSE)=0,"",VLOOKUP($C79,'Control Sample Data'!$C$291:$M$386,10,FALSE)))</f>
        <v/>
      </c>
      <c r="Y79" s="143" t="str">
        <f>IF($C79="","",IF(VLOOKUP($C79,'Control Sample Data'!$C$291:$M$386,11,FALSE)=0,"",VLOOKUP($C79,'Control Sample Data'!$C$291:$M$386,11,FALSE)))</f>
        <v/>
      </c>
    </row>
    <row r="80" spans="1:25" ht="15" customHeight="1">
      <c r="A80" s="140"/>
      <c r="B80" s="152" t="str">
        <f t="shared" si="12"/>
        <v/>
      </c>
      <c r="C80" s="151" t="str">
        <f>IF('Choose Housekeeping Genes'!C17=0,"",'Choose Housekeeping Genes'!C17)</f>
        <v/>
      </c>
      <c r="D80" s="143" t="str">
        <f>IF($C80="","",IF(VLOOKUP($C80,'Test Sample Data'!$C$291:$M$386,2,FALSE)=0,"",VLOOKUP($C80,'Test Sample Data'!$C$291:$M$386,2,FALSE)))</f>
        <v/>
      </c>
      <c r="E80" s="143" t="str">
        <f>IF($C80="","",IF(VLOOKUP($C80,'Test Sample Data'!$C$291:$M$386,3,FALSE)=0,"",VLOOKUP($C80,'Test Sample Data'!$C$291:$M$386,3,FALSE)))</f>
        <v/>
      </c>
      <c r="F80" s="143" t="str">
        <f>IF($C80="","",IF(VLOOKUP($C80,'Test Sample Data'!$C$291:$M$386,4,FALSE)=0,"",VLOOKUP($C80,'Test Sample Data'!$C$291:$M$386,4,FALSE)))</f>
        <v/>
      </c>
      <c r="G80" s="143" t="str">
        <f>IF($C80="","",IF(VLOOKUP($C80,'Test Sample Data'!$C$291:$M$386,5,FALSE)=0,"",VLOOKUP($C80,'Test Sample Data'!$C$291:$M$386,5,FALSE)))</f>
        <v/>
      </c>
      <c r="H80" s="143" t="str">
        <f>IF($C80="","",IF(VLOOKUP($C80,'Test Sample Data'!$C$291:$M$386,6,FALSE)=0,"",VLOOKUP($C80,'Test Sample Data'!$C$291:$M$386,6,FALSE)))</f>
        <v/>
      </c>
      <c r="I80" s="143" t="str">
        <f>IF($C80="","",IF(VLOOKUP($C80,'Test Sample Data'!$C$291:$M$386,7,FALSE)=0,"",VLOOKUP($C80,'Test Sample Data'!$C$291:$M$386,7,FALSE)))</f>
        <v/>
      </c>
      <c r="J80" s="143" t="str">
        <f>IF($C80="","",IF(VLOOKUP($C80,'Test Sample Data'!$C$291:$M$386,8,FALSE)=0,"",VLOOKUP($C80,'Test Sample Data'!$C$291:$M$386,8,FALSE)))</f>
        <v/>
      </c>
      <c r="K80" s="143" t="str">
        <f>IF($C80="","",IF(VLOOKUP($C80,'Test Sample Data'!$C$291:$M$386,9,FALSE)=0,"",VLOOKUP($C80,'Test Sample Data'!$C$291:$M$386,9,FALSE)))</f>
        <v/>
      </c>
      <c r="L80" s="143" t="str">
        <f>IF($C80="","",IF(VLOOKUP($C80,'Test Sample Data'!$C$291:$M$386,10,FALSE)=0,"",VLOOKUP($C80,'Test Sample Data'!$C$291:$M$386,10,FALSE)))</f>
        <v/>
      </c>
      <c r="M80" s="143" t="str">
        <f>IF($C80="","",IF(VLOOKUP($C80,'Test Sample Data'!$C$291:$M$386,11,FALSE)=0,"",VLOOKUP($C80,'Test Sample Data'!$C$291:$M$386,11,FALSE)))</f>
        <v/>
      </c>
      <c r="N80" s="155" t="str">
        <f aca="true" t="shared" si="14" ref="N80:N85">IF(B80=0,"",B80)</f>
        <v/>
      </c>
      <c r="O80" s="32" t="str">
        <f>IF('Choose Housekeeping Genes'!C80=0,"",'Choose Housekeeping Genes'!C80)</f>
        <v/>
      </c>
      <c r="P80" s="143" t="str">
        <f>IF($C80="","",IF(VLOOKUP($C80,'Control Sample Data'!$C$291:$M$386,2,FALSE)=0,"",VLOOKUP($C80,'Control Sample Data'!$C$291:$M$386,2,FALSE)))</f>
        <v/>
      </c>
      <c r="Q80" s="143" t="str">
        <f>IF($C80="","",IF(VLOOKUP($C80,'Control Sample Data'!$C$291:$M$386,3,FALSE)=0,"",VLOOKUP($C80,'Control Sample Data'!$C$291:$M$386,3,FALSE)))</f>
        <v/>
      </c>
      <c r="R80" s="143" t="str">
        <f>IF($C80="","",IF(VLOOKUP($C80,'Control Sample Data'!$C$291:$M$386,4,FALSE)=0,"",VLOOKUP($C80,'Control Sample Data'!$C$291:$M$386,4,FALSE)))</f>
        <v/>
      </c>
      <c r="S80" s="143" t="str">
        <f>IF($C80="","",IF(VLOOKUP($C80,'Control Sample Data'!$C$291:$M$386,5,FALSE)=0,"",VLOOKUP($C80,'Control Sample Data'!$C$291:$M$386,5,FALSE)))</f>
        <v/>
      </c>
      <c r="T80" s="143" t="str">
        <f>IF($C80="","",IF(VLOOKUP($C80,'Control Sample Data'!$C$291:$M$386,6,FALSE)=0,"",VLOOKUP($C80,'Control Sample Data'!$C$291:$M$386,6,FALSE)))</f>
        <v/>
      </c>
      <c r="U80" s="143" t="str">
        <f>IF($C80="","",IF(VLOOKUP($C80,'Control Sample Data'!$C$291:$M$386,7,FALSE)=0,"",VLOOKUP($C80,'Control Sample Data'!$C$291:$M$386,7,FALSE)))</f>
        <v/>
      </c>
      <c r="V80" s="143" t="str">
        <f>IF($C80="","",IF(VLOOKUP($C80,'Control Sample Data'!$C$291:$M$386,8,FALSE)=0,"",VLOOKUP($C80,'Control Sample Data'!$C$291:$M$386,8,FALSE)))</f>
        <v/>
      </c>
      <c r="W80" s="143" t="str">
        <f>IF($C80="","",IF(VLOOKUP($C80,'Control Sample Data'!$C$291:$M$386,9,FALSE)=0,"",VLOOKUP($C80,'Control Sample Data'!$C$291:$M$386,9,FALSE)))</f>
        <v/>
      </c>
      <c r="X80" s="143" t="str">
        <f>IF($C80="","",IF(VLOOKUP($C80,'Control Sample Data'!$C$291:$M$386,10,FALSE)=0,"",VLOOKUP($C80,'Control Sample Data'!$C$291:$M$386,10,FALSE)))</f>
        <v/>
      </c>
      <c r="Y80" s="143" t="str">
        <f>IF($C80="","",IF(VLOOKUP($C80,'Control Sample Data'!$C$291:$M$386,11,FALSE)=0,"",VLOOKUP($C80,'Control Sample Data'!$C$291:$M$386,11,FALSE)))</f>
        <v/>
      </c>
    </row>
    <row r="81" spans="1:25" ht="15" customHeight="1">
      <c r="A81" s="140"/>
      <c r="B81" s="152" t="str">
        <f t="shared" si="12"/>
        <v/>
      </c>
      <c r="C81" s="151" t="str">
        <f>IF('Choose Housekeeping Genes'!C18=0,"",'Choose Housekeeping Genes'!C18)</f>
        <v/>
      </c>
      <c r="D81" s="143" t="str">
        <f>IF($C81="","",IF(VLOOKUP($C81,'Test Sample Data'!$C$291:$M$386,2,FALSE)=0,"",VLOOKUP($C81,'Test Sample Data'!$C$291:$M$386,2,FALSE)))</f>
        <v/>
      </c>
      <c r="E81" s="143" t="str">
        <f>IF($C81="","",IF(VLOOKUP($C81,'Test Sample Data'!$C$291:$M$386,3,FALSE)=0,"",VLOOKUP($C81,'Test Sample Data'!$C$291:$M$386,3,FALSE)))</f>
        <v/>
      </c>
      <c r="F81" s="143" t="str">
        <f>IF($C81="","",IF(VLOOKUP($C81,'Test Sample Data'!$C$291:$M$386,4,FALSE)=0,"",VLOOKUP($C81,'Test Sample Data'!$C$291:$M$386,4,FALSE)))</f>
        <v/>
      </c>
      <c r="G81" s="143" t="str">
        <f>IF($C81="","",IF(VLOOKUP($C81,'Test Sample Data'!$C$291:$M$386,5,FALSE)=0,"",VLOOKUP($C81,'Test Sample Data'!$C$291:$M$386,5,FALSE)))</f>
        <v/>
      </c>
      <c r="H81" s="143" t="str">
        <f>IF($C81="","",IF(VLOOKUP($C81,'Test Sample Data'!$C$291:$M$386,6,FALSE)=0,"",VLOOKUP($C81,'Test Sample Data'!$C$291:$M$386,6,FALSE)))</f>
        <v/>
      </c>
      <c r="I81" s="143" t="str">
        <f>IF($C81="","",IF(VLOOKUP($C81,'Test Sample Data'!$C$291:$M$386,7,FALSE)=0,"",VLOOKUP($C81,'Test Sample Data'!$C$291:$M$386,7,FALSE)))</f>
        <v/>
      </c>
      <c r="J81" s="143" t="str">
        <f>IF($C81="","",IF(VLOOKUP($C81,'Test Sample Data'!$C$291:$M$386,8,FALSE)=0,"",VLOOKUP($C81,'Test Sample Data'!$C$291:$M$386,8,FALSE)))</f>
        <v/>
      </c>
      <c r="K81" s="143" t="str">
        <f>IF($C81="","",IF(VLOOKUP($C81,'Test Sample Data'!$C$291:$M$386,9,FALSE)=0,"",VLOOKUP($C81,'Test Sample Data'!$C$291:$M$386,9,FALSE)))</f>
        <v/>
      </c>
      <c r="L81" s="143" t="str">
        <f>IF($C81="","",IF(VLOOKUP($C81,'Test Sample Data'!$C$291:$M$386,10,FALSE)=0,"",VLOOKUP($C81,'Test Sample Data'!$C$291:$M$386,10,FALSE)))</f>
        <v/>
      </c>
      <c r="M81" s="143" t="str">
        <f>IF($C81="","",IF(VLOOKUP($C81,'Test Sample Data'!$C$291:$M$386,11,FALSE)=0,"",VLOOKUP($C81,'Test Sample Data'!$C$291:$M$386,11,FALSE)))</f>
        <v/>
      </c>
      <c r="N81" s="155" t="str">
        <f t="shared" si="14"/>
        <v/>
      </c>
      <c r="O81" s="32" t="str">
        <f>IF('Choose Housekeeping Genes'!C81=0,"",'Choose Housekeeping Genes'!C81)</f>
        <v/>
      </c>
      <c r="P81" s="143" t="str">
        <f>IF($C81="","",IF(VLOOKUP($C81,'Control Sample Data'!$C$291:$M$386,2,FALSE)=0,"",VLOOKUP($C81,'Control Sample Data'!$C$291:$M$386,2,FALSE)))</f>
        <v/>
      </c>
      <c r="Q81" s="143" t="str">
        <f>IF($C81="","",IF(VLOOKUP($C81,'Control Sample Data'!$C$291:$M$386,3,FALSE)=0,"",VLOOKUP($C81,'Control Sample Data'!$C$291:$M$386,3,FALSE)))</f>
        <v/>
      </c>
      <c r="R81" s="143" t="str">
        <f>IF($C81="","",IF(VLOOKUP($C81,'Control Sample Data'!$C$291:$M$386,4,FALSE)=0,"",VLOOKUP($C81,'Control Sample Data'!$C$291:$M$386,4,FALSE)))</f>
        <v/>
      </c>
      <c r="S81" s="143" t="str">
        <f>IF($C81="","",IF(VLOOKUP($C81,'Control Sample Data'!$C$291:$M$386,5,FALSE)=0,"",VLOOKUP($C81,'Control Sample Data'!$C$291:$M$386,5,FALSE)))</f>
        <v/>
      </c>
      <c r="T81" s="143" t="str">
        <f>IF($C81="","",IF(VLOOKUP($C81,'Control Sample Data'!$C$291:$M$386,6,FALSE)=0,"",VLOOKUP($C81,'Control Sample Data'!$C$291:$M$386,6,FALSE)))</f>
        <v/>
      </c>
      <c r="U81" s="143" t="str">
        <f>IF($C81="","",IF(VLOOKUP($C81,'Control Sample Data'!$C$291:$M$386,7,FALSE)=0,"",VLOOKUP($C81,'Control Sample Data'!$C$291:$M$386,7,FALSE)))</f>
        <v/>
      </c>
      <c r="V81" s="143" t="str">
        <f>IF($C81="","",IF(VLOOKUP($C81,'Control Sample Data'!$C$291:$M$386,8,FALSE)=0,"",VLOOKUP($C81,'Control Sample Data'!$C$291:$M$386,8,FALSE)))</f>
        <v/>
      </c>
      <c r="W81" s="143" t="str">
        <f>IF($C81="","",IF(VLOOKUP($C81,'Control Sample Data'!$C$291:$M$386,9,FALSE)=0,"",VLOOKUP($C81,'Control Sample Data'!$C$291:$M$386,9,FALSE)))</f>
        <v/>
      </c>
      <c r="X81" s="143" t="str">
        <f>IF($C81="","",IF(VLOOKUP($C81,'Control Sample Data'!$C$291:$M$386,10,FALSE)=0,"",VLOOKUP($C81,'Control Sample Data'!$C$291:$M$386,10,FALSE)))</f>
        <v/>
      </c>
      <c r="Y81" s="143" t="str">
        <f>IF($C81="","",IF(VLOOKUP($C81,'Control Sample Data'!$C$291:$M$386,11,FALSE)=0,"",VLOOKUP($C81,'Control Sample Data'!$C$291:$M$386,11,FALSE)))</f>
        <v/>
      </c>
    </row>
    <row r="82" spans="1:25" ht="15" customHeight="1">
      <c r="A82" s="140"/>
      <c r="B82" s="152" t="str">
        <f t="shared" si="12"/>
        <v/>
      </c>
      <c r="C82" s="151" t="str">
        <f>IF('Choose Housekeeping Genes'!C19=0,"",'Choose Housekeeping Genes'!C19)</f>
        <v/>
      </c>
      <c r="D82" s="143" t="str">
        <f>IF($C82="","",IF(VLOOKUP($C82,'Test Sample Data'!$C$291:$M$386,2,FALSE)=0,"",VLOOKUP($C82,'Test Sample Data'!$C$291:$M$386,2,FALSE)))</f>
        <v/>
      </c>
      <c r="E82" s="143" t="str">
        <f>IF($C82="","",IF(VLOOKUP($C82,'Test Sample Data'!$C$291:$M$386,3,FALSE)=0,"",VLOOKUP($C82,'Test Sample Data'!$C$291:$M$386,3,FALSE)))</f>
        <v/>
      </c>
      <c r="F82" s="143" t="str">
        <f>IF($C82="","",IF(VLOOKUP($C82,'Test Sample Data'!$C$291:$M$386,4,FALSE)=0,"",VLOOKUP($C82,'Test Sample Data'!$C$291:$M$386,4,FALSE)))</f>
        <v/>
      </c>
      <c r="G82" s="143" t="str">
        <f>IF($C82="","",IF(VLOOKUP($C82,'Test Sample Data'!$C$291:$M$386,5,FALSE)=0,"",VLOOKUP($C82,'Test Sample Data'!$C$291:$M$386,5,FALSE)))</f>
        <v/>
      </c>
      <c r="H82" s="143" t="str">
        <f>IF($C82="","",IF(VLOOKUP($C82,'Test Sample Data'!$C$291:$M$386,6,FALSE)=0,"",VLOOKUP($C82,'Test Sample Data'!$C$291:$M$386,6,FALSE)))</f>
        <v/>
      </c>
      <c r="I82" s="143" t="str">
        <f>IF($C82="","",IF(VLOOKUP($C82,'Test Sample Data'!$C$291:$M$386,7,FALSE)=0,"",VLOOKUP($C82,'Test Sample Data'!$C$291:$M$386,7,FALSE)))</f>
        <v/>
      </c>
      <c r="J82" s="143" t="str">
        <f>IF($C82="","",IF(VLOOKUP($C82,'Test Sample Data'!$C$291:$M$386,8,FALSE)=0,"",VLOOKUP($C82,'Test Sample Data'!$C$291:$M$386,8,FALSE)))</f>
        <v/>
      </c>
      <c r="K82" s="143" t="str">
        <f>IF($C82="","",IF(VLOOKUP($C82,'Test Sample Data'!$C$291:$M$386,9,FALSE)=0,"",VLOOKUP($C82,'Test Sample Data'!$C$291:$M$386,9,FALSE)))</f>
        <v/>
      </c>
      <c r="L82" s="143" t="str">
        <f>IF($C82="","",IF(VLOOKUP($C82,'Test Sample Data'!$C$291:$M$386,10,FALSE)=0,"",VLOOKUP($C82,'Test Sample Data'!$C$291:$M$386,10,FALSE)))</f>
        <v/>
      </c>
      <c r="M82" s="143" t="str">
        <f>IF($C82="","",IF(VLOOKUP($C82,'Test Sample Data'!$C$291:$M$386,11,FALSE)=0,"",VLOOKUP($C82,'Test Sample Data'!$C$291:$M$386,11,FALSE)))</f>
        <v/>
      </c>
      <c r="N82" s="155" t="str">
        <f t="shared" si="14"/>
        <v/>
      </c>
      <c r="O82" s="32" t="str">
        <f>IF('Choose Housekeeping Genes'!C82=0,"",'Choose Housekeeping Genes'!C82)</f>
        <v/>
      </c>
      <c r="P82" s="143" t="str">
        <f>IF($C82="","",IF(VLOOKUP($C82,'Control Sample Data'!$C$291:$M$386,2,FALSE)=0,"",VLOOKUP($C82,'Control Sample Data'!$C$291:$M$386,2,FALSE)))</f>
        <v/>
      </c>
      <c r="Q82" s="143" t="str">
        <f>IF($C82="","",IF(VLOOKUP($C82,'Control Sample Data'!$C$291:$M$386,3,FALSE)=0,"",VLOOKUP($C82,'Control Sample Data'!$C$291:$M$386,3,FALSE)))</f>
        <v/>
      </c>
      <c r="R82" s="143" t="str">
        <f>IF($C82="","",IF(VLOOKUP($C82,'Control Sample Data'!$C$291:$M$386,4,FALSE)=0,"",VLOOKUP($C82,'Control Sample Data'!$C$291:$M$386,4,FALSE)))</f>
        <v/>
      </c>
      <c r="S82" s="143" t="str">
        <f>IF($C82="","",IF(VLOOKUP($C82,'Control Sample Data'!$C$291:$M$386,5,FALSE)=0,"",VLOOKUP($C82,'Control Sample Data'!$C$291:$M$386,5,FALSE)))</f>
        <v/>
      </c>
      <c r="T82" s="143" t="str">
        <f>IF($C82="","",IF(VLOOKUP($C82,'Control Sample Data'!$C$291:$M$386,6,FALSE)=0,"",VLOOKUP($C82,'Control Sample Data'!$C$291:$M$386,6,FALSE)))</f>
        <v/>
      </c>
      <c r="U82" s="143" t="str">
        <f>IF($C82="","",IF(VLOOKUP($C82,'Control Sample Data'!$C$291:$M$386,7,FALSE)=0,"",VLOOKUP($C82,'Control Sample Data'!$C$291:$M$386,7,FALSE)))</f>
        <v/>
      </c>
      <c r="V82" s="143" t="str">
        <f>IF($C82="","",IF(VLOOKUP($C82,'Control Sample Data'!$C$291:$M$386,8,FALSE)=0,"",VLOOKUP($C82,'Control Sample Data'!$C$291:$M$386,8,FALSE)))</f>
        <v/>
      </c>
      <c r="W82" s="143" t="str">
        <f>IF($C82="","",IF(VLOOKUP($C82,'Control Sample Data'!$C$291:$M$386,9,FALSE)=0,"",VLOOKUP($C82,'Control Sample Data'!$C$291:$M$386,9,FALSE)))</f>
        <v/>
      </c>
      <c r="X82" s="143" t="str">
        <f>IF($C82="","",IF(VLOOKUP($C82,'Control Sample Data'!$C$291:$M$386,10,FALSE)=0,"",VLOOKUP($C82,'Control Sample Data'!$C$291:$M$386,10,FALSE)))</f>
        <v/>
      </c>
      <c r="Y82" s="143" t="str">
        <f>IF($C82="","",IF(VLOOKUP($C82,'Control Sample Data'!$C$291:$M$386,11,FALSE)=0,"",VLOOKUP($C82,'Control Sample Data'!$C$291:$M$386,11,FALSE)))</f>
        <v/>
      </c>
    </row>
    <row r="83" spans="1:25" ht="15" customHeight="1">
      <c r="A83" s="140"/>
      <c r="B83" s="152" t="str">
        <f t="shared" si="12"/>
        <v/>
      </c>
      <c r="C83" s="151" t="str">
        <f>IF('Choose Housekeeping Genes'!C20=0,"",'Choose Housekeeping Genes'!C20)</f>
        <v/>
      </c>
      <c r="D83" s="143" t="str">
        <f>IF($C83="","",IF(VLOOKUP($C83,'Test Sample Data'!$C$291:$M$386,2,FALSE)=0,"",VLOOKUP($C83,'Test Sample Data'!$C$291:$M$386,2,FALSE)))</f>
        <v/>
      </c>
      <c r="E83" s="143" t="str">
        <f>IF($C83="","",IF(VLOOKUP($C83,'Test Sample Data'!$C$291:$M$386,3,FALSE)=0,"",VLOOKUP($C83,'Test Sample Data'!$C$291:$M$386,3,FALSE)))</f>
        <v/>
      </c>
      <c r="F83" s="143" t="str">
        <f>IF($C83="","",IF(VLOOKUP($C83,'Test Sample Data'!$C$291:$M$386,4,FALSE)=0,"",VLOOKUP($C83,'Test Sample Data'!$C$291:$M$386,4,FALSE)))</f>
        <v/>
      </c>
      <c r="G83" s="143" t="str">
        <f>IF($C83="","",IF(VLOOKUP($C83,'Test Sample Data'!$C$291:$M$386,5,FALSE)=0,"",VLOOKUP($C83,'Test Sample Data'!$C$291:$M$386,5,FALSE)))</f>
        <v/>
      </c>
      <c r="H83" s="143" t="str">
        <f>IF($C83="","",IF(VLOOKUP($C83,'Test Sample Data'!$C$291:$M$386,6,FALSE)=0,"",VLOOKUP($C83,'Test Sample Data'!$C$291:$M$386,6,FALSE)))</f>
        <v/>
      </c>
      <c r="I83" s="143" t="str">
        <f>IF($C83="","",IF(VLOOKUP($C83,'Test Sample Data'!$C$291:$M$386,7,FALSE)=0,"",VLOOKUP($C83,'Test Sample Data'!$C$291:$M$386,7,FALSE)))</f>
        <v/>
      </c>
      <c r="J83" s="143" t="str">
        <f>IF($C83="","",IF(VLOOKUP($C83,'Test Sample Data'!$C$291:$M$386,8,FALSE)=0,"",VLOOKUP($C83,'Test Sample Data'!$C$291:$M$386,8,FALSE)))</f>
        <v/>
      </c>
      <c r="K83" s="143" t="str">
        <f>IF($C83="","",IF(VLOOKUP($C83,'Test Sample Data'!$C$291:$M$386,9,FALSE)=0,"",VLOOKUP($C83,'Test Sample Data'!$C$291:$M$386,9,FALSE)))</f>
        <v/>
      </c>
      <c r="L83" s="143" t="str">
        <f>IF($C83="","",IF(VLOOKUP($C83,'Test Sample Data'!$C$291:$M$386,10,FALSE)=0,"",VLOOKUP($C83,'Test Sample Data'!$C$291:$M$386,10,FALSE)))</f>
        <v/>
      </c>
      <c r="M83" s="143" t="str">
        <f>IF($C83="","",IF(VLOOKUP($C83,'Test Sample Data'!$C$291:$M$386,11,FALSE)=0,"",VLOOKUP($C83,'Test Sample Data'!$C$291:$M$386,11,FALSE)))</f>
        <v/>
      </c>
      <c r="N83" s="155" t="str">
        <f t="shared" si="14"/>
        <v/>
      </c>
      <c r="O83" s="32" t="str">
        <f>IF('Choose Housekeeping Genes'!C83=0,"",'Choose Housekeeping Genes'!C83)</f>
        <v/>
      </c>
      <c r="P83" s="143" t="str">
        <f>IF($C83="","",IF(VLOOKUP($C83,'Control Sample Data'!$C$291:$M$386,2,FALSE)=0,"",VLOOKUP($C83,'Control Sample Data'!$C$291:$M$386,2,FALSE)))</f>
        <v/>
      </c>
      <c r="Q83" s="143" t="str">
        <f>IF($C83="","",IF(VLOOKUP($C83,'Control Sample Data'!$C$291:$M$386,3,FALSE)=0,"",VLOOKUP($C83,'Control Sample Data'!$C$291:$M$386,3,FALSE)))</f>
        <v/>
      </c>
      <c r="R83" s="143" t="str">
        <f>IF($C83="","",IF(VLOOKUP($C83,'Control Sample Data'!$C$291:$M$386,4,FALSE)=0,"",VLOOKUP($C83,'Control Sample Data'!$C$291:$M$386,4,FALSE)))</f>
        <v/>
      </c>
      <c r="S83" s="143" t="str">
        <f>IF($C83="","",IF(VLOOKUP($C83,'Control Sample Data'!$C$291:$M$386,5,FALSE)=0,"",VLOOKUP($C83,'Control Sample Data'!$C$291:$M$386,5,FALSE)))</f>
        <v/>
      </c>
      <c r="T83" s="143" t="str">
        <f>IF($C83="","",IF(VLOOKUP($C83,'Control Sample Data'!$C$291:$M$386,6,FALSE)=0,"",VLOOKUP($C83,'Control Sample Data'!$C$291:$M$386,6,FALSE)))</f>
        <v/>
      </c>
      <c r="U83" s="143" t="str">
        <f>IF($C83="","",IF(VLOOKUP($C83,'Control Sample Data'!$C$291:$M$386,7,FALSE)=0,"",VLOOKUP($C83,'Control Sample Data'!$C$291:$M$386,7,FALSE)))</f>
        <v/>
      </c>
      <c r="V83" s="143" t="str">
        <f>IF($C83="","",IF(VLOOKUP($C83,'Control Sample Data'!$C$291:$M$386,8,FALSE)=0,"",VLOOKUP($C83,'Control Sample Data'!$C$291:$M$386,8,FALSE)))</f>
        <v/>
      </c>
      <c r="W83" s="143" t="str">
        <f>IF($C83="","",IF(VLOOKUP($C83,'Control Sample Data'!$C$291:$M$386,9,FALSE)=0,"",VLOOKUP($C83,'Control Sample Data'!$C$291:$M$386,9,FALSE)))</f>
        <v/>
      </c>
      <c r="X83" s="143" t="str">
        <f>IF($C83="","",IF(VLOOKUP($C83,'Control Sample Data'!$C$291:$M$386,10,FALSE)=0,"",VLOOKUP($C83,'Control Sample Data'!$C$291:$M$386,10,FALSE)))</f>
        <v/>
      </c>
      <c r="Y83" s="143" t="str">
        <f>IF($C83="","",IF(VLOOKUP($C83,'Control Sample Data'!$C$291:$M$386,11,FALSE)=0,"",VLOOKUP($C83,'Control Sample Data'!$C$291:$M$386,11,FALSE)))</f>
        <v/>
      </c>
    </row>
    <row r="84" spans="1:25" ht="15" customHeight="1">
      <c r="A84" s="140"/>
      <c r="B84" s="152" t="str">
        <f t="shared" si="12"/>
        <v/>
      </c>
      <c r="C84" s="151" t="str">
        <f>IF('Choose Housekeeping Genes'!C21=0,"",'Choose Housekeeping Genes'!C21)</f>
        <v/>
      </c>
      <c r="D84" s="143" t="str">
        <f>IF($C84="","",IF(VLOOKUP($C84,'Test Sample Data'!$C$291:$M$386,2,FALSE)=0,"",VLOOKUP($C84,'Test Sample Data'!$C$291:$M$386,2,FALSE)))</f>
        <v/>
      </c>
      <c r="E84" s="143" t="str">
        <f>IF($C84="","",IF(VLOOKUP($C84,'Test Sample Data'!$C$291:$M$386,3,FALSE)=0,"",VLOOKUP($C84,'Test Sample Data'!$C$291:$M$386,3,FALSE)))</f>
        <v/>
      </c>
      <c r="F84" s="143" t="str">
        <f>IF($C84="","",IF(VLOOKUP($C84,'Test Sample Data'!$C$291:$M$386,4,FALSE)=0,"",VLOOKUP($C84,'Test Sample Data'!$C$291:$M$386,4,FALSE)))</f>
        <v/>
      </c>
      <c r="G84" s="143" t="str">
        <f>IF($C84="","",IF(VLOOKUP($C84,'Test Sample Data'!$C$291:$M$386,5,FALSE)=0,"",VLOOKUP($C84,'Test Sample Data'!$C$291:$M$386,5,FALSE)))</f>
        <v/>
      </c>
      <c r="H84" s="143" t="str">
        <f>IF($C84="","",IF(VLOOKUP($C84,'Test Sample Data'!$C$291:$M$386,6,FALSE)=0,"",VLOOKUP($C84,'Test Sample Data'!$C$291:$M$386,6,FALSE)))</f>
        <v/>
      </c>
      <c r="I84" s="143" t="str">
        <f>IF($C84="","",IF(VLOOKUP($C84,'Test Sample Data'!$C$291:$M$386,7,FALSE)=0,"",VLOOKUP($C84,'Test Sample Data'!$C$291:$M$386,7,FALSE)))</f>
        <v/>
      </c>
      <c r="J84" s="143" t="str">
        <f>IF($C84="","",IF(VLOOKUP($C84,'Test Sample Data'!$C$291:$M$386,8,FALSE)=0,"",VLOOKUP($C84,'Test Sample Data'!$C$291:$M$386,8,FALSE)))</f>
        <v/>
      </c>
      <c r="K84" s="143" t="str">
        <f>IF($C84="","",IF(VLOOKUP($C84,'Test Sample Data'!$C$291:$M$386,9,FALSE)=0,"",VLOOKUP($C84,'Test Sample Data'!$C$291:$M$386,9,FALSE)))</f>
        <v/>
      </c>
      <c r="L84" s="143" t="str">
        <f>IF($C84="","",IF(VLOOKUP($C84,'Test Sample Data'!$C$291:$M$386,10,FALSE)=0,"",VLOOKUP($C84,'Test Sample Data'!$C$291:$M$386,10,FALSE)))</f>
        <v/>
      </c>
      <c r="M84" s="143" t="str">
        <f>IF($C84="","",IF(VLOOKUP($C84,'Test Sample Data'!$C$291:$M$386,11,FALSE)=0,"",VLOOKUP($C84,'Test Sample Data'!$C$291:$M$386,11,FALSE)))</f>
        <v/>
      </c>
      <c r="N84" s="155" t="str">
        <f t="shared" si="14"/>
        <v/>
      </c>
      <c r="O84" s="32" t="str">
        <f>IF('Choose Housekeeping Genes'!C84=0,"",'Choose Housekeeping Genes'!C84)</f>
        <v/>
      </c>
      <c r="P84" s="143" t="str">
        <f>IF($C84="","",IF(VLOOKUP($C84,'Control Sample Data'!$C$291:$M$386,2,FALSE)=0,"",VLOOKUP($C84,'Control Sample Data'!$C$291:$M$386,2,FALSE)))</f>
        <v/>
      </c>
      <c r="Q84" s="143" t="str">
        <f>IF($C84="","",IF(VLOOKUP($C84,'Control Sample Data'!$C$291:$M$386,3,FALSE)=0,"",VLOOKUP($C84,'Control Sample Data'!$C$291:$M$386,3,FALSE)))</f>
        <v/>
      </c>
      <c r="R84" s="143" t="str">
        <f>IF($C84="","",IF(VLOOKUP($C84,'Control Sample Data'!$C$291:$M$386,4,FALSE)=0,"",VLOOKUP($C84,'Control Sample Data'!$C$291:$M$386,4,FALSE)))</f>
        <v/>
      </c>
      <c r="S84" s="143" t="str">
        <f>IF($C84="","",IF(VLOOKUP($C84,'Control Sample Data'!$C$291:$M$386,5,FALSE)=0,"",VLOOKUP($C84,'Control Sample Data'!$C$291:$M$386,5,FALSE)))</f>
        <v/>
      </c>
      <c r="T84" s="143" t="str">
        <f>IF($C84="","",IF(VLOOKUP($C84,'Control Sample Data'!$C$291:$M$386,6,FALSE)=0,"",VLOOKUP($C84,'Control Sample Data'!$C$291:$M$386,6,FALSE)))</f>
        <v/>
      </c>
      <c r="U84" s="143" t="str">
        <f>IF($C84="","",IF(VLOOKUP($C84,'Control Sample Data'!$C$291:$M$386,7,FALSE)=0,"",VLOOKUP($C84,'Control Sample Data'!$C$291:$M$386,7,FALSE)))</f>
        <v/>
      </c>
      <c r="V84" s="143" t="str">
        <f>IF($C84="","",IF(VLOOKUP($C84,'Control Sample Data'!$C$291:$M$386,8,FALSE)=0,"",VLOOKUP($C84,'Control Sample Data'!$C$291:$M$386,8,FALSE)))</f>
        <v/>
      </c>
      <c r="W84" s="143" t="str">
        <f>IF($C84="","",IF(VLOOKUP($C84,'Control Sample Data'!$C$291:$M$386,9,FALSE)=0,"",VLOOKUP($C84,'Control Sample Data'!$C$291:$M$386,9,FALSE)))</f>
        <v/>
      </c>
      <c r="X84" s="143" t="str">
        <f>IF($C84="","",IF(VLOOKUP($C84,'Control Sample Data'!$C$291:$M$386,10,FALSE)=0,"",VLOOKUP($C84,'Control Sample Data'!$C$291:$M$386,10,FALSE)))</f>
        <v/>
      </c>
      <c r="Y84" s="143" t="str">
        <f>IF($C84="","",IF(VLOOKUP($C84,'Control Sample Data'!$C$291:$M$386,11,FALSE)=0,"",VLOOKUP($C84,'Control Sample Data'!$C$291:$M$386,11,FALSE)))</f>
        <v/>
      </c>
    </row>
    <row r="85" spans="1:25" ht="15" customHeight="1">
      <c r="A85" s="140"/>
      <c r="B85" s="152" t="str">
        <f t="shared" si="12"/>
        <v/>
      </c>
      <c r="C85" s="151" t="str">
        <f>IF('Choose Housekeeping Genes'!C22=0,"",'Choose Housekeeping Genes'!C22)</f>
        <v/>
      </c>
      <c r="D85" s="143" t="str">
        <f>IF($C85="","",IF(VLOOKUP($C85,'Test Sample Data'!$C$291:$M$386,2,FALSE)=0,"",VLOOKUP($C85,'Test Sample Data'!$C$291:$M$386,2,FALSE)))</f>
        <v/>
      </c>
      <c r="E85" s="143" t="str">
        <f>IF($C85="","",IF(VLOOKUP($C85,'Test Sample Data'!$C$291:$M$386,3,FALSE)=0,"",VLOOKUP($C85,'Test Sample Data'!$C$291:$M$386,3,FALSE)))</f>
        <v/>
      </c>
      <c r="F85" s="143" t="str">
        <f>IF($C85="","",IF(VLOOKUP($C85,'Test Sample Data'!$C$291:$M$386,4,FALSE)=0,"",VLOOKUP($C85,'Test Sample Data'!$C$291:$M$386,4,FALSE)))</f>
        <v/>
      </c>
      <c r="G85" s="143" t="str">
        <f>IF($C85="","",IF(VLOOKUP($C85,'Test Sample Data'!$C$291:$M$386,5,FALSE)=0,"",VLOOKUP($C85,'Test Sample Data'!$C$291:$M$386,5,FALSE)))</f>
        <v/>
      </c>
      <c r="H85" s="143" t="str">
        <f>IF($C85="","",IF(VLOOKUP($C85,'Test Sample Data'!$C$291:$M$386,6,FALSE)=0,"",VLOOKUP($C85,'Test Sample Data'!$C$291:$M$386,6,FALSE)))</f>
        <v/>
      </c>
      <c r="I85" s="143" t="str">
        <f>IF($C85="","",IF(VLOOKUP($C85,'Test Sample Data'!$C$291:$M$386,7,FALSE)=0,"",VLOOKUP($C85,'Test Sample Data'!$C$291:$M$386,7,FALSE)))</f>
        <v/>
      </c>
      <c r="J85" s="143" t="str">
        <f>IF($C85="","",IF(VLOOKUP($C85,'Test Sample Data'!$C$291:$M$386,8,FALSE)=0,"",VLOOKUP($C85,'Test Sample Data'!$C$291:$M$386,8,FALSE)))</f>
        <v/>
      </c>
      <c r="K85" s="143" t="str">
        <f>IF($C85="","",IF(VLOOKUP($C85,'Test Sample Data'!$C$291:$M$386,9,FALSE)=0,"",VLOOKUP($C85,'Test Sample Data'!$C$291:$M$386,9,FALSE)))</f>
        <v/>
      </c>
      <c r="L85" s="143" t="str">
        <f>IF($C85="","",IF(VLOOKUP($C85,'Test Sample Data'!$C$291:$M$386,10,FALSE)=0,"",VLOOKUP($C85,'Test Sample Data'!$C$291:$M$386,10,FALSE)))</f>
        <v/>
      </c>
      <c r="M85" s="143" t="str">
        <f>IF($C85="","",IF(VLOOKUP($C85,'Test Sample Data'!$C$291:$M$386,11,FALSE)=0,"",VLOOKUP($C85,'Test Sample Data'!$C$291:$M$386,11,FALSE)))</f>
        <v/>
      </c>
      <c r="N85" s="155" t="str">
        <f t="shared" si="14"/>
        <v/>
      </c>
      <c r="O85" s="32" t="str">
        <f>IF('Choose Housekeeping Genes'!C85=0,"",'Choose Housekeeping Genes'!C85)</f>
        <v/>
      </c>
      <c r="P85" s="143" t="str">
        <f>IF($C85="","",IF(VLOOKUP($C85,'Control Sample Data'!$C$291:$M$386,2,FALSE)=0,"",VLOOKUP($C85,'Control Sample Data'!$C$291:$M$386,2,FALSE)))</f>
        <v/>
      </c>
      <c r="Q85" s="143" t="str">
        <f>IF($C85="","",IF(VLOOKUP($C85,'Control Sample Data'!$C$291:$M$386,3,FALSE)=0,"",VLOOKUP($C85,'Control Sample Data'!$C$291:$M$386,3,FALSE)))</f>
        <v/>
      </c>
      <c r="R85" s="143" t="str">
        <f>IF($C85="","",IF(VLOOKUP($C85,'Control Sample Data'!$C$291:$M$386,4,FALSE)=0,"",VLOOKUP($C85,'Control Sample Data'!$C$291:$M$386,4,FALSE)))</f>
        <v/>
      </c>
      <c r="S85" s="143" t="str">
        <f>IF($C85="","",IF(VLOOKUP($C85,'Control Sample Data'!$C$291:$M$386,5,FALSE)=0,"",VLOOKUP($C85,'Control Sample Data'!$C$291:$M$386,5,FALSE)))</f>
        <v/>
      </c>
      <c r="T85" s="143" t="str">
        <f>IF($C85="","",IF(VLOOKUP($C85,'Control Sample Data'!$C$291:$M$386,6,FALSE)=0,"",VLOOKUP($C85,'Control Sample Data'!$C$291:$M$386,6,FALSE)))</f>
        <v/>
      </c>
      <c r="U85" s="143" t="str">
        <f>IF($C85="","",IF(VLOOKUP($C85,'Control Sample Data'!$C$291:$M$386,7,FALSE)=0,"",VLOOKUP($C85,'Control Sample Data'!$C$291:$M$386,7,FALSE)))</f>
        <v/>
      </c>
      <c r="V85" s="143" t="str">
        <f>IF($C85="","",IF(VLOOKUP($C85,'Control Sample Data'!$C$291:$M$386,8,FALSE)=0,"",VLOOKUP($C85,'Control Sample Data'!$C$291:$M$386,8,FALSE)))</f>
        <v/>
      </c>
      <c r="W85" s="143" t="str">
        <f>IF($C85="","",IF(VLOOKUP($C85,'Control Sample Data'!$C$291:$M$386,9,FALSE)=0,"",VLOOKUP($C85,'Control Sample Data'!$C$291:$M$386,9,FALSE)))</f>
        <v/>
      </c>
      <c r="X85" s="143" t="str">
        <f>IF($C85="","",IF(VLOOKUP($C85,'Control Sample Data'!$C$291:$M$386,10,FALSE)=0,"",VLOOKUP($C85,'Control Sample Data'!$C$291:$M$386,10,FALSE)))</f>
        <v/>
      </c>
      <c r="Y85" s="143" t="str">
        <f>IF($C85="","",IF(VLOOKUP($C85,'Control Sample Data'!$C$291:$M$386,11,FALSE)=0,"",VLOOKUP($C85,'Control Sample Data'!$C$291:$M$386,11,FALSE)))</f>
        <v/>
      </c>
    </row>
    <row r="86" spans="1:25" ht="15" customHeight="1">
      <c r="A86" s="140"/>
      <c r="B86" s="149" t="s">
        <v>1412</v>
      </c>
      <c r="C86" s="145"/>
      <c r="D86" s="146" t="str">
        <f>IF(ISERROR(AVERAGE(D66:D85)),"",AVERAGE(D66:D85))</f>
        <v/>
      </c>
      <c r="E86" s="146" t="str">
        <f aca="true" t="shared" si="15" ref="E86:M86">IF(ISERROR(AVERAGE(E66:E85)),"",AVERAGE(E66:E85))</f>
        <v/>
      </c>
      <c r="F86" s="146" t="str">
        <f t="shared" si="15"/>
        <v/>
      </c>
      <c r="G86" s="146" t="str">
        <f t="shared" si="15"/>
        <v/>
      </c>
      <c r="H86" s="146" t="str">
        <f t="shared" si="15"/>
        <v/>
      </c>
      <c r="I86" s="146" t="str">
        <f t="shared" si="15"/>
        <v/>
      </c>
      <c r="J86" s="146" t="str">
        <f t="shared" si="15"/>
        <v/>
      </c>
      <c r="K86" s="146" t="str">
        <f t="shared" si="15"/>
        <v/>
      </c>
      <c r="L86" s="146" t="str">
        <f t="shared" si="15"/>
        <v/>
      </c>
      <c r="M86" s="156" t="str">
        <f t="shared" si="15"/>
        <v/>
      </c>
      <c r="N86" s="149" t="s">
        <v>1412</v>
      </c>
      <c r="O86" s="145"/>
      <c r="P86" s="146" t="str">
        <f>IF(ISERROR(AVERAGE(P66:P85)),"",AVERAGE(P66:P85))</f>
        <v/>
      </c>
      <c r="Q86" s="146" t="str">
        <f aca="true" t="shared" si="16" ref="Q86:Y86">IF(ISERROR(AVERAGE(Q66:Q85)),"",AVERAGE(Q66:Q85))</f>
        <v/>
      </c>
      <c r="R86" s="146" t="str">
        <f t="shared" si="16"/>
        <v/>
      </c>
      <c r="S86" s="146" t="str">
        <f t="shared" si="16"/>
        <v/>
      </c>
      <c r="T86" s="146" t="str">
        <f t="shared" si="16"/>
        <v/>
      </c>
      <c r="U86" s="146" t="str">
        <f t="shared" si="16"/>
        <v/>
      </c>
      <c r="V86" s="146" t="str">
        <f t="shared" si="16"/>
        <v/>
      </c>
      <c r="W86" s="146" t="str">
        <f t="shared" si="16"/>
        <v/>
      </c>
      <c r="X86" s="146" t="str">
        <f t="shared" si="16"/>
        <v/>
      </c>
      <c r="Y86" s="156" t="str">
        <f t="shared" si="16"/>
        <v/>
      </c>
    </row>
    <row r="87" spans="1:25" ht="15" customHeight="1">
      <c r="A87" s="140" t="s">
        <v>1137</v>
      </c>
      <c r="B87" s="150" t="str">
        <f>IF(B3="","",B3)</f>
        <v>HQP006940</v>
      </c>
      <c r="C87" s="151" t="str">
        <f>IF('Choose Housekeeping Genes'!C3=0,"",'Choose Housekeeping Genes'!C3)</f>
        <v>H03</v>
      </c>
      <c r="D87" s="147" t="str">
        <f>IF($C87="","",IF(VLOOKUP($C87,'Test Sample Data'!$C$387:$M$482,2,FALSE)=0,"",VLOOKUP($C87,'Test Sample Data'!$C$387:$M$482,2,FALSE)))</f>
        <v/>
      </c>
      <c r="E87" s="147" t="str">
        <f>IF($C87="","",IF(VLOOKUP($C87,'Test Sample Data'!$C$387:$M$482,3,FALSE)=0,"",VLOOKUP($C87,'Test Sample Data'!$C$387:$M$482,3,FALSE)))</f>
        <v/>
      </c>
      <c r="F87" s="147" t="str">
        <f>IF($C87="","",IF(VLOOKUP($C87,'Test Sample Data'!$C$387:$M$482,4,FALSE)=0,"",VLOOKUP($C87,'Test Sample Data'!$C$387:$M$482,4,FALSE)))</f>
        <v/>
      </c>
      <c r="G87" s="147" t="str">
        <f>IF($C87="","",IF(VLOOKUP($C87,'Test Sample Data'!$C$387:$M$482,5,FALSE)=0,"",VLOOKUP($C87,'Test Sample Data'!$C$387:$M$482,5,FALSE)))</f>
        <v/>
      </c>
      <c r="H87" s="147" t="str">
        <f>IF($C87="","",IF(VLOOKUP($C87,'Test Sample Data'!$C$387:$M$482,6,FALSE)=0,"",VLOOKUP($C87,'Test Sample Data'!$C$387:$M$482,6,FALSE)))</f>
        <v/>
      </c>
      <c r="I87" s="147" t="str">
        <f>IF($C87="","",IF(VLOOKUP($C87,'Test Sample Data'!$C$387:$M$482,7,FALSE)=0,"",VLOOKUP($C87,'Test Sample Data'!$C$387:$M$482,7,FALSE)))</f>
        <v/>
      </c>
      <c r="J87" s="147" t="str">
        <f>IF($C87="","",IF(VLOOKUP($C87,'Test Sample Data'!$C$387:$M$482,8,FALSE)=0,"",VLOOKUP($C87,'Test Sample Data'!$C$387:$M$482,8,FALSE)))</f>
        <v/>
      </c>
      <c r="K87" s="147" t="str">
        <f>IF($C87="","",IF(VLOOKUP($C87,'Test Sample Data'!$C$387:$M$482,9,FALSE)=0,"",VLOOKUP($C87,'Test Sample Data'!$C$387:$M$482,9,FALSE)))</f>
        <v/>
      </c>
      <c r="L87" s="147" t="str">
        <f>IF($C87="","",IF(VLOOKUP($C87,'Test Sample Data'!$C$387:$M$482,10,FALSE)=0,"",VLOOKUP($C87,'Test Sample Data'!$C$387:$M$482,10,FALSE)))</f>
        <v/>
      </c>
      <c r="M87" s="147" t="str">
        <f>IF($C87="","",IF(VLOOKUP($C87,'Test Sample Data'!$C$387:$M$482,11,FALSE)=0,"",VLOOKUP($C87,'Test Sample Data'!$C$387:$M$482,11,FALSE)))</f>
        <v/>
      </c>
      <c r="N87" s="159" t="str">
        <f>IF(B87=0,"",B87)</f>
        <v>HQP006940</v>
      </c>
      <c r="O87" s="151" t="str">
        <f>IF('Choose Housekeeping Genes'!C87=0,"",'Choose Housekeeping Genes'!C87)</f>
        <v>H03</v>
      </c>
      <c r="P87" s="147" t="str">
        <f>IF($C87="","",IF(VLOOKUP($C87,'Control Sample Data'!$C$387:$M$482,2,FALSE)=0,"",VLOOKUP($C87,'Control Sample Data'!$C$387:$M$482,2,FALSE)))</f>
        <v/>
      </c>
      <c r="Q87" s="147" t="str">
        <f>IF($C87="","",IF(VLOOKUP($C87,'Control Sample Data'!$C$387:$M$482,3,FALSE)=0,"",VLOOKUP($C87,'Control Sample Data'!$C$387:$M$482,3,FALSE)))</f>
        <v/>
      </c>
      <c r="R87" s="147" t="str">
        <f>IF($C87="","",IF(VLOOKUP($C87,'Control Sample Data'!$C$387:$M$482,4,FALSE)=0,"",VLOOKUP($C87,'Control Sample Data'!$C$387:$M$482,4,FALSE)))</f>
        <v/>
      </c>
      <c r="S87" s="147" t="str">
        <f>IF($C87="","",IF(VLOOKUP($C87,'Control Sample Data'!$C$387:$M$482,5,FALSE)=0,"",VLOOKUP($C87,'Control Sample Data'!$C$387:$M$482,5,FALSE)))</f>
        <v/>
      </c>
      <c r="T87" s="147" t="str">
        <f>IF($C87="","",IF(VLOOKUP($C87,'Control Sample Data'!$C$387:$M$482,6,FALSE)=0,"",VLOOKUP($C87,'Control Sample Data'!$C$387:$M$482,6,FALSE)))</f>
        <v/>
      </c>
      <c r="U87" s="147" t="str">
        <f>IF($C87="","",IF(VLOOKUP($C87,'Control Sample Data'!$C$387:$M$482,7,FALSE)=0,"",VLOOKUP($C87,'Control Sample Data'!$C$387:$M$482,7,FALSE)))</f>
        <v/>
      </c>
      <c r="V87" s="147" t="str">
        <f>IF($C87="","",IF(VLOOKUP($C87,'Control Sample Data'!$C$387:$M$482,8,FALSE)=0,"",VLOOKUP($C87,'Control Sample Data'!$C$387:$M$482,8,FALSE)))</f>
        <v/>
      </c>
      <c r="W87" s="147" t="str">
        <f>IF($C87="","",IF(VLOOKUP($C87,'Control Sample Data'!$C$387:$M$482,9,FALSE)=0,"",VLOOKUP($C87,'Control Sample Data'!$C$387:$M$482,9,FALSE)))</f>
        <v/>
      </c>
      <c r="X87" s="147" t="str">
        <f>IF($C87="","",IF(VLOOKUP($C87,'Control Sample Data'!$C$387:$M$482,10,FALSE)=0,"",VLOOKUP($C87,'Control Sample Data'!$C$387:$M$482,10,FALSE)))</f>
        <v/>
      </c>
      <c r="Y87" s="147" t="str">
        <f>IF($C87="","",IF(VLOOKUP($C87,'Control Sample Data'!$C$387:$M$482,11,FALSE)=0,"",VLOOKUP($C87,'Control Sample Data'!$C$387:$M$482,11,FALSE)))</f>
        <v/>
      </c>
    </row>
    <row r="88" spans="1:25" ht="15" customHeight="1">
      <c r="A88" s="140"/>
      <c r="B88" s="152" t="str">
        <f aca="true" t="shared" si="17" ref="B88:B106">IF(B4="","",B4)</f>
        <v>HQP016381</v>
      </c>
      <c r="C88" s="151" t="str">
        <f>IF('Choose Housekeeping Genes'!C4=0,"",'Choose Housekeeping Genes'!C4)</f>
        <v>H04</v>
      </c>
      <c r="D88" s="143" t="str">
        <f>IF($C88="","",IF(VLOOKUP($C88,'Test Sample Data'!$C$387:$M$482,2,FALSE)=0,"",VLOOKUP($C88,'Test Sample Data'!$C$387:$M$482,2,FALSE)))</f>
        <v/>
      </c>
      <c r="E88" s="143" t="str">
        <f>IF($C88="","",IF(VLOOKUP($C88,'Test Sample Data'!$C$387:$M$482,3,FALSE)=0,"",VLOOKUP($C88,'Test Sample Data'!$C$387:$M$482,3,FALSE)))</f>
        <v/>
      </c>
      <c r="F88" s="143" t="str">
        <f>IF($C88="","",IF(VLOOKUP($C88,'Test Sample Data'!$C$387:$M$482,4,FALSE)=0,"",VLOOKUP($C88,'Test Sample Data'!$C$387:$M$482,4,FALSE)))</f>
        <v/>
      </c>
      <c r="G88" s="143" t="str">
        <f>IF($C88="","",IF(VLOOKUP($C88,'Test Sample Data'!$C$387:$M$482,5,FALSE)=0,"",VLOOKUP($C88,'Test Sample Data'!$C$387:$M$482,5,FALSE)))</f>
        <v/>
      </c>
      <c r="H88" s="143" t="str">
        <f>IF($C88="","",IF(VLOOKUP($C88,'Test Sample Data'!$C$387:$M$482,6,FALSE)=0,"",VLOOKUP($C88,'Test Sample Data'!$C$387:$M$482,6,FALSE)))</f>
        <v/>
      </c>
      <c r="I88" s="143" t="str">
        <f>IF($C88="","",IF(VLOOKUP($C88,'Test Sample Data'!$C$387:$M$482,7,FALSE)=0,"",VLOOKUP($C88,'Test Sample Data'!$C$387:$M$482,7,FALSE)))</f>
        <v/>
      </c>
      <c r="J88" s="143" t="str">
        <f>IF($C88="","",IF(VLOOKUP($C88,'Test Sample Data'!$C$387:$M$482,8,FALSE)=0,"",VLOOKUP($C88,'Test Sample Data'!$C$387:$M$482,8,FALSE)))</f>
        <v/>
      </c>
      <c r="K88" s="143" t="str">
        <f>IF($C88="","",IF(VLOOKUP($C88,'Test Sample Data'!$C$387:$M$482,9,FALSE)=0,"",VLOOKUP($C88,'Test Sample Data'!$C$387:$M$482,9,FALSE)))</f>
        <v/>
      </c>
      <c r="L88" s="143" t="str">
        <f>IF($C88="","",IF(VLOOKUP($C88,'Test Sample Data'!$C$387:$M$482,10,FALSE)=0,"",VLOOKUP($C88,'Test Sample Data'!$C$387:$M$482,10,FALSE)))</f>
        <v/>
      </c>
      <c r="M88" s="143" t="str">
        <f>IF($C88="","",IF(VLOOKUP($C88,'Test Sample Data'!$C$387:$M$482,11,FALSE)=0,"",VLOOKUP($C88,'Test Sample Data'!$C$387:$M$482,11,FALSE)))</f>
        <v/>
      </c>
      <c r="N88" s="160" t="str">
        <f aca="true" t="shared" si="18" ref="N88:N106">IF(B88=0,"",B88)</f>
        <v>HQP016381</v>
      </c>
      <c r="O88" s="126" t="str">
        <f>IF('Choose Housekeeping Genes'!C88=0,"",'Choose Housekeeping Genes'!C88)</f>
        <v>H04</v>
      </c>
      <c r="P88" s="143" t="str">
        <f>IF($C88="","",IF(VLOOKUP($C88,'Control Sample Data'!$C$387:$M$482,2,FALSE)=0,"",VLOOKUP($C88,'Control Sample Data'!$C$387:$M$482,2,FALSE)))</f>
        <v/>
      </c>
      <c r="Q88" s="143" t="str">
        <f>IF($C88="","",IF(VLOOKUP($C88,'Control Sample Data'!$C$387:$M$482,3,FALSE)=0,"",VLOOKUP($C88,'Control Sample Data'!$C$387:$M$482,3,FALSE)))</f>
        <v/>
      </c>
      <c r="R88" s="143" t="str">
        <f>IF($C88="","",IF(VLOOKUP($C88,'Control Sample Data'!$C$387:$M$482,4,FALSE)=0,"",VLOOKUP($C88,'Control Sample Data'!$C$387:$M$482,4,FALSE)))</f>
        <v/>
      </c>
      <c r="S88" s="143" t="str">
        <f>IF($C88="","",IF(VLOOKUP($C88,'Control Sample Data'!$C$387:$M$482,5,FALSE)=0,"",VLOOKUP($C88,'Control Sample Data'!$C$387:$M$482,5,FALSE)))</f>
        <v/>
      </c>
      <c r="T88" s="143" t="str">
        <f>IF($C88="","",IF(VLOOKUP($C88,'Control Sample Data'!$C$387:$M$482,6,FALSE)=0,"",VLOOKUP($C88,'Control Sample Data'!$C$387:$M$482,6,FALSE)))</f>
        <v/>
      </c>
      <c r="U88" s="143" t="str">
        <f>IF($C88="","",IF(VLOOKUP($C88,'Control Sample Data'!$C$387:$M$482,7,FALSE)=0,"",VLOOKUP($C88,'Control Sample Data'!$C$387:$M$482,7,FALSE)))</f>
        <v/>
      </c>
      <c r="V88" s="143" t="str">
        <f>IF($C88="","",IF(VLOOKUP($C88,'Control Sample Data'!$C$387:$M$482,8,FALSE)=0,"",VLOOKUP($C88,'Control Sample Data'!$C$387:$M$482,8,FALSE)))</f>
        <v/>
      </c>
      <c r="W88" s="143" t="str">
        <f>IF($C88="","",IF(VLOOKUP($C88,'Control Sample Data'!$C$387:$M$482,9,FALSE)=0,"",VLOOKUP($C88,'Control Sample Data'!$C$387:$M$482,9,FALSE)))</f>
        <v/>
      </c>
      <c r="X88" s="143" t="str">
        <f>IF($C88="","",IF(VLOOKUP($C88,'Control Sample Data'!$C$387:$M$482,10,FALSE)=0,"",VLOOKUP($C88,'Control Sample Data'!$C$387:$M$482,10,FALSE)))</f>
        <v/>
      </c>
      <c r="Y88" s="143" t="str">
        <f>IF($C88="","",IF(VLOOKUP($C88,'Control Sample Data'!$C$387:$M$482,11,FALSE)=0,"",VLOOKUP($C88,'Control Sample Data'!$C$387:$M$482,11,FALSE)))</f>
        <v/>
      </c>
    </row>
    <row r="89" spans="1:25" ht="15" customHeight="1">
      <c r="A89" s="140"/>
      <c r="B89" s="152" t="str">
        <f t="shared" si="17"/>
        <v>HQP015171</v>
      </c>
      <c r="C89" s="151" t="str">
        <f>IF('Choose Housekeeping Genes'!C5=0,"",'Choose Housekeeping Genes'!C5)</f>
        <v>H05</v>
      </c>
      <c r="D89" s="143" t="str">
        <f>IF($C89="","",IF(VLOOKUP($C89,'Test Sample Data'!$C$387:$M$482,2,FALSE)=0,"",VLOOKUP($C89,'Test Sample Data'!$C$387:$M$482,2,FALSE)))</f>
        <v/>
      </c>
      <c r="E89" s="143" t="str">
        <f>IF($C89="","",IF(VLOOKUP($C89,'Test Sample Data'!$C$387:$M$482,3,FALSE)=0,"",VLOOKUP($C89,'Test Sample Data'!$C$387:$M$482,3,FALSE)))</f>
        <v/>
      </c>
      <c r="F89" s="143" t="str">
        <f>IF($C89="","",IF(VLOOKUP($C89,'Test Sample Data'!$C$387:$M$482,4,FALSE)=0,"",VLOOKUP($C89,'Test Sample Data'!$C$387:$M$482,4,FALSE)))</f>
        <v/>
      </c>
      <c r="G89" s="143" t="str">
        <f>IF($C89="","",IF(VLOOKUP($C89,'Test Sample Data'!$C$387:$M$482,5,FALSE)=0,"",VLOOKUP($C89,'Test Sample Data'!$C$387:$M$482,5,FALSE)))</f>
        <v/>
      </c>
      <c r="H89" s="143" t="str">
        <f>IF($C89="","",IF(VLOOKUP($C89,'Test Sample Data'!$C$387:$M$482,6,FALSE)=0,"",VLOOKUP($C89,'Test Sample Data'!$C$387:$M$482,6,FALSE)))</f>
        <v/>
      </c>
      <c r="I89" s="143" t="str">
        <f>IF($C89="","",IF(VLOOKUP($C89,'Test Sample Data'!$C$387:$M$482,7,FALSE)=0,"",VLOOKUP($C89,'Test Sample Data'!$C$387:$M$482,7,FALSE)))</f>
        <v/>
      </c>
      <c r="J89" s="143" t="str">
        <f>IF($C89="","",IF(VLOOKUP($C89,'Test Sample Data'!$C$387:$M$482,8,FALSE)=0,"",VLOOKUP($C89,'Test Sample Data'!$C$387:$M$482,8,FALSE)))</f>
        <v/>
      </c>
      <c r="K89" s="143" t="str">
        <f>IF($C89="","",IF(VLOOKUP($C89,'Test Sample Data'!$C$387:$M$482,9,FALSE)=0,"",VLOOKUP($C89,'Test Sample Data'!$C$387:$M$482,9,FALSE)))</f>
        <v/>
      </c>
      <c r="L89" s="143" t="str">
        <f>IF($C89="","",IF(VLOOKUP($C89,'Test Sample Data'!$C$387:$M$482,10,FALSE)=0,"",VLOOKUP($C89,'Test Sample Data'!$C$387:$M$482,10,FALSE)))</f>
        <v/>
      </c>
      <c r="M89" s="143" t="str">
        <f>IF($C89="","",IF(VLOOKUP($C89,'Test Sample Data'!$C$387:$M$482,11,FALSE)=0,"",VLOOKUP($C89,'Test Sample Data'!$C$387:$M$482,11,FALSE)))</f>
        <v/>
      </c>
      <c r="N89" s="160" t="str">
        <f t="shared" si="18"/>
        <v>HQP015171</v>
      </c>
      <c r="O89" s="126" t="str">
        <f>IF('Choose Housekeeping Genes'!C89=0,"",'Choose Housekeeping Genes'!C89)</f>
        <v>H05</v>
      </c>
      <c r="P89" s="143" t="str">
        <f>IF($C89="","",IF(VLOOKUP($C89,'Control Sample Data'!$C$387:$M$482,2,FALSE)=0,"",VLOOKUP($C89,'Control Sample Data'!$C$387:$M$482,2,FALSE)))</f>
        <v/>
      </c>
      <c r="Q89" s="143" t="str">
        <f>IF($C89="","",IF(VLOOKUP($C89,'Control Sample Data'!$C$387:$M$482,3,FALSE)=0,"",VLOOKUP($C89,'Control Sample Data'!$C$387:$M$482,3,FALSE)))</f>
        <v/>
      </c>
      <c r="R89" s="143" t="str">
        <f>IF($C89="","",IF(VLOOKUP($C89,'Control Sample Data'!$C$387:$M$482,4,FALSE)=0,"",VLOOKUP($C89,'Control Sample Data'!$C$387:$M$482,4,FALSE)))</f>
        <v/>
      </c>
      <c r="S89" s="143" t="str">
        <f>IF($C89="","",IF(VLOOKUP($C89,'Control Sample Data'!$C$387:$M$482,5,FALSE)=0,"",VLOOKUP($C89,'Control Sample Data'!$C$387:$M$482,5,FALSE)))</f>
        <v/>
      </c>
      <c r="T89" s="143" t="str">
        <f>IF($C89="","",IF(VLOOKUP($C89,'Control Sample Data'!$C$387:$M$482,6,FALSE)=0,"",VLOOKUP($C89,'Control Sample Data'!$C$387:$M$482,6,FALSE)))</f>
        <v/>
      </c>
      <c r="U89" s="143" t="str">
        <f>IF($C89="","",IF(VLOOKUP($C89,'Control Sample Data'!$C$387:$M$482,7,FALSE)=0,"",VLOOKUP($C89,'Control Sample Data'!$C$387:$M$482,7,FALSE)))</f>
        <v/>
      </c>
      <c r="V89" s="143" t="str">
        <f>IF($C89="","",IF(VLOOKUP($C89,'Control Sample Data'!$C$387:$M$482,8,FALSE)=0,"",VLOOKUP($C89,'Control Sample Data'!$C$387:$M$482,8,FALSE)))</f>
        <v/>
      </c>
      <c r="W89" s="143" t="str">
        <f>IF($C89="","",IF(VLOOKUP($C89,'Control Sample Data'!$C$387:$M$482,9,FALSE)=0,"",VLOOKUP($C89,'Control Sample Data'!$C$387:$M$482,9,FALSE)))</f>
        <v/>
      </c>
      <c r="X89" s="143" t="str">
        <f>IF($C89="","",IF(VLOOKUP($C89,'Control Sample Data'!$C$387:$M$482,10,FALSE)=0,"",VLOOKUP($C89,'Control Sample Data'!$C$387:$M$482,10,FALSE)))</f>
        <v/>
      </c>
      <c r="Y89" s="143" t="str">
        <f>IF($C89="","",IF(VLOOKUP($C89,'Control Sample Data'!$C$387:$M$482,11,FALSE)=0,"",VLOOKUP($C89,'Control Sample Data'!$C$387:$M$482,11,FALSE)))</f>
        <v/>
      </c>
    </row>
    <row r="90" spans="1:25" ht="15" customHeight="1">
      <c r="A90" s="140"/>
      <c r="B90" s="152" t="str">
        <f t="shared" si="17"/>
        <v>HQP006171</v>
      </c>
      <c r="C90" s="151" t="str">
        <f>IF('Choose Housekeeping Genes'!C6=0,"",'Choose Housekeeping Genes'!C6)</f>
        <v>H06</v>
      </c>
      <c r="D90" s="143" t="str">
        <f>IF($C90="","",IF(VLOOKUP($C90,'Test Sample Data'!$C$387:$M$482,2,FALSE)=0,"",VLOOKUP($C90,'Test Sample Data'!$C$387:$M$482,2,FALSE)))</f>
        <v/>
      </c>
      <c r="E90" s="143" t="str">
        <f>IF($C90="","",IF(VLOOKUP($C90,'Test Sample Data'!$C$387:$M$482,3,FALSE)=0,"",VLOOKUP($C90,'Test Sample Data'!$C$387:$M$482,3,FALSE)))</f>
        <v/>
      </c>
      <c r="F90" s="143" t="str">
        <f>IF($C90="","",IF(VLOOKUP($C90,'Test Sample Data'!$C$387:$M$482,4,FALSE)=0,"",VLOOKUP($C90,'Test Sample Data'!$C$387:$M$482,4,FALSE)))</f>
        <v/>
      </c>
      <c r="G90" s="143" t="str">
        <f>IF($C90="","",IF(VLOOKUP($C90,'Test Sample Data'!$C$387:$M$482,5,FALSE)=0,"",VLOOKUP($C90,'Test Sample Data'!$C$387:$M$482,5,FALSE)))</f>
        <v/>
      </c>
      <c r="H90" s="143" t="str">
        <f>IF($C90="","",IF(VLOOKUP($C90,'Test Sample Data'!$C$387:$M$482,6,FALSE)=0,"",VLOOKUP($C90,'Test Sample Data'!$C$387:$M$482,6,FALSE)))</f>
        <v/>
      </c>
      <c r="I90" s="143" t="str">
        <f>IF($C90="","",IF(VLOOKUP($C90,'Test Sample Data'!$C$387:$M$482,7,FALSE)=0,"",VLOOKUP($C90,'Test Sample Data'!$C$387:$M$482,7,FALSE)))</f>
        <v/>
      </c>
      <c r="J90" s="143" t="str">
        <f>IF($C90="","",IF(VLOOKUP($C90,'Test Sample Data'!$C$387:$M$482,8,FALSE)=0,"",VLOOKUP($C90,'Test Sample Data'!$C$387:$M$482,8,FALSE)))</f>
        <v/>
      </c>
      <c r="K90" s="143" t="str">
        <f>IF($C90="","",IF(VLOOKUP($C90,'Test Sample Data'!$C$387:$M$482,9,FALSE)=0,"",VLOOKUP($C90,'Test Sample Data'!$C$387:$M$482,9,FALSE)))</f>
        <v/>
      </c>
      <c r="L90" s="143" t="str">
        <f>IF($C90="","",IF(VLOOKUP($C90,'Test Sample Data'!$C$387:$M$482,10,FALSE)=0,"",VLOOKUP($C90,'Test Sample Data'!$C$387:$M$482,10,FALSE)))</f>
        <v/>
      </c>
      <c r="M90" s="143" t="str">
        <f>IF($C90="","",IF(VLOOKUP($C90,'Test Sample Data'!$C$387:$M$482,11,FALSE)=0,"",VLOOKUP($C90,'Test Sample Data'!$C$387:$M$482,11,FALSE)))</f>
        <v/>
      </c>
      <c r="N90" s="160" t="str">
        <f t="shared" si="18"/>
        <v>HQP006171</v>
      </c>
      <c r="O90" s="126" t="str">
        <f>IF('Choose Housekeeping Genes'!C90=0,"",'Choose Housekeeping Genes'!C90)</f>
        <v>H06</v>
      </c>
      <c r="P90" s="143" t="str">
        <f>IF($C90="","",IF(VLOOKUP($C90,'Control Sample Data'!$C$387:$M$482,2,FALSE)=0,"",VLOOKUP($C90,'Control Sample Data'!$C$387:$M$482,2,FALSE)))</f>
        <v/>
      </c>
      <c r="Q90" s="143" t="str">
        <f>IF($C90="","",IF(VLOOKUP($C90,'Control Sample Data'!$C$387:$M$482,3,FALSE)=0,"",VLOOKUP($C90,'Control Sample Data'!$C$387:$M$482,3,FALSE)))</f>
        <v/>
      </c>
      <c r="R90" s="143" t="str">
        <f>IF($C90="","",IF(VLOOKUP($C90,'Control Sample Data'!$C$387:$M$482,4,FALSE)=0,"",VLOOKUP($C90,'Control Sample Data'!$C$387:$M$482,4,FALSE)))</f>
        <v/>
      </c>
      <c r="S90" s="143" t="str">
        <f>IF($C90="","",IF(VLOOKUP($C90,'Control Sample Data'!$C$387:$M$482,5,FALSE)=0,"",VLOOKUP($C90,'Control Sample Data'!$C$387:$M$482,5,FALSE)))</f>
        <v/>
      </c>
      <c r="T90" s="143" t="str">
        <f>IF($C90="","",IF(VLOOKUP($C90,'Control Sample Data'!$C$387:$M$482,6,FALSE)=0,"",VLOOKUP($C90,'Control Sample Data'!$C$387:$M$482,6,FALSE)))</f>
        <v/>
      </c>
      <c r="U90" s="143" t="str">
        <f>IF($C90="","",IF(VLOOKUP($C90,'Control Sample Data'!$C$387:$M$482,7,FALSE)=0,"",VLOOKUP($C90,'Control Sample Data'!$C$387:$M$482,7,FALSE)))</f>
        <v/>
      </c>
      <c r="V90" s="143" t="str">
        <f>IF($C90="","",IF(VLOOKUP($C90,'Control Sample Data'!$C$387:$M$482,8,FALSE)=0,"",VLOOKUP($C90,'Control Sample Data'!$C$387:$M$482,8,FALSE)))</f>
        <v/>
      </c>
      <c r="W90" s="143" t="str">
        <f>IF($C90="","",IF(VLOOKUP($C90,'Control Sample Data'!$C$387:$M$482,9,FALSE)=0,"",VLOOKUP($C90,'Control Sample Data'!$C$387:$M$482,9,FALSE)))</f>
        <v/>
      </c>
      <c r="X90" s="143" t="str">
        <f>IF($C90="","",IF(VLOOKUP($C90,'Control Sample Data'!$C$387:$M$482,10,FALSE)=0,"",VLOOKUP($C90,'Control Sample Data'!$C$387:$M$482,10,FALSE)))</f>
        <v/>
      </c>
      <c r="Y90" s="143" t="str">
        <f>IF($C90="","",IF(VLOOKUP($C90,'Control Sample Data'!$C$387:$M$482,11,FALSE)=0,"",VLOOKUP($C90,'Control Sample Data'!$C$387:$M$482,11,FALSE)))</f>
        <v/>
      </c>
    </row>
    <row r="91" spans="1:25" ht="15" customHeight="1">
      <c r="A91" s="140"/>
      <c r="B91" s="152" t="str">
        <f t="shared" si="17"/>
        <v>HQP009026</v>
      </c>
      <c r="C91" s="151" t="str">
        <f>IF('Choose Housekeeping Genes'!C7=0,"",'Choose Housekeeping Genes'!C7)</f>
        <v>H07</v>
      </c>
      <c r="D91" s="143" t="str">
        <f>IF($C91="","",IF(VLOOKUP($C91,'Test Sample Data'!$C$387:$M$482,2,FALSE)=0,"",VLOOKUP($C91,'Test Sample Data'!$C$387:$M$482,2,FALSE)))</f>
        <v/>
      </c>
      <c r="E91" s="143" t="str">
        <f>IF($C91="","",IF(VLOOKUP($C91,'Test Sample Data'!$C$387:$M$482,3,FALSE)=0,"",VLOOKUP($C91,'Test Sample Data'!$C$387:$M$482,3,FALSE)))</f>
        <v/>
      </c>
      <c r="F91" s="143" t="str">
        <f>IF($C91="","",IF(VLOOKUP($C91,'Test Sample Data'!$C$387:$M$482,4,FALSE)=0,"",VLOOKUP($C91,'Test Sample Data'!$C$387:$M$482,4,FALSE)))</f>
        <v/>
      </c>
      <c r="G91" s="143" t="str">
        <f>IF($C91="","",IF(VLOOKUP($C91,'Test Sample Data'!$C$387:$M$482,5,FALSE)=0,"",VLOOKUP($C91,'Test Sample Data'!$C$387:$M$482,5,FALSE)))</f>
        <v/>
      </c>
      <c r="H91" s="143" t="str">
        <f>IF($C91="","",IF(VLOOKUP($C91,'Test Sample Data'!$C$387:$M$482,6,FALSE)=0,"",VLOOKUP($C91,'Test Sample Data'!$C$387:$M$482,6,FALSE)))</f>
        <v/>
      </c>
      <c r="I91" s="143" t="str">
        <f>IF($C91="","",IF(VLOOKUP($C91,'Test Sample Data'!$C$387:$M$482,7,FALSE)=0,"",VLOOKUP($C91,'Test Sample Data'!$C$387:$M$482,7,FALSE)))</f>
        <v/>
      </c>
      <c r="J91" s="143" t="str">
        <f>IF($C91="","",IF(VLOOKUP($C91,'Test Sample Data'!$C$387:$M$482,8,FALSE)=0,"",VLOOKUP($C91,'Test Sample Data'!$C$387:$M$482,8,FALSE)))</f>
        <v/>
      </c>
      <c r="K91" s="143" t="str">
        <f>IF($C91="","",IF(VLOOKUP($C91,'Test Sample Data'!$C$387:$M$482,9,FALSE)=0,"",VLOOKUP($C91,'Test Sample Data'!$C$387:$M$482,9,FALSE)))</f>
        <v/>
      </c>
      <c r="L91" s="143" t="str">
        <f>IF($C91="","",IF(VLOOKUP($C91,'Test Sample Data'!$C$387:$M$482,10,FALSE)=0,"",VLOOKUP($C91,'Test Sample Data'!$C$387:$M$482,10,FALSE)))</f>
        <v/>
      </c>
      <c r="M91" s="143" t="str">
        <f>IF($C91="","",IF(VLOOKUP($C91,'Test Sample Data'!$C$387:$M$482,11,FALSE)=0,"",VLOOKUP($C91,'Test Sample Data'!$C$387:$M$482,11,FALSE)))</f>
        <v/>
      </c>
      <c r="N91" s="160" t="str">
        <f t="shared" si="18"/>
        <v>HQP009026</v>
      </c>
      <c r="O91" s="126" t="str">
        <f>IF('Choose Housekeeping Genes'!C91=0,"",'Choose Housekeeping Genes'!C91)</f>
        <v>H07</v>
      </c>
      <c r="P91" s="143" t="str">
        <f>IF($C91="","",IF(VLOOKUP($C91,'Control Sample Data'!$C$387:$M$482,2,FALSE)=0,"",VLOOKUP($C91,'Control Sample Data'!$C$387:$M$482,2,FALSE)))</f>
        <v/>
      </c>
      <c r="Q91" s="143" t="str">
        <f>IF($C91="","",IF(VLOOKUP($C91,'Control Sample Data'!$C$387:$M$482,3,FALSE)=0,"",VLOOKUP($C91,'Control Sample Data'!$C$387:$M$482,3,FALSE)))</f>
        <v/>
      </c>
      <c r="R91" s="143" t="str">
        <f>IF($C91="","",IF(VLOOKUP($C91,'Control Sample Data'!$C$387:$M$482,4,FALSE)=0,"",VLOOKUP($C91,'Control Sample Data'!$C$387:$M$482,4,FALSE)))</f>
        <v/>
      </c>
      <c r="S91" s="143" t="str">
        <f>IF($C91="","",IF(VLOOKUP($C91,'Control Sample Data'!$C$387:$M$482,5,FALSE)=0,"",VLOOKUP($C91,'Control Sample Data'!$C$387:$M$482,5,FALSE)))</f>
        <v/>
      </c>
      <c r="T91" s="143" t="str">
        <f>IF($C91="","",IF(VLOOKUP($C91,'Control Sample Data'!$C$387:$M$482,6,FALSE)=0,"",VLOOKUP($C91,'Control Sample Data'!$C$387:$M$482,6,FALSE)))</f>
        <v/>
      </c>
      <c r="U91" s="143" t="str">
        <f>IF($C91="","",IF(VLOOKUP($C91,'Control Sample Data'!$C$387:$M$482,7,FALSE)=0,"",VLOOKUP($C91,'Control Sample Data'!$C$387:$M$482,7,FALSE)))</f>
        <v/>
      </c>
      <c r="V91" s="143" t="str">
        <f>IF($C91="","",IF(VLOOKUP($C91,'Control Sample Data'!$C$387:$M$482,8,FALSE)=0,"",VLOOKUP($C91,'Control Sample Data'!$C$387:$M$482,8,FALSE)))</f>
        <v/>
      </c>
      <c r="W91" s="143" t="str">
        <f>IF($C91="","",IF(VLOOKUP($C91,'Control Sample Data'!$C$387:$M$482,9,FALSE)=0,"",VLOOKUP($C91,'Control Sample Data'!$C$387:$M$482,9,FALSE)))</f>
        <v/>
      </c>
      <c r="X91" s="143" t="str">
        <f>IF($C91="","",IF(VLOOKUP($C91,'Control Sample Data'!$C$387:$M$482,10,FALSE)=0,"",VLOOKUP($C91,'Control Sample Data'!$C$387:$M$482,10,FALSE)))</f>
        <v/>
      </c>
      <c r="Y91" s="143" t="str">
        <f>IF($C91="","",IF(VLOOKUP($C91,'Control Sample Data'!$C$387:$M$482,11,FALSE)=0,"",VLOOKUP($C91,'Control Sample Data'!$C$387:$M$482,11,FALSE)))</f>
        <v/>
      </c>
    </row>
    <row r="92" spans="1:25" ht="15" customHeight="1">
      <c r="A92" s="140"/>
      <c r="B92" s="152" t="str">
        <f t="shared" si="17"/>
        <v>HQP054253</v>
      </c>
      <c r="C92" s="151" t="str">
        <f>IF('Choose Housekeeping Genes'!C8=0,"",'Choose Housekeeping Genes'!C8)</f>
        <v>H08</v>
      </c>
      <c r="D92" s="143" t="str">
        <f>IF($C92="","",IF(VLOOKUP($C92,'Test Sample Data'!$C$387:$M$482,2,FALSE)=0,"",VLOOKUP($C92,'Test Sample Data'!$C$387:$M$482,2,FALSE)))</f>
        <v/>
      </c>
      <c r="E92" s="143" t="str">
        <f>IF($C92="","",IF(VLOOKUP($C92,'Test Sample Data'!$C$387:$M$482,3,FALSE)=0,"",VLOOKUP($C92,'Test Sample Data'!$C$387:$M$482,3,FALSE)))</f>
        <v/>
      </c>
      <c r="F92" s="143" t="str">
        <f>IF($C92="","",IF(VLOOKUP($C92,'Test Sample Data'!$C$387:$M$482,4,FALSE)=0,"",VLOOKUP($C92,'Test Sample Data'!$C$387:$M$482,4,FALSE)))</f>
        <v/>
      </c>
      <c r="G92" s="143" t="str">
        <f>IF($C92="","",IF(VLOOKUP($C92,'Test Sample Data'!$C$387:$M$482,5,FALSE)=0,"",VLOOKUP($C92,'Test Sample Data'!$C$387:$M$482,5,FALSE)))</f>
        <v/>
      </c>
      <c r="H92" s="143" t="str">
        <f>IF($C92="","",IF(VLOOKUP($C92,'Test Sample Data'!$C$387:$M$482,6,FALSE)=0,"",VLOOKUP($C92,'Test Sample Data'!$C$387:$M$482,6,FALSE)))</f>
        <v/>
      </c>
      <c r="I92" s="143" t="str">
        <f>IF($C92="","",IF(VLOOKUP($C92,'Test Sample Data'!$C$387:$M$482,7,FALSE)=0,"",VLOOKUP($C92,'Test Sample Data'!$C$387:$M$482,7,FALSE)))</f>
        <v/>
      </c>
      <c r="J92" s="143" t="str">
        <f>IF($C92="","",IF(VLOOKUP($C92,'Test Sample Data'!$C$387:$M$482,8,FALSE)=0,"",VLOOKUP($C92,'Test Sample Data'!$C$387:$M$482,8,FALSE)))</f>
        <v/>
      </c>
      <c r="K92" s="143" t="str">
        <f>IF($C92="","",IF(VLOOKUP($C92,'Test Sample Data'!$C$387:$M$482,9,FALSE)=0,"",VLOOKUP($C92,'Test Sample Data'!$C$387:$M$482,9,FALSE)))</f>
        <v/>
      </c>
      <c r="L92" s="143" t="str">
        <f>IF($C92="","",IF(VLOOKUP($C92,'Test Sample Data'!$C$387:$M$482,10,FALSE)=0,"",VLOOKUP($C92,'Test Sample Data'!$C$387:$M$482,10,FALSE)))</f>
        <v/>
      </c>
      <c r="M92" s="143" t="str">
        <f>IF($C92="","",IF(VLOOKUP($C92,'Test Sample Data'!$C$387:$M$482,11,FALSE)=0,"",VLOOKUP($C92,'Test Sample Data'!$C$387:$M$482,11,FALSE)))</f>
        <v/>
      </c>
      <c r="N92" s="160" t="str">
        <f t="shared" si="18"/>
        <v>HQP054253</v>
      </c>
      <c r="O92" s="126" t="str">
        <f>IF('Choose Housekeeping Genes'!C92=0,"",'Choose Housekeeping Genes'!C92)</f>
        <v>H08</v>
      </c>
      <c r="P92" s="143" t="str">
        <f>IF($C92="","",IF(VLOOKUP($C92,'Control Sample Data'!$C$387:$M$482,2,FALSE)=0,"",VLOOKUP($C92,'Control Sample Data'!$C$387:$M$482,2,FALSE)))</f>
        <v/>
      </c>
      <c r="Q92" s="143" t="str">
        <f>IF($C92="","",IF(VLOOKUP($C92,'Control Sample Data'!$C$387:$M$482,3,FALSE)=0,"",VLOOKUP($C92,'Control Sample Data'!$C$387:$M$482,3,FALSE)))</f>
        <v/>
      </c>
      <c r="R92" s="143" t="str">
        <f>IF($C92="","",IF(VLOOKUP($C92,'Control Sample Data'!$C$387:$M$482,4,FALSE)=0,"",VLOOKUP($C92,'Control Sample Data'!$C$387:$M$482,4,FALSE)))</f>
        <v/>
      </c>
      <c r="S92" s="143" t="str">
        <f>IF($C92="","",IF(VLOOKUP($C92,'Control Sample Data'!$C$387:$M$482,5,FALSE)=0,"",VLOOKUP($C92,'Control Sample Data'!$C$387:$M$482,5,FALSE)))</f>
        <v/>
      </c>
      <c r="T92" s="143" t="str">
        <f>IF($C92="","",IF(VLOOKUP($C92,'Control Sample Data'!$C$387:$M$482,6,FALSE)=0,"",VLOOKUP($C92,'Control Sample Data'!$C$387:$M$482,6,FALSE)))</f>
        <v/>
      </c>
      <c r="U92" s="143" t="str">
        <f>IF($C92="","",IF(VLOOKUP($C92,'Control Sample Data'!$C$387:$M$482,7,FALSE)=0,"",VLOOKUP($C92,'Control Sample Data'!$C$387:$M$482,7,FALSE)))</f>
        <v/>
      </c>
      <c r="V92" s="143" t="str">
        <f>IF($C92="","",IF(VLOOKUP($C92,'Control Sample Data'!$C$387:$M$482,8,FALSE)=0,"",VLOOKUP($C92,'Control Sample Data'!$C$387:$M$482,8,FALSE)))</f>
        <v/>
      </c>
      <c r="W92" s="143" t="str">
        <f>IF($C92="","",IF(VLOOKUP($C92,'Control Sample Data'!$C$387:$M$482,9,FALSE)=0,"",VLOOKUP($C92,'Control Sample Data'!$C$387:$M$482,9,FALSE)))</f>
        <v/>
      </c>
      <c r="X92" s="143" t="str">
        <f>IF($C92="","",IF(VLOOKUP($C92,'Control Sample Data'!$C$387:$M$482,10,FALSE)=0,"",VLOOKUP($C92,'Control Sample Data'!$C$387:$M$482,10,FALSE)))</f>
        <v/>
      </c>
      <c r="Y92" s="143" t="str">
        <f>IF($C92="","",IF(VLOOKUP($C92,'Control Sample Data'!$C$387:$M$482,11,FALSE)=0,"",VLOOKUP($C92,'Control Sample Data'!$C$387:$M$482,11,FALSE)))</f>
        <v/>
      </c>
    </row>
    <row r="93" spans="1:25" ht="15" customHeight="1">
      <c r="A93" s="140"/>
      <c r="B93" s="152" t="str">
        <f t="shared" si="17"/>
        <v/>
      </c>
      <c r="C93" s="151" t="str">
        <f>IF('Choose Housekeeping Genes'!C9=0,"",'Choose Housekeeping Genes'!C9)</f>
        <v/>
      </c>
      <c r="D93" s="143" t="str">
        <f>IF($C93="","",IF(VLOOKUP($C93,'Test Sample Data'!$C$387:$M$482,2,FALSE)=0,"",VLOOKUP($C93,'Test Sample Data'!$C$387:$M$482,2,FALSE)))</f>
        <v/>
      </c>
      <c r="E93" s="143" t="str">
        <f>IF($C93="","",IF(VLOOKUP($C93,'Test Sample Data'!$C$387:$M$482,3,FALSE)=0,"",VLOOKUP($C93,'Test Sample Data'!$C$387:$M$482,3,FALSE)))</f>
        <v/>
      </c>
      <c r="F93" s="143" t="str">
        <f>IF($C93="","",IF(VLOOKUP($C93,'Test Sample Data'!$C$387:$M$482,4,FALSE)=0,"",VLOOKUP($C93,'Test Sample Data'!$C$387:$M$482,4,FALSE)))</f>
        <v/>
      </c>
      <c r="G93" s="143" t="str">
        <f>IF($C93="","",IF(VLOOKUP($C93,'Test Sample Data'!$C$387:$M$482,5,FALSE)=0,"",VLOOKUP($C93,'Test Sample Data'!$C$387:$M$482,5,FALSE)))</f>
        <v/>
      </c>
      <c r="H93" s="143" t="str">
        <f>IF($C93="","",IF(VLOOKUP($C93,'Test Sample Data'!$C$387:$M$482,6,FALSE)=0,"",VLOOKUP($C93,'Test Sample Data'!$C$387:$M$482,6,FALSE)))</f>
        <v/>
      </c>
      <c r="I93" s="143" t="str">
        <f>IF($C93="","",IF(VLOOKUP($C93,'Test Sample Data'!$C$387:$M$482,7,FALSE)=0,"",VLOOKUP($C93,'Test Sample Data'!$C$387:$M$482,7,FALSE)))</f>
        <v/>
      </c>
      <c r="J93" s="143" t="str">
        <f>IF($C93="","",IF(VLOOKUP($C93,'Test Sample Data'!$C$387:$M$482,8,FALSE)=0,"",VLOOKUP($C93,'Test Sample Data'!$C$387:$M$482,8,FALSE)))</f>
        <v/>
      </c>
      <c r="K93" s="143" t="str">
        <f>IF($C93="","",IF(VLOOKUP($C93,'Test Sample Data'!$C$387:$M$482,9,FALSE)=0,"",VLOOKUP($C93,'Test Sample Data'!$C$387:$M$482,9,FALSE)))</f>
        <v/>
      </c>
      <c r="L93" s="143" t="str">
        <f>IF($C93="","",IF(VLOOKUP($C93,'Test Sample Data'!$C$387:$M$482,10,FALSE)=0,"",VLOOKUP($C93,'Test Sample Data'!$C$387:$M$482,10,FALSE)))</f>
        <v/>
      </c>
      <c r="M93" s="143" t="str">
        <f>IF($C93="","",IF(VLOOKUP($C93,'Test Sample Data'!$C$387:$M$482,11,FALSE)=0,"",VLOOKUP($C93,'Test Sample Data'!$C$387:$M$482,11,FALSE)))</f>
        <v/>
      </c>
      <c r="N93" s="160" t="str">
        <f t="shared" si="18"/>
        <v/>
      </c>
      <c r="O93" s="126" t="str">
        <f>IF('Choose Housekeeping Genes'!C93=0,"",'Choose Housekeeping Genes'!C93)</f>
        <v/>
      </c>
      <c r="P93" s="143" t="str">
        <f>IF($C93="","",IF(VLOOKUP($C93,'Control Sample Data'!$C$387:$M$482,2,FALSE)=0,"",VLOOKUP($C93,'Control Sample Data'!$C$387:$M$482,2,FALSE)))</f>
        <v/>
      </c>
      <c r="Q93" s="143" t="str">
        <f>IF($C93="","",IF(VLOOKUP($C93,'Control Sample Data'!$C$387:$M$482,3,FALSE)=0,"",VLOOKUP($C93,'Control Sample Data'!$C$387:$M$482,3,FALSE)))</f>
        <v/>
      </c>
      <c r="R93" s="143" t="str">
        <f>IF($C93="","",IF(VLOOKUP($C93,'Control Sample Data'!$C$387:$M$482,4,FALSE)=0,"",VLOOKUP($C93,'Control Sample Data'!$C$387:$M$482,4,FALSE)))</f>
        <v/>
      </c>
      <c r="S93" s="143" t="str">
        <f>IF($C93="","",IF(VLOOKUP($C93,'Control Sample Data'!$C$387:$M$482,5,FALSE)=0,"",VLOOKUP($C93,'Control Sample Data'!$C$387:$M$482,5,FALSE)))</f>
        <v/>
      </c>
      <c r="T93" s="143" t="str">
        <f>IF($C93="","",IF(VLOOKUP($C93,'Control Sample Data'!$C$387:$M$482,6,FALSE)=0,"",VLOOKUP($C93,'Control Sample Data'!$C$387:$M$482,6,FALSE)))</f>
        <v/>
      </c>
      <c r="U93" s="143" t="str">
        <f>IF($C93="","",IF(VLOOKUP($C93,'Control Sample Data'!$C$387:$M$482,7,FALSE)=0,"",VLOOKUP($C93,'Control Sample Data'!$C$387:$M$482,7,FALSE)))</f>
        <v/>
      </c>
      <c r="V93" s="143" t="str">
        <f>IF($C93="","",IF(VLOOKUP($C93,'Control Sample Data'!$C$387:$M$482,8,FALSE)=0,"",VLOOKUP($C93,'Control Sample Data'!$C$387:$M$482,8,FALSE)))</f>
        <v/>
      </c>
      <c r="W93" s="143" t="str">
        <f>IF($C93="","",IF(VLOOKUP($C93,'Control Sample Data'!$C$387:$M$482,9,FALSE)=0,"",VLOOKUP($C93,'Control Sample Data'!$C$387:$M$482,9,FALSE)))</f>
        <v/>
      </c>
      <c r="X93" s="143" t="str">
        <f>IF($C93="","",IF(VLOOKUP($C93,'Control Sample Data'!$C$387:$M$482,10,FALSE)=0,"",VLOOKUP($C93,'Control Sample Data'!$C$387:$M$482,10,FALSE)))</f>
        <v/>
      </c>
      <c r="Y93" s="143" t="str">
        <f>IF($C93="","",IF(VLOOKUP($C93,'Control Sample Data'!$C$387:$M$482,11,FALSE)=0,"",VLOOKUP($C93,'Control Sample Data'!$C$387:$M$482,11,FALSE)))</f>
        <v/>
      </c>
    </row>
    <row r="94" spans="1:25" ht="15" customHeight="1">
      <c r="A94" s="140"/>
      <c r="B94" s="152" t="str">
        <f t="shared" si="17"/>
        <v/>
      </c>
      <c r="C94" s="151" t="str">
        <f>IF('Choose Housekeeping Genes'!C10=0,"",'Choose Housekeeping Genes'!C10)</f>
        <v/>
      </c>
      <c r="D94" s="143" t="str">
        <f>IF($C94="","",IF(VLOOKUP($C94,'Test Sample Data'!$C$387:$M$482,2,FALSE)=0,"",VLOOKUP($C94,'Test Sample Data'!$C$387:$M$482,2,FALSE)))</f>
        <v/>
      </c>
      <c r="E94" s="143" t="str">
        <f>IF($C94="","",IF(VLOOKUP($C94,'Test Sample Data'!$C$387:$M$482,3,FALSE)=0,"",VLOOKUP($C94,'Test Sample Data'!$C$387:$M$482,3,FALSE)))</f>
        <v/>
      </c>
      <c r="F94" s="143" t="str">
        <f>IF($C94="","",IF(VLOOKUP($C94,'Test Sample Data'!$C$387:$M$482,4,FALSE)=0,"",VLOOKUP($C94,'Test Sample Data'!$C$387:$M$482,4,FALSE)))</f>
        <v/>
      </c>
      <c r="G94" s="143" t="str">
        <f>IF($C94="","",IF(VLOOKUP($C94,'Test Sample Data'!$C$387:$M$482,5,FALSE)=0,"",VLOOKUP($C94,'Test Sample Data'!$C$387:$M$482,5,FALSE)))</f>
        <v/>
      </c>
      <c r="H94" s="143" t="str">
        <f>IF($C94="","",IF(VLOOKUP($C94,'Test Sample Data'!$C$387:$M$482,6,FALSE)=0,"",VLOOKUP($C94,'Test Sample Data'!$C$387:$M$482,6,FALSE)))</f>
        <v/>
      </c>
      <c r="I94" s="143" t="str">
        <f>IF($C94="","",IF(VLOOKUP($C94,'Test Sample Data'!$C$387:$M$482,7,FALSE)=0,"",VLOOKUP($C94,'Test Sample Data'!$C$387:$M$482,7,FALSE)))</f>
        <v/>
      </c>
      <c r="J94" s="143" t="str">
        <f>IF($C94="","",IF(VLOOKUP($C94,'Test Sample Data'!$C$387:$M$482,8,FALSE)=0,"",VLOOKUP($C94,'Test Sample Data'!$C$387:$M$482,8,FALSE)))</f>
        <v/>
      </c>
      <c r="K94" s="143" t="str">
        <f>IF($C94="","",IF(VLOOKUP($C94,'Test Sample Data'!$C$387:$M$482,9,FALSE)=0,"",VLOOKUP($C94,'Test Sample Data'!$C$387:$M$482,9,FALSE)))</f>
        <v/>
      </c>
      <c r="L94" s="143" t="str">
        <f>IF($C94="","",IF(VLOOKUP($C94,'Test Sample Data'!$C$387:$M$482,10,FALSE)=0,"",VLOOKUP($C94,'Test Sample Data'!$C$387:$M$482,10,FALSE)))</f>
        <v/>
      </c>
      <c r="M94" s="143" t="str">
        <f>IF($C94="","",IF(VLOOKUP($C94,'Test Sample Data'!$C$387:$M$482,11,FALSE)=0,"",VLOOKUP($C94,'Test Sample Data'!$C$387:$M$482,11,FALSE)))</f>
        <v/>
      </c>
      <c r="N94" s="160" t="str">
        <f t="shared" si="18"/>
        <v/>
      </c>
      <c r="O94" s="126" t="str">
        <f>IF('Choose Housekeeping Genes'!C94=0,"",'Choose Housekeeping Genes'!C94)</f>
        <v/>
      </c>
      <c r="P94" s="143" t="str">
        <f>IF($C94="","",IF(VLOOKUP($C94,'Control Sample Data'!$C$387:$M$482,2,FALSE)=0,"",VLOOKUP($C94,'Control Sample Data'!$C$387:$M$482,2,FALSE)))</f>
        <v/>
      </c>
      <c r="Q94" s="143" t="str">
        <f>IF($C94="","",IF(VLOOKUP($C94,'Control Sample Data'!$C$387:$M$482,3,FALSE)=0,"",VLOOKUP($C94,'Control Sample Data'!$C$387:$M$482,3,FALSE)))</f>
        <v/>
      </c>
      <c r="R94" s="143" t="str">
        <f>IF($C94="","",IF(VLOOKUP($C94,'Control Sample Data'!$C$387:$M$482,4,FALSE)=0,"",VLOOKUP($C94,'Control Sample Data'!$C$387:$M$482,4,FALSE)))</f>
        <v/>
      </c>
      <c r="S94" s="143" t="str">
        <f>IF($C94="","",IF(VLOOKUP($C94,'Control Sample Data'!$C$387:$M$482,5,FALSE)=0,"",VLOOKUP($C94,'Control Sample Data'!$C$387:$M$482,5,FALSE)))</f>
        <v/>
      </c>
      <c r="T94" s="143" t="str">
        <f>IF($C94="","",IF(VLOOKUP($C94,'Control Sample Data'!$C$387:$M$482,6,FALSE)=0,"",VLOOKUP($C94,'Control Sample Data'!$C$387:$M$482,6,FALSE)))</f>
        <v/>
      </c>
      <c r="U94" s="143" t="str">
        <f>IF($C94="","",IF(VLOOKUP($C94,'Control Sample Data'!$C$387:$M$482,7,FALSE)=0,"",VLOOKUP($C94,'Control Sample Data'!$C$387:$M$482,7,FALSE)))</f>
        <v/>
      </c>
      <c r="V94" s="143" t="str">
        <f>IF($C94="","",IF(VLOOKUP($C94,'Control Sample Data'!$C$387:$M$482,8,FALSE)=0,"",VLOOKUP($C94,'Control Sample Data'!$C$387:$M$482,8,FALSE)))</f>
        <v/>
      </c>
      <c r="W94" s="143" t="str">
        <f>IF($C94="","",IF(VLOOKUP($C94,'Control Sample Data'!$C$387:$M$482,9,FALSE)=0,"",VLOOKUP($C94,'Control Sample Data'!$C$387:$M$482,9,FALSE)))</f>
        <v/>
      </c>
      <c r="X94" s="143" t="str">
        <f>IF($C94="","",IF(VLOOKUP($C94,'Control Sample Data'!$C$387:$M$482,10,FALSE)=0,"",VLOOKUP($C94,'Control Sample Data'!$C$387:$M$482,10,FALSE)))</f>
        <v/>
      </c>
      <c r="Y94" s="143" t="str">
        <f>IF($C94="","",IF(VLOOKUP($C94,'Control Sample Data'!$C$387:$M$482,11,FALSE)=0,"",VLOOKUP($C94,'Control Sample Data'!$C$387:$M$482,11,FALSE)))</f>
        <v/>
      </c>
    </row>
    <row r="95" spans="1:25" ht="15" customHeight="1">
      <c r="A95" s="140"/>
      <c r="B95" s="152" t="str">
        <f t="shared" si="17"/>
        <v/>
      </c>
      <c r="C95" s="151" t="str">
        <f>IF('Choose Housekeeping Genes'!C11=0,"",'Choose Housekeeping Genes'!C11)</f>
        <v/>
      </c>
      <c r="D95" s="143" t="str">
        <f>IF($C95="","",IF(VLOOKUP($C95,'Test Sample Data'!$C$387:$M$482,2,FALSE)=0,"",VLOOKUP($C95,'Test Sample Data'!$C$387:$M$482,2,FALSE)))</f>
        <v/>
      </c>
      <c r="E95" s="143" t="str">
        <f>IF($C95="","",IF(VLOOKUP($C95,'Test Sample Data'!$C$387:$M$482,3,FALSE)=0,"",VLOOKUP($C95,'Test Sample Data'!$C$387:$M$482,3,FALSE)))</f>
        <v/>
      </c>
      <c r="F95" s="143" t="str">
        <f>IF($C95="","",IF(VLOOKUP($C95,'Test Sample Data'!$C$387:$M$482,4,FALSE)=0,"",VLOOKUP($C95,'Test Sample Data'!$C$387:$M$482,4,FALSE)))</f>
        <v/>
      </c>
      <c r="G95" s="143" t="str">
        <f>IF($C95="","",IF(VLOOKUP($C95,'Test Sample Data'!$C$387:$M$482,5,FALSE)=0,"",VLOOKUP($C95,'Test Sample Data'!$C$387:$M$482,5,FALSE)))</f>
        <v/>
      </c>
      <c r="H95" s="143" t="str">
        <f>IF($C95="","",IF(VLOOKUP($C95,'Test Sample Data'!$C$387:$M$482,6,FALSE)=0,"",VLOOKUP($C95,'Test Sample Data'!$C$387:$M$482,6,FALSE)))</f>
        <v/>
      </c>
      <c r="I95" s="143" t="str">
        <f>IF($C95="","",IF(VLOOKUP($C95,'Test Sample Data'!$C$387:$M$482,7,FALSE)=0,"",VLOOKUP($C95,'Test Sample Data'!$C$387:$M$482,7,FALSE)))</f>
        <v/>
      </c>
      <c r="J95" s="143" t="str">
        <f>IF($C95="","",IF(VLOOKUP($C95,'Test Sample Data'!$C$387:$M$482,8,FALSE)=0,"",VLOOKUP($C95,'Test Sample Data'!$C$387:$M$482,8,FALSE)))</f>
        <v/>
      </c>
      <c r="K95" s="143" t="str">
        <f>IF($C95="","",IF(VLOOKUP($C95,'Test Sample Data'!$C$387:$M$482,9,FALSE)=0,"",VLOOKUP($C95,'Test Sample Data'!$C$387:$M$482,9,FALSE)))</f>
        <v/>
      </c>
      <c r="L95" s="143" t="str">
        <f>IF($C95="","",IF(VLOOKUP($C95,'Test Sample Data'!$C$387:$M$482,10,FALSE)=0,"",VLOOKUP($C95,'Test Sample Data'!$C$387:$M$482,10,FALSE)))</f>
        <v/>
      </c>
      <c r="M95" s="143" t="str">
        <f>IF($C95="","",IF(VLOOKUP($C95,'Test Sample Data'!$C$387:$M$482,11,FALSE)=0,"",VLOOKUP($C95,'Test Sample Data'!$C$387:$M$482,11,FALSE)))</f>
        <v/>
      </c>
      <c r="N95" s="160" t="str">
        <f t="shared" si="18"/>
        <v/>
      </c>
      <c r="O95" s="126" t="str">
        <f>IF('Choose Housekeeping Genes'!C95=0,"",'Choose Housekeeping Genes'!C95)</f>
        <v/>
      </c>
      <c r="P95" s="143" t="str">
        <f>IF($C95="","",IF(VLOOKUP($C95,'Control Sample Data'!$C$387:$M$482,2,FALSE)=0,"",VLOOKUP($C95,'Control Sample Data'!$C$387:$M$482,2,FALSE)))</f>
        <v/>
      </c>
      <c r="Q95" s="143" t="str">
        <f>IF($C95="","",IF(VLOOKUP($C95,'Control Sample Data'!$C$387:$M$482,3,FALSE)=0,"",VLOOKUP($C95,'Control Sample Data'!$C$387:$M$482,3,FALSE)))</f>
        <v/>
      </c>
      <c r="R95" s="143" t="str">
        <f>IF($C95="","",IF(VLOOKUP($C95,'Control Sample Data'!$C$387:$M$482,4,FALSE)=0,"",VLOOKUP($C95,'Control Sample Data'!$C$387:$M$482,4,FALSE)))</f>
        <v/>
      </c>
      <c r="S95" s="143" t="str">
        <f>IF($C95="","",IF(VLOOKUP($C95,'Control Sample Data'!$C$387:$M$482,5,FALSE)=0,"",VLOOKUP($C95,'Control Sample Data'!$C$387:$M$482,5,FALSE)))</f>
        <v/>
      </c>
      <c r="T95" s="143" t="str">
        <f>IF($C95="","",IF(VLOOKUP($C95,'Control Sample Data'!$C$387:$M$482,6,FALSE)=0,"",VLOOKUP($C95,'Control Sample Data'!$C$387:$M$482,6,FALSE)))</f>
        <v/>
      </c>
      <c r="U95" s="143" t="str">
        <f>IF($C95="","",IF(VLOOKUP($C95,'Control Sample Data'!$C$387:$M$482,7,FALSE)=0,"",VLOOKUP($C95,'Control Sample Data'!$C$387:$M$482,7,FALSE)))</f>
        <v/>
      </c>
      <c r="V95" s="143" t="str">
        <f>IF($C95="","",IF(VLOOKUP($C95,'Control Sample Data'!$C$387:$M$482,8,FALSE)=0,"",VLOOKUP($C95,'Control Sample Data'!$C$387:$M$482,8,FALSE)))</f>
        <v/>
      </c>
      <c r="W95" s="143" t="str">
        <f>IF($C95="","",IF(VLOOKUP($C95,'Control Sample Data'!$C$387:$M$482,9,FALSE)=0,"",VLOOKUP($C95,'Control Sample Data'!$C$387:$M$482,9,FALSE)))</f>
        <v/>
      </c>
      <c r="X95" s="143" t="str">
        <f>IF($C95="","",IF(VLOOKUP($C95,'Control Sample Data'!$C$387:$M$482,10,FALSE)=0,"",VLOOKUP($C95,'Control Sample Data'!$C$387:$M$482,10,FALSE)))</f>
        <v/>
      </c>
      <c r="Y95" s="143" t="str">
        <f>IF($C95="","",IF(VLOOKUP($C95,'Control Sample Data'!$C$387:$M$482,11,FALSE)=0,"",VLOOKUP($C95,'Control Sample Data'!$C$387:$M$482,11,FALSE)))</f>
        <v/>
      </c>
    </row>
    <row r="96" spans="1:25" ht="15" customHeight="1">
      <c r="A96" s="140"/>
      <c r="B96" s="152" t="str">
        <f t="shared" si="17"/>
        <v/>
      </c>
      <c r="C96" s="151" t="str">
        <f>IF('Choose Housekeeping Genes'!C12=0,"",'Choose Housekeeping Genes'!C12)</f>
        <v/>
      </c>
      <c r="D96" s="143" t="str">
        <f>IF($C96="","",IF(VLOOKUP($C96,'Test Sample Data'!$C$387:$M$482,2,FALSE)=0,"",VLOOKUP($C96,'Test Sample Data'!$C$387:$M$482,2,FALSE)))</f>
        <v/>
      </c>
      <c r="E96" s="143" t="str">
        <f>IF($C96="","",IF(VLOOKUP($C96,'Test Sample Data'!$C$387:$M$482,3,FALSE)=0,"",VLOOKUP($C96,'Test Sample Data'!$C$387:$M$482,3,FALSE)))</f>
        <v/>
      </c>
      <c r="F96" s="143" t="str">
        <f>IF($C96="","",IF(VLOOKUP($C96,'Test Sample Data'!$C$387:$M$482,4,FALSE)=0,"",VLOOKUP($C96,'Test Sample Data'!$C$387:$M$482,4,FALSE)))</f>
        <v/>
      </c>
      <c r="G96" s="143" t="str">
        <f>IF($C96="","",IF(VLOOKUP($C96,'Test Sample Data'!$C$387:$M$482,5,FALSE)=0,"",VLOOKUP($C96,'Test Sample Data'!$C$387:$M$482,5,FALSE)))</f>
        <v/>
      </c>
      <c r="H96" s="143" t="str">
        <f>IF($C96="","",IF(VLOOKUP($C96,'Test Sample Data'!$C$387:$M$482,6,FALSE)=0,"",VLOOKUP($C96,'Test Sample Data'!$C$387:$M$482,6,FALSE)))</f>
        <v/>
      </c>
      <c r="I96" s="143" t="str">
        <f>IF($C96="","",IF(VLOOKUP($C96,'Test Sample Data'!$C$387:$M$482,7,FALSE)=0,"",VLOOKUP($C96,'Test Sample Data'!$C$387:$M$482,7,FALSE)))</f>
        <v/>
      </c>
      <c r="J96" s="143" t="str">
        <f>IF($C96="","",IF(VLOOKUP($C96,'Test Sample Data'!$C$387:$M$482,8,FALSE)=0,"",VLOOKUP($C96,'Test Sample Data'!$C$387:$M$482,8,FALSE)))</f>
        <v/>
      </c>
      <c r="K96" s="143" t="str">
        <f>IF($C96="","",IF(VLOOKUP($C96,'Test Sample Data'!$C$387:$M$482,9,FALSE)=0,"",VLOOKUP($C96,'Test Sample Data'!$C$387:$M$482,9,FALSE)))</f>
        <v/>
      </c>
      <c r="L96" s="143" t="str">
        <f>IF($C96="","",IF(VLOOKUP($C96,'Test Sample Data'!$C$387:$M$482,10,FALSE)=0,"",VLOOKUP($C96,'Test Sample Data'!$C$387:$M$482,10,FALSE)))</f>
        <v/>
      </c>
      <c r="M96" s="143" t="str">
        <f>IF($C96="","",IF(VLOOKUP($C96,'Test Sample Data'!$C$387:$M$482,11,FALSE)=0,"",VLOOKUP($C96,'Test Sample Data'!$C$387:$M$482,11,FALSE)))</f>
        <v/>
      </c>
      <c r="N96" s="160" t="str">
        <f t="shared" si="18"/>
        <v/>
      </c>
      <c r="O96" s="126" t="str">
        <f>IF('Choose Housekeeping Genes'!C96=0,"",'Choose Housekeeping Genes'!C96)</f>
        <v/>
      </c>
      <c r="P96" s="143" t="str">
        <f>IF($C96="","",IF(VLOOKUP($C96,'Control Sample Data'!$C$387:$M$482,2,FALSE)=0,"",VLOOKUP($C96,'Control Sample Data'!$C$387:$M$482,2,FALSE)))</f>
        <v/>
      </c>
      <c r="Q96" s="143" t="str">
        <f>IF($C96="","",IF(VLOOKUP($C96,'Control Sample Data'!$C$387:$M$482,3,FALSE)=0,"",VLOOKUP($C96,'Control Sample Data'!$C$387:$M$482,3,FALSE)))</f>
        <v/>
      </c>
      <c r="R96" s="143" t="str">
        <f>IF($C96="","",IF(VLOOKUP($C96,'Control Sample Data'!$C$387:$M$482,4,FALSE)=0,"",VLOOKUP($C96,'Control Sample Data'!$C$387:$M$482,4,FALSE)))</f>
        <v/>
      </c>
      <c r="S96" s="143" t="str">
        <f>IF($C96="","",IF(VLOOKUP($C96,'Control Sample Data'!$C$387:$M$482,5,FALSE)=0,"",VLOOKUP($C96,'Control Sample Data'!$C$387:$M$482,5,FALSE)))</f>
        <v/>
      </c>
      <c r="T96" s="143" t="str">
        <f>IF($C96="","",IF(VLOOKUP($C96,'Control Sample Data'!$C$387:$M$482,6,FALSE)=0,"",VLOOKUP($C96,'Control Sample Data'!$C$387:$M$482,6,FALSE)))</f>
        <v/>
      </c>
      <c r="U96" s="143" t="str">
        <f>IF($C96="","",IF(VLOOKUP($C96,'Control Sample Data'!$C$387:$M$482,7,FALSE)=0,"",VLOOKUP($C96,'Control Sample Data'!$C$387:$M$482,7,FALSE)))</f>
        <v/>
      </c>
      <c r="V96" s="143" t="str">
        <f>IF($C96="","",IF(VLOOKUP($C96,'Control Sample Data'!$C$387:$M$482,8,FALSE)=0,"",VLOOKUP($C96,'Control Sample Data'!$C$387:$M$482,8,FALSE)))</f>
        <v/>
      </c>
      <c r="W96" s="143" t="str">
        <f>IF($C96="","",IF(VLOOKUP($C96,'Control Sample Data'!$C$387:$M$482,9,FALSE)=0,"",VLOOKUP($C96,'Control Sample Data'!$C$387:$M$482,9,FALSE)))</f>
        <v/>
      </c>
      <c r="X96" s="143" t="str">
        <f>IF($C96="","",IF(VLOOKUP($C96,'Control Sample Data'!$C$387:$M$482,10,FALSE)=0,"",VLOOKUP($C96,'Control Sample Data'!$C$387:$M$482,10,FALSE)))</f>
        <v/>
      </c>
      <c r="Y96" s="143" t="str">
        <f>IF($C96="","",IF(VLOOKUP($C96,'Control Sample Data'!$C$387:$M$482,11,FALSE)=0,"",VLOOKUP($C96,'Control Sample Data'!$C$387:$M$482,11,FALSE)))</f>
        <v/>
      </c>
    </row>
    <row r="97" spans="1:25" ht="15" customHeight="1">
      <c r="A97" s="140"/>
      <c r="B97" s="152" t="str">
        <f t="shared" si="17"/>
        <v/>
      </c>
      <c r="C97" s="151" t="str">
        <f>IF('Choose Housekeeping Genes'!C13=0,"",'Choose Housekeeping Genes'!C13)</f>
        <v/>
      </c>
      <c r="D97" s="143" t="str">
        <f>IF($C97="","",IF(VLOOKUP($C97,'Test Sample Data'!$C$387:$M$482,2,FALSE)=0,"",VLOOKUP($C97,'Test Sample Data'!$C$387:$M$482,2,FALSE)))</f>
        <v/>
      </c>
      <c r="E97" s="143" t="str">
        <f>IF($C97="","",IF(VLOOKUP($C97,'Test Sample Data'!$C$387:$M$482,3,FALSE)=0,"",VLOOKUP($C97,'Test Sample Data'!$C$387:$M$482,3,FALSE)))</f>
        <v/>
      </c>
      <c r="F97" s="143" t="str">
        <f>IF($C97="","",IF(VLOOKUP($C97,'Test Sample Data'!$C$387:$M$482,4,FALSE)=0,"",VLOOKUP($C97,'Test Sample Data'!$C$387:$M$482,4,FALSE)))</f>
        <v/>
      </c>
      <c r="G97" s="143" t="str">
        <f>IF($C97="","",IF(VLOOKUP($C97,'Test Sample Data'!$C$387:$M$482,5,FALSE)=0,"",VLOOKUP($C97,'Test Sample Data'!$C$387:$M$482,5,FALSE)))</f>
        <v/>
      </c>
      <c r="H97" s="143" t="str">
        <f>IF($C97="","",IF(VLOOKUP($C97,'Test Sample Data'!$C$387:$M$482,6,FALSE)=0,"",VLOOKUP($C97,'Test Sample Data'!$C$387:$M$482,6,FALSE)))</f>
        <v/>
      </c>
      <c r="I97" s="143" t="str">
        <f>IF($C97="","",IF(VLOOKUP($C97,'Test Sample Data'!$C$387:$M$482,7,FALSE)=0,"",VLOOKUP($C97,'Test Sample Data'!$C$387:$M$482,7,FALSE)))</f>
        <v/>
      </c>
      <c r="J97" s="143" t="str">
        <f>IF($C97="","",IF(VLOOKUP($C97,'Test Sample Data'!$C$387:$M$482,8,FALSE)=0,"",VLOOKUP($C97,'Test Sample Data'!$C$387:$M$482,8,FALSE)))</f>
        <v/>
      </c>
      <c r="K97" s="143" t="str">
        <f>IF($C97="","",IF(VLOOKUP($C97,'Test Sample Data'!$C$387:$M$482,9,FALSE)=0,"",VLOOKUP($C97,'Test Sample Data'!$C$387:$M$482,9,FALSE)))</f>
        <v/>
      </c>
      <c r="L97" s="143" t="str">
        <f>IF($C97="","",IF(VLOOKUP($C97,'Test Sample Data'!$C$387:$M$482,10,FALSE)=0,"",VLOOKUP($C97,'Test Sample Data'!$C$387:$M$482,10,FALSE)))</f>
        <v/>
      </c>
      <c r="M97" s="143" t="str">
        <f>IF($C97="","",IF(VLOOKUP($C97,'Test Sample Data'!$C$387:$M$482,11,FALSE)=0,"",VLOOKUP($C97,'Test Sample Data'!$C$387:$M$482,11,FALSE)))</f>
        <v/>
      </c>
      <c r="N97" s="160" t="str">
        <f t="shared" si="18"/>
        <v/>
      </c>
      <c r="O97" s="126" t="str">
        <f>IF('Choose Housekeeping Genes'!C97=0,"",'Choose Housekeeping Genes'!C97)</f>
        <v/>
      </c>
      <c r="P97" s="143" t="str">
        <f>IF($C97="","",IF(VLOOKUP($C97,'Control Sample Data'!$C$387:$M$482,2,FALSE)=0,"",VLOOKUP($C97,'Control Sample Data'!$C$387:$M$482,2,FALSE)))</f>
        <v/>
      </c>
      <c r="Q97" s="143" t="str">
        <f>IF($C97="","",IF(VLOOKUP($C97,'Control Sample Data'!$C$387:$M$482,3,FALSE)=0,"",VLOOKUP($C97,'Control Sample Data'!$C$387:$M$482,3,FALSE)))</f>
        <v/>
      </c>
      <c r="R97" s="143" t="str">
        <f>IF($C97="","",IF(VLOOKUP($C97,'Control Sample Data'!$C$387:$M$482,4,FALSE)=0,"",VLOOKUP($C97,'Control Sample Data'!$C$387:$M$482,4,FALSE)))</f>
        <v/>
      </c>
      <c r="S97" s="143" t="str">
        <f>IF($C97="","",IF(VLOOKUP($C97,'Control Sample Data'!$C$387:$M$482,5,FALSE)=0,"",VLOOKUP($C97,'Control Sample Data'!$C$387:$M$482,5,FALSE)))</f>
        <v/>
      </c>
      <c r="T97" s="143" t="str">
        <f>IF($C97="","",IF(VLOOKUP($C97,'Control Sample Data'!$C$387:$M$482,6,FALSE)=0,"",VLOOKUP($C97,'Control Sample Data'!$C$387:$M$482,6,FALSE)))</f>
        <v/>
      </c>
      <c r="U97" s="143" t="str">
        <f>IF($C97="","",IF(VLOOKUP($C97,'Control Sample Data'!$C$387:$M$482,7,FALSE)=0,"",VLOOKUP($C97,'Control Sample Data'!$C$387:$M$482,7,FALSE)))</f>
        <v/>
      </c>
      <c r="V97" s="143" t="str">
        <f>IF($C97="","",IF(VLOOKUP($C97,'Control Sample Data'!$C$387:$M$482,8,FALSE)=0,"",VLOOKUP($C97,'Control Sample Data'!$C$387:$M$482,8,FALSE)))</f>
        <v/>
      </c>
      <c r="W97" s="143" t="str">
        <f>IF($C97="","",IF(VLOOKUP($C97,'Control Sample Data'!$C$387:$M$482,9,FALSE)=0,"",VLOOKUP($C97,'Control Sample Data'!$C$387:$M$482,9,FALSE)))</f>
        <v/>
      </c>
      <c r="X97" s="143" t="str">
        <f>IF($C97="","",IF(VLOOKUP($C97,'Control Sample Data'!$C$387:$M$482,10,FALSE)=0,"",VLOOKUP($C97,'Control Sample Data'!$C$387:$M$482,10,FALSE)))</f>
        <v/>
      </c>
      <c r="Y97" s="143" t="str">
        <f>IF($C97="","",IF(VLOOKUP($C97,'Control Sample Data'!$C$387:$M$482,11,FALSE)=0,"",VLOOKUP($C97,'Control Sample Data'!$C$387:$M$482,11,FALSE)))</f>
        <v/>
      </c>
    </row>
    <row r="98" spans="1:25" ht="15" customHeight="1">
      <c r="A98" s="140"/>
      <c r="B98" s="152" t="str">
        <f t="shared" si="17"/>
        <v/>
      </c>
      <c r="C98" s="151" t="str">
        <f>IF('Choose Housekeeping Genes'!C14=0,"",'Choose Housekeeping Genes'!C14)</f>
        <v/>
      </c>
      <c r="D98" s="143" t="str">
        <f>IF($C98="","",IF(VLOOKUP($C98,'Test Sample Data'!$C$387:$M$482,2,FALSE)=0,"",VLOOKUP($C98,'Test Sample Data'!$C$387:$M$482,2,FALSE)))</f>
        <v/>
      </c>
      <c r="E98" s="143" t="str">
        <f>IF($C98="","",IF(VLOOKUP($C98,'Test Sample Data'!$C$387:$M$482,3,FALSE)=0,"",VLOOKUP($C98,'Test Sample Data'!$C$387:$M$482,3,FALSE)))</f>
        <v/>
      </c>
      <c r="F98" s="143" t="str">
        <f>IF($C98="","",IF(VLOOKUP($C98,'Test Sample Data'!$C$387:$M$482,4,FALSE)=0,"",VLOOKUP($C98,'Test Sample Data'!$C$387:$M$482,4,FALSE)))</f>
        <v/>
      </c>
      <c r="G98" s="143" t="str">
        <f>IF($C98="","",IF(VLOOKUP($C98,'Test Sample Data'!$C$387:$M$482,5,FALSE)=0,"",VLOOKUP($C98,'Test Sample Data'!$C$387:$M$482,5,FALSE)))</f>
        <v/>
      </c>
      <c r="H98" s="143" t="str">
        <f>IF($C98="","",IF(VLOOKUP($C98,'Test Sample Data'!$C$387:$M$482,6,FALSE)=0,"",VLOOKUP($C98,'Test Sample Data'!$C$387:$M$482,6,FALSE)))</f>
        <v/>
      </c>
      <c r="I98" s="143" t="str">
        <f>IF($C98="","",IF(VLOOKUP($C98,'Test Sample Data'!$C$387:$M$482,7,FALSE)=0,"",VLOOKUP($C98,'Test Sample Data'!$C$387:$M$482,7,FALSE)))</f>
        <v/>
      </c>
      <c r="J98" s="143" t="str">
        <f>IF($C98="","",IF(VLOOKUP($C98,'Test Sample Data'!$C$387:$M$482,8,FALSE)=0,"",VLOOKUP($C98,'Test Sample Data'!$C$387:$M$482,8,FALSE)))</f>
        <v/>
      </c>
      <c r="K98" s="143" t="str">
        <f>IF($C98="","",IF(VLOOKUP($C98,'Test Sample Data'!$C$387:$M$482,9,FALSE)=0,"",VLOOKUP($C98,'Test Sample Data'!$C$387:$M$482,9,FALSE)))</f>
        <v/>
      </c>
      <c r="L98" s="143" t="str">
        <f>IF($C98="","",IF(VLOOKUP($C98,'Test Sample Data'!$C$387:$M$482,10,FALSE)=0,"",VLOOKUP($C98,'Test Sample Data'!$C$387:$M$482,10,FALSE)))</f>
        <v/>
      </c>
      <c r="M98" s="143" t="str">
        <f>IF($C98="","",IF(VLOOKUP($C98,'Test Sample Data'!$C$387:$M$482,11,FALSE)=0,"",VLOOKUP($C98,'Test Sample Data'!$C$387:$M$482,11,FALSE)))</f>
        <v/>
      </c>
      <c r="N98" s="160" t="str">
        <f t="shared" si="18"/>
        <v/>
      </c>
      <c r="O98" s="126" t="str">
        <f>IF('Choose Housekeeping Genes'!C98=0,"",'Choose Housekeeping Genes'!C98)</f>
        <v/>
      </c>
      <c r="P98" s="143" t="str">
        <f>IF($C98="","",IF(VLOOKUP($C98,'Control Sample Data'!$C$387:$M$482,2,FALSE)=0,"",VLOOKUP($C98,'Control Sample Data'!$C$387:$M$482,2,FALSE)))</f>
        <v/>
      </c>
      <c r="Q98" s="143" t="str">
        <f>IF($C98="","",IF(VLOOKUP($C98,'Control Sample Data'!$C$387:$M$482,3,FALSE)=0,"",VLOOKUP($C98,'Control Sample Data'!$C$387:$M$482,3,FALSE)))</f>
        <v/>
      </c>
      <c r="R98" s="143" t="str">
        <f>IF($C98="","",IF(VLOOKUP($C98,'Control Sample Data'!$C$387:$M$482,4,FALSE)=0,"",VLOOKUP($C98,'Control Sample Data'!$C$387:$M$482,4,FALSE)))</f>
        <v/>
      </c>
      <c r="S98" s="143" t="str">
        <f>IF($C98="","",IF(VLOOKUP($C98,'Control Sample Data'!$C$387:$M$482,5,FALSE)=0,"",VLOOKUP($C98,'Control Sample Data'!$C$387:$M$482,5,FALSE)))</f>
        <v/>
      </c>
      <c r="T98" s="143" t="str">
        <f>IF($C98="","",IF(VLOOKUP($C98,'Control Sample Data'!$C$387:$M$482,6,FALSE)=0,"",VLOOKUP($C98,'Control Sample Data'!$C$387:$M$482,6,FALSE)))</f>
        <v/>
      </c>
      <c r="U98" s="143" t="str">
        <f>IF($C98="","",IF(VLOOKUP($C98,'Control Sample Data'!$C$387:$M$482,7,FALSE)=0,"",VLOOKUP($C98,'Control Sample Data'!$C$387:$M$482,7,FALSE)))</f>
        <v/>
      </c>
      <c r="V98" s="143" t="str">
        <f>IF($C98="","",IF(VLOOKUP($C98,'Control Sample Data'!$C$387:$M$482,8,FALSE)=0,"",VLOOKUP($C98,'Control Sample Data'!$C$387:$M$482,8,FALSE)))</f>
        <v/>
      </c>
      <c r="W98" s="143" t="str">
        <f>IF($C98="","",IF(VLOOKUP($C98,'Control Sample Data'!$C$387:$M$482,9,FALSE)=0,"",VLOOKUP($C98,'Control Sample Data'!$C$387:$M$482,9,FALSE)))</f>
        <v/>
      </c>
      <c r="X98" s="143" t="str">
        <f>IF($C98="","",IF(VLOOKUP($C98,'Control Sample Data'!$C$387:$M$482,10,FALSE)=0,"",VLOOKUP($C98,'Control Sample Data'!$C$387:$M$482,10,FALSE)))</f>
        <v/>
      </c>
      <c r="Y98" s="143" t="str">
        <f>IF($C98="","",IF(VLOOKUP($C98,'Control Sample Data'!$C$387:$M$482,11,FALSE)=0,"",VLOOKUP($C98,'Control Sample Data'!$C$387:$M$482,11,FALSE)))</f>
        <v/>
      </c>
    </row>
    <row r="99" spans="1:25" ht="15" customHeight="1">
      <c r="A99" s="140"/>
      <c r="B99" s="152" t="str">
        <f t="shared" si="17"/>
        <v/>
      </c>
      <c r="C99" s="151" t="str">
        <f>IF('Choose Housekeeping Genes'!C15=0,"",'Choose Housekeeping Genes'!C15)</f>
        <v/>
      </c>
      <c r="D99" s="143" t="str">
        <f>IF($C99="","",IF(VLOOKUP($C99,'Test Sample Data'!$C$387:$M$482,2,FALSE)=0,"",VLOOKUP($C99,'Test Sample Data'!$C$387:$M$482,2,FALSE)))</f>
        <v/>
      </c>
      <c r="E99" s="143" t="str">
        <f>IF($C99="","",IF(VLOOKUP($C99,'Test Sample Data'!$C$387:$M$482,3,FALSE)=0,"",VLOOKUP($C99,'Test Sample Data'!$C$387:$M$482,3,FALSE)))</f>
        <v/>
      </c>
      <c r="F99" s="143" t="str">
        <f>IF($C99="","",IF(VLOOKUP($C99,'Test Sample Data'!$C$387:$M$482,4,FALSE)=0,"",VLOOKUP($C99,'Test Sample Data'!$C$387:$M$482,4,FALSE)))</f>
        <v/>
      </c>
      <c r="G99" s="143" t="str">
        <f>IF($C99="","",IF(VLOOKUP($C99,'Test Sample Data'!$C$387:$M$482,5,FALSE)=0,"",VLOOKUP($C99,'Test Sample Data'!$C$387:$M$482,5,FALSE)))</f>
        <v/>
      </c>
      <c r="H99" s="143" t="str">
        <f>IF($C99="","",IF(VLOOKUP($C99,'Test Sample Data'!$C$387:$M$482,6,FALSE)=0,"",VLOOKUP($C99,'Test Sample Data'!$C$387:$M$482,6,FALSE)))</f>
        <v/>
      </c>
      <c r="I99" s="143" t="str">
        <f>IF($C99="","",IF(VLOOKUP($C99,'Test Sample Data'!$C$387:$M$482,7,FALSE)=0,"",VLOOKUP($C99,'Test Sample Data'!$C$387:$M$482,7,FALSE)))</f>
        <v/>
      </c>
      <c r="J99" s="143" t="str">
        <f>IF($C99="","",IF(VLOOKUP($C99,'Test Sample Data'!$C$387:$M$482,8,FALSE)=0,"",VLOOKUP($C99,'Test Sample Data'!$C$387:$M$482,8,FALSE)))</f>
        <v/>
      </c>
      <c r="K99" s="143" t="str">
        <f>IF($C99="","",IF(VLOOKUP($C99,'Test Sample Data'!$C$387:$M$482,9,FALSE)=0,"",VLOOKUP($C99,'Test Sample Data'!$C$387:$M$482,9,FALSE)))</f>
        <v/>
      </c>
      <c r="L99" s="143" t="str">
        <f>IF($C99="","",IF(VLOOKUP($C99,'Test Sample Data'!$C$387:$M$482,10,FALSE)=0,"",VLOOKUP($C99,'Test Sample Data'!$C$387:$M$482,10,FALSE)))</f>
        <v/>
      </c>
      <c r="M99" s="143" t="str">
        <f>IF($C99="","",IF(VLOOKUP($C99,'Test Sample Data'!$C$387:$M$482,11,FALSE)=0,"",VLOOKUP($C99,'Test Sample Data'!$C$387:$M$482,11,FALSE)))</f>
        <v/>
      </c>
      <c r="N99" s="160" t="str">
        <f t="shared" si="18"/>
        <v/>
      </c>
      <c r="O99" s="126" t="str">
        <f>IF('Choose Housekeeping Genes'!C99=0,"",'Choose Housekeeping Genes'!C99)</f>
        <v/>
      </c>
      <c r="P99" s="143" t="str">
        <f>IF($C99="","",IF(VLOOKUP($C99,'Control Sample Data'!$C$387:$M$482,2,FALSE)=0,"",VLOOKUP($C99,'Control Sample Data'!$C$387:$M$482,2,FALSE)))</f>
        <v/>
      </c>
      <c r="Q99" s="143" t="str">
        <f>IF($C99="","",IF(VLOOKUP($C99,'Control Sample Data'!$C$387:$M$482,3,FALSE)=0,"",VLOOKUP($C99,'Control Sample Data'!$C$387:$M$482,3,FALSE)))</f>
        <v/>
      </c>
      <c r="R99" s="143" t="str">
        <f>IF($C99="","",IF(VLOOKUP($C99,'Control Sample Data'!$C$387:$M$482,4,FALSE)=0,"",VLOOKUP($C99,'Control Sample Data'!$C$387:$M$482,4,FALSE)))</f>
        <v/>
      </c>
      <c r="S99" s="143" t="str">
        <f>IF($C99="","",IF(VLOOKUP($C99,'Control Sample Data'!$C$387:$M$482,5,FALSE)=0,"",VLOOKUP($C99,'Control Sample Data'!$C$387:$M$482,5,FALSE)))</f>
        <v/>
      </c>
      <c r="T99" s="143" t="str">
        <f>IF($C99="","",IF(VLOOKUP($C99,'Control Sample Data'!$C$387:$M$482,6,FALSE)=0,"",VLOOKUP($C99,'Control Sample Data'!$C$387:$M$482,6,FALSE)))</f>
        <v/>
      </c>
      <c r="U99" s="143" t="str">
        <f>IF($C99="","",IF(VLOOKUP($C99,'Control Sample Data'!$C$387:$M$482,7,FALSE)=0,"",VLOOKUP($C99,'Control Sample Data'!$C$387:$M$482,7,FALSE)))</f>
        <v/>
      </c>
      <c r="V99" s="143" t="str">
        <f>IF($C99="","",IF(VLOOKUP($C99,'Control Sample Data'!$C$387:$M$482,8,FALSE)=0,"",VLOOKUP($C99,'Control Sample Data'!$C$387:$M$482,8,FALSE)))</f>
        <v/>
      </c>
      <c r="W99" s="143" t="str">
        <f>IF($C99="","",IF(VLOOKUP($C99,'Control Sample Data'!$C$387:$M$482,9,FALSE)=0,"",VLOOKUP($C99,'Control Sample Data'!$C$387:$M$482,9,FALSE)))</f>
        <v/>
      </c>
      <c r="X99" s="143" t="str">
        <f>IF($C99="","",IF(VLOOKUP($C99,'Control Sample Data'!$C$387:$M$482,10,FALSE)=0,"",VLOOKUP($C99,'Control Sample Data'!$C$387:$M$482,10,FALSE)))</f>
        <v/>
      </c>
      <c r="Y99" s="143" t="str">
        <f>IF($C99="","",IF(VLOOKUP($C99,'Control Sample Data'!$C$387:$M$482,11,FALSE)=0,"",VLOOKUP($C99,'Control Sample Data'!$C$387:$M$482,11,FALSE)))</f>
        <v/>
      </c>
    </row>
    <row r="100" spans="1:25" ht="15" customHeight="1">
      <c r="A100" s="140"/>
      <c r="B100" s="152" t="str">
        <f t="shared" si="17"/>
        <v/>
      </c>
      <c r="C100" s="151" t="str">
        <f>IF('Choose Housekeeping Genes'!C16=0,"",'Choose Housekeeping Genes'!C16)</f>
        <v/>
      </c>
      <c r="D100" s="143" t="str">
        <f>IF($C100="","",IF(VLOOKUP($C100,'Test Sample Data'!$C$387:$M$482,2,FALSE)=0,"",VLOOKUP($C100,'Test Sample Data'!$C$387:$M$482,2,FALSE)))</f>
        <v/>
      </c>
      <c r="E100" s="143" t="str">
        <f>IF($C100="","",IF(VLOOKUP($C100,'Test Sample Data'!$C$387:$M$482,3,FALSE)=0,"",VLOOKUP($C100,'Test Sample Data'!$C$387:$M$482,3,FALSE)))</f>
        <v/>
      </c>
      <c r="F100" s="143" t="str">
        <f>IF($C100="","",IF(VLOOKUP($C100,'Test Sample Data'!$C$387:$M$482,4,FALSE)=0,"",VLOOKUP($C100,'Test Sample Data'!$C$387:$M$482,4,FALSE)))</f>
        <v/>
      </c>
      <c r="G100" s="143" t="str">
        <f>IF($C100="","",IF(VLOOKUP($C100,'Test Sample Data'!$C$387:$M$482,5,FALSE)=0,"",VLOOKUP($C100,'Test Sample Data'!$C$387:$M$482,5,FALSE)))</f>
        <v/>
      </c>
      <c r="H100" s="143" t="str">
        <f>IF($C100="","",IF(VLOOKUP($C100,'Test Sample Data'!$C$387:$M$482,6,FALSE)=0,"",VLOOKUP($C100,'Test Sample Data'!$C$387:$M$482,6,FALSE)))</f>
        <v/>
      </c>
      <c r="I100" s="143" t="str">
        <f>IF($C100="","",IF(VLOOKUP($C100,'Test Sample Data'!$C$387:$M$482,7,FALSE)=0,"",VLOOKUP($C100,'Test Sample Data'!$C$387:$M$482,7,FALSE)))</f>
        <v/>
      </c>
      <c r="J100" s="143" t="str">
        <f>IF($C100="","",IF(VLOOKUP($C100,'Test Sample Data'!$C$387:$M$482,8,FALSE)=0,"",VLOOKUP($C100,'Test Sample Data'!$C$387:$M$482,8,FALSE)))</f>
        <v/>
      </c>
      <c r="K100" s="143" t="str">
        <f>IF($C100="","",IF(VLOOKUP($C100,'Test Sample Data'!$C$387:$M$482,9,FALSE)=0,"",VLOOKUP($C100,'Test Sample Data'!$C$387:$M$482,9,FALSE)))</f>
        <v/>
      </c>
      <c r="L100" s="143" t="str">
        <f>IF($C100="","",IF(VLOOKUP($C100,'Test Sample Data'!$C$387:$M$482,10,FALSE)=0,"",VLOOKUP($C100,'Test Sample Data'!$C$387:$M$482,10,FALSE)))</f>
        <v/>
      </c>
      <c r="M100" s="143" t="str">
        <f>IF($C100="","",IF(VLOOKUP($C100,'Test Sample Data'!$C$387:$M$482,11,FALSE)=0,"",VLOOKUP($C100,'Test Sample Data'!$C$387:$M$482,11,FALSE)))</f>
        <v/>
      </c>
      <c r="N100" s="160" t="str">
        <f t="shared" si="18"/>
        <v/>
      </c>
      <c r="O100" s="126" t="str">
        <f>IF('Choose Housekeeping Genes'!C100=0,"",'Choose Housekeeping Genes'!C100)</f>
        <v/>
      </c>
      <c r="P100" s="143" t="str">
        <f>IF($C100="","",IF(VLOOKUP($C100,'Control Sample Data'!$C$387:$M$482,2,FALSE)=0,"",VLOOKUP($C100,'Control Sample Data'!$C$387:$M$482,2,FALSE)))</f>
        <v/>
      </c>
      <c r="Q100" s="143" t="str">
        <f>IF($C100="","",IF(VLOOKUP($C100,'Control Sample Data'!$C$387:$M$482,3,FALSE)=0,"",VLOOKUP($C100,'Control Sample Data'!$C$387:$M$482,3,FALSE)))</f>
        <v/>
      </c>
      <c r="R100" s="143" t="str">
        <f>IF($C100="","",IF(VLOOKUP($C100,'Control Sample Data'!$C$387:$M$482,4,FALSE)=0,"",VLOOKUP($C100,'Control Sample Data'!$C$387:$M$482,4,FALSE)))</f>
        <v/>
      </c>
      <c r="S100" s="143" t="str">
        <f>IF($C100="","",IF(VLOOKUP($C100,'Control Sample Data'!$C$387:$M$482,5,FALSE)=0,"",VLOOKUP($C100,'Control Sample Data'!$C$387:$M$482,5,FALSE)))</f>
        <v/>
      </c>
      <c r="T100" s="143" t="str">
        <f>IF($C100="","",IF(VLOOKUP($C100,'Control Sample Data'!$C$387:$M$482,6,FALSE)=0,"",VLOOKUP($C100,'Control Sample Data'!$C$387:$M$482,6,FALSE)))</f>
        <v/>
      </c>
      <c r="U100" s="143" t="str">
        <f>IF($C100="","",IF(VLOOKUP($C100,'Control Sample Data'!$C$387:$M$482,7,FALSE)=0,"",VLOOKUP($C100,'Control Sample Data'!$C$387:$M$482,7,FALSE)))</f>
        <v/>
      </c>
      <c r="V100" s="143" t="str">
        <f>IF($C100="","",IF(VLOOKUP($C100,'Control Sample Data'!$C$387:$M$482,8,FALSE)=0,"",VLOOKUP($C100,'Control Sample Data'!$C$387:$M$482,8,FALSE)))</f>
        <v/>
      </c>
      <c r="W100" s="143" t="str">
        <f>IF($C100="","",IF(VLOOKUP($C100,'Control Sample Data'!$C$387:$M$482,9,FALSE)=0,"",VLOOKUP($C100,'Control Sample Data'!$C$387:$M$482,9,FALSE)))</f>
        <v/>
      </c>
      <c r="X100" s="143" t="str">
        <f>IF($C100="","",IF(VLOOKUP($C100,'Control Sample Data'!$C$387:$M$482,10,FALSE)=0,"",VLOOKUP($C100,'Control Sample Data'!$C$387:$M$482,10,FALSE)))</f>
        <v/>
      </c>
      <c r="Y100" s="143" t="str">
        <f>IF($C100="","",IF(VLOOKUP($C100,'Control Sample Data'!$C$387:$M$482,11,FALSE)=0,"",VLOOKUP($C100,'Control Sample Data'!$C$387:$M$482,11,FALSE)))</f>
        <v/>
      </c>
    </row>
    <row r="101" spans="1:25" ht="15" customHeight="1">
      <c r="A101" s="140"/>
      <c r="B101" s="152" t="str">
        <f t="shared" si="17"/>
        <v/>
      </c>
      <c r="C101" s="151" t="str">
        <f>IF('Choose Housekeeping Genes'!C17=0,"",'Choose Housekeeping Genes'!C17)</f>
        <v/>
      </c>
      <c r="D101" s="143" t="str">
        <f>IF($C101="","",IF(VLOOKUP($C101,'Test Sample Data'!$C$387:$M$482,2,FALSE)=0,"",VLOOKUP($C101,'Test Sample Data'!$C$387:$M$482,2,FALSE)))</f>
        <v/>
      </c>
      <c r="E101" s="143" t="str">
        <f>IF($C101="","",IF(VLOOKUP($C101,'Test Sample Data'!$C$387:$M$482,3,FALSE)=0,"",VLOOKUP($C101,'Test Sample Data'!$C$387:$M$482,3,FALSE)))</f>
        <v/>
      </c>
      <c r="F101" s="143" t="str">
        <f>IF($C101="","",IF(VLOOKUP($C101,'Test Sample Data'!$C$387:$M$482,4,FALSE)=0,"",VLOOKUP($C101,'Test Sample Data'!$C$387:$M$482,4,FALSE)))</f>
        <v/>
      </c>
      <c r="G101" s="143" t="str">
        <f>IF($C101="","",IF(VLOOKUP($C101,'Test Sample Data'!$C$387:$M$482,5,FALSE)=0,"",VLOOKUP($C101,'Test Sample Data'!$C$387:$M$482,5,FALSE)))</f>
        <v/>
      </c>
      <c r="H101" s="143" t="str">
        <f>IF($C101="","",IF(VLOOKUP($C101,'Test Sample Data'!$C$387:$M$482,6,FALSE)=0,"",VLOOKUP($C101,'Test Sample Data'!$C$387:$M$482,6,FALSE)))</f>
        <v/>
      </c>
      <c r="I101" s="143" t="str">
        <f>IF($C101="","",IF(VLOOKUP($C101,'Test Sample Data'!$C$387:$M$482,7,FALSE)=0,"",VLOOKUP($C101,'Test Sample Data'!$C$387:$M$482,7,FALSE)))</f>
        <v/>
      </c>
      <c r="J101" s="143" t="str">
        <f>IF($C101="","",IF(VLOOKUP($C101,'Test Sample Data'!$C$387:$M$482,8,FALSE)=0,"",VLOOKUP($C101,'Test Sample Data'!$C$387:$M$482,8,FALSE)))</f>
        <v/>
      </c>
      <c r="K101" s="143" t="str">
        <f>IF($C101="","",IF(VLOOKUP($C101,'Test Sample Data'!$C$387:$M$482,9,FALSE)=0,"",VLOOKUP($C101,'Test Sample Data'!$C$387:$M$482,9,FALSE)))</f>
        <v/>
      </c>
      <c r="L101" s="143" t="str">
        <f>IF($C101="","",IF(VLOOKUP($C101,'Test Sample Data'!$C$387:$M$482,10,FALSE)=0,"",VLOOKUP($C101,'Test Sample Data'!$C$387:$M$482,10,FALSE)))</f>
        <v/>
      </c>
      <c r="M101" s="143" t="str">
        <f>IF($C101="","",IF(VLOOKUP($C101,'Test Sample Data'!$C$387:$M$482,11,FALSE)=0,"",VLOOKUP($C101,'Test Sample Data'!$C$387:$M$482,11,FALSE)))</f>
        <v/>
      </c>
      <c r="N101" s="160" t="str">
        <f t="shared" si="18"/>
        <v/>
      </c>
      <c r="O101" s="126" t="str">
        <f>IF('Choose Housekeeping Genes'!C101=0,"",'Choose Housekeeping Genes'!C101)</f>
        <v/>
      </c>
      <c r="P101" s="143" t="str">
        <f>IF($C101="","",IF(VLOOKUP($C101,'Control Sample Data'!$C$387:$M$482,2,FALSE)=0,"",VLOOKUP($C101,'Control Sample Data'!$C$387:$M$482,2,FALSE)))</f>
        <v/>
      </c>
      <c r="Q101" s="143" t="str">
        <f>IF($C101="","",IF(VLOOKUP($C101,'Control Sample Data'!$C$387:$M$482,3,FALSE)=0,"",VLOOKUP($C101,'Control Sample Data'!$C$387:$M$482,3,FALSE)))</f>
        <v/>
      </c>
      <c r="R101" s="143" t="str">
        <f>IF($C101="","",IF(VLOOKUP($C101,'Control Sample Data'!$C$387:$M$482,4,FALSE)=0,"",VLOOKUP($C101,'Control Sample Data'!$C$387:$M$482,4,FALSE)))</f>
        <v/>
      </c>
      <c r="S101" s="143" t="str">
        <f>IF($C101="","",IF(VLOOKUP($C101,'Control Sample Data'!$C$387:$M$482,5,FALSE)=0,"",VLOOKUP($C101,'Control Sample Data'!$C$387:$M$482,5,FALSE)))</f>
        <v/>
      </c>
      <c r="T101" s="143" t="str">
        <f>IF($C101="","",IF(VLOOKUP($C101,'Control Sample Data'!$C$387:$M$482,6,FALSE)=0,"",VLOOKUP($C101,'Control Sample Data'!$C$387:$M$482,6,FALSE)))</f>
        <v/>
      </c>
      <c r="U101" s="143" t="str">
        <f>IF($C101="","",IF(VLOOKUP($C101,'Control Sample Data'!$C$387:$M$482,7,FALSE)=0,"",VLOOKUP($C101,'Control Sample Data'!$C$387:$M$482,7,FALSE)))</f>
        <v/>
      </c>
      <c r="V101" s="143" t="str">
        <f>IF($C101="","",IF(VLOOKUP($C101,'Control Sample Data'!$C$387:$M$482,8,FALSE)=0,"",VLOOKUP($C101,'Control Sample Data'!$C$387:$M$482,8,FALSE)))</f>
        <v/>
      </c>
      <c r="W101" s="143" t="str">
        <f>IF($C101="","",IF(VLOOKUP($C101,'Control Sample Data'!$C$387:$M$482,9,FALSE)=0,"",VLOOKUP($C101,'Control Sample Data'!$C$387:$M$482,9,FALSE)))</f>
        <v/>
      </c>
      <c r="X101" s="143" t="str">
        <f>IF($C101="","",IF(VLOOKUP($C101,'Control Sample Data'!$C$387:$M$482,10,FALSE)=0,"",VLOOKUP($C101,'Control Sample Data'!$C$387:$M$482,10,FALSE)))</f>
        <v/>
      </c>
      <c r="Y101" s="143" t="str">
        <f>IF($C101="","",IF(VLOOKUP($C101,'Control Sample Data'!$C$387:$M$482,11,FALSE)=0,"",VLOOKUP($C101,'Control Sample Data'!$C$387:$M$482,11,FALSE)))</f>
        <v/>
      </c>
    </row>
    <row r="102" spans="1:25" ht="15" customHeight="1">
      <c r="A102" s="140"/>
      <c r="B102" s="152" t="str">
        <f t="shared" si="17"/>
        <v/>
      </c>
      <c r="C102" s="151" t="str">
        <f>IF('Choose Housekeeping Genes'!C18=0,"",'Choose Housekeeping Genes'!C18)</f>
        <v/>
      </c>
      <c r="D102" s="143" t="str">
        <f>IF($C102="","",IF(VLOOKUP($C102,'Test Sample Data'!$C$387:$M$482,2,FALSE)=0,"",VLOOKUP($C102,'Test Sample Data'!$C$387:$M$482,2,FALSE)))</f>
        <v/>
      </c>
      <c r="E102" s="143" t="str">
        <f>IF($C102="","",IF(VLOOKUP($C102,'Test Sample Data'!$C$387:$M$482,3,FALSE)=0,"",VLOOKUP($C102,'Test Sample Data'!$C$387:$M$482,3,FALSE)))</f>
        <v/>
      </c>
      <c r="F102" s="143" t="str">
        <f>IF($C102="","",IF(VLOOKUP($C102,'Test Sample Data'!$C$387:$M$482,4,FALSE)=0,"",VLOOKUP($C102,'Test Sample Data'!$C$387:$M$482,4,FALSE)))</f>
        <v/>
      </c>
      <c r="G102" s="143" t="str">
        <f>IF($C102="","",IF(VLOOKUP($C102,'Test Sample Data'!$C$387:$M$482,5,FALSE)=0,"",VLOOKUP($C102,'Test Sample Data'!$C$387:$M$482,5,FALSE)))</f>
        <v/>
      </c>
      <c r="H102" s="143" t="str">
        <f>IF($C102="","",IF(VLOOKUP($C102,'Test Sample Data'!$C$387:$M$482,6,FALSE)=0,"",VLOOKUP($C102,'Test Sample Data'!$C$387:$M$482,6,FALSE)))</f>
        <v/>
      </c>
      <c r="I102" s="143" t="str">
        <f>IF($C102="","",IF(VLOOKUP($C102,'Test Sample Data'!$C$387:$M$482,7,FALSE)=0,"",VLOOKUP($C102,'Test Sample Data'!$C$387:$M$482,7,FALSE)))</f>
        <v/>
      </c>
      <c r="J102" s="143" t="str">
        <f>IF($C102="","",IF(VLOOKUP($C102,'Test Sample Data'!$C$387:$M$482,8,FALSE)=0,"",VLOOKUP($C102,'Test Sample Data'!$C$387:$M$482,8,FALSE)))</f>
        <v/>
      </c>
      <c r="K102" s="143" t="str">
        <f>IF($C102="","",IF(VLOOKUP($C102,'Test Sample Data'!$C$387:$M$482,9,FALSE)=0,"",VLOOKUP($C102,'Test Sample Data'!$C$387:$M$482,9,FALSE)))</f>
        <v/>
      </c>
      <c r="L102" s="143" t="str">
        <f>IF($C102="","",IF(VLOOKUP($C102,'Test Sample Data'!$C$387:$M$482,10,FALSE)=0,"",VLOOKUP($C102,'Test Sample Data'!$C$387:$M$482,10,FALSE)))</f>
        <v/>
      </c>
      <c r="M102" s="143" t="str">
        <f>IF($C102="","",IF(VLOOKUP($C102,'Test Sample Data'!$C$387:$M$482,11,FALSE)=0,"",VLOOKUP($C102,'Test Sample Data'!$C$387:$M$482,11,FALSE)))</f>
        <v/>
      </c>
      <c r="N102" s="160" t="str">
        <f t="shared" si="18"/>
        <v/>
      </c>
      <c r="O102" s="126" t="str">
        <f>IF('Choose Housekeeping Genes'!C102=0,"",'Choose Housekeeping Genes'!C102)</f>
        <v/>
      </c>
      <c r="P102" s="143" t="str">
        <f>IF($C102="","",IF(VLOOKUP($C102,'Control Sample Data'!$C$387:$M$482,2,FALSE)=0,"",VLOOKUP($C102,'Control Sample Data'!$C$387:$M$482,2,FALSE)))</f>
        <v/>
      </c>
      <c r="Q102" s="143" t="str">
        <f>IF($C102="","",IF(VLOOKUP($C102,'Control Sample Data'!$C$387:$M$482,3,FALSE)=0,"",VLOOKUP($C102,'Control Sample Data'!$C$387:$M$482,3,FALSE)))</f>
        <v/>
      </c>
      <c r="R102" s="143" t="str">
        <f>IF($C102="","",IF(VLOOKUP($C102,'Control Sample Data'!$C$387:$M$482,4,FALSE)=0,"",VLOOKUP($C102,'Control Sample Data'!$C$387:$M$482,4,FALSE)))</f>
        <v/>
      </c>
      <c r="S102" s="143" t="str">
        <f>IF($C102="","",IF(VLOOKUP($C102,'Control Sample Data'!$C$387:$M$482,5,FALSE)=0,"",VLOOKUP($C102,'Control Sample Data'!$C$387:$M$482,5,FALSE)))</f>
        <v/>
      </c>
      <c r="T102" s="143" t="str">
        <f>IF($C102="","",IF(VLOOKUP($C102,'Control Sample Data'!$C$387:$M$482,6,FALSE)=0,"",VLOOKUP($C102,'Control Sample Data'!$C$387:$M$482,6,FALSE)))</f>
        <v/>
      </c>
      <c r="U102" s="143" t="str">
        <f>IF($C102="","",IF(VLOOKUP($C102,'Control Sample Data'!$C$387:$M$482,7,FALSE)=0,"",VLOOKUP($C102,'Control Sample Data'!$C$387:$M$482,7,FALSE)))</f>
        <v/>
      </c>
      <c r="V102" s="143" t="str">
        <f>IF($C102="","",IF(VLOOKUP($C102,'Control Sample Data'!$C$387:$M$482,8,FALSE)=0,"",VLOOKUP($C102,'Control Sample Data'!$C$387:$M$482,8,FALSE)))</f>
        <v/>
      </c>
      <c r="W102" s="143" t="str">
        <f>IF($C102="","",IF(VLOOKUP($C102,'Control Sample Data'!$C$387:$M$482,9,FALSE)=0,"",VLOOKUP($C102,'Control Sample Data'!$C$387:$M$482,9,FALSE)))</f>
        <v/>
      </c>
      <c r="X102" s="143" t="str">
        <f>IF($C102="","",IF(VLOOKUP($C102,'Control Sample Data'!$C$387:$M$482,10,FALSE)=0,"",VLOOKUP($C102,'Control Sample Data'!$C$387:$M$482,10,FALSE)))</f>
        <v/>
      </c>
      <c r="Y102" s="143" t="str">
        <f>IF($C102="","",IF(VLOOKUP($C102,'Control Sample Data'!$C$387:$M$482,11,FALSE)=0,"",VLOOKUP($C102,'Control Sample Data'!$C$387:$M$482,11,FALSE)))</f>
        <v/>
      </c>
    </row>
    <row r="103" spans="1:25" ht="15" customHeight="1">
      <c r="A103" s="140"/>
      <c r="B103" s="152" t="str">
        <f t="shared" si="17"/>
        <v/>
      </c>
      <c r="C103" s="151" t="str">
        <f>IF('Choose Housekeeping Genes'!C19=0,"",'Choose Housekeeping Genes'!C19)</f>
        <v/>
      </c>
      <c r="D103" s="143" t="str">
        <f>IF($C103="","",IF(VLOOKUP($C103,'Test Sample Data'!$C$387:$M$482,2,FALSE)=0,"",VLOOKUP($C103,'Test Sample Data'!$C$387:$M$482,2,FALSE)))</f>
        <v/>
      </c>
      <c r="E103" s="143" t="str">
        <f>IF($C103="","",IF(VLOOKUP($C103,'Test Sample Data'!$C$387:$M$482,3,FALSE)=0,"",VLOOKUP($C103,'Test Sample Data'!$C$387:$M$482,3,FALSE)))</f>
        <v/>
      </c>
      <c r="F103" s="143" t="str">
        <f>IF($C103="","",IF(VLOOKUP($C103,'Test Sample Data'!$C$387:$M$482,4,FALSE)=0,"",VLOOKUP($C103,'Test Sample Data'!$C$387:$M$482,4,FALSE)))</f>
        <v/>
      </c>
      <c r="G103" s="143" t="str">
        <f>IF($C103="","",IF(VLOOKUP($C103,'Test Sample Data'!$C$387:$M$482,5,FALSE)=0,"",VLOOKUP($C103,'Test Sample Data'!$C$387:$M$482,5,FALSE)))</f>
        <v/>
      </c>
      <c r="H103" s="143" t="str">
        <f>IF($C103="","",IF(VLOOKUP($C103,'Test Sample Data'!$C$387:$M$482,6,FALSE)=0,"",VLOOKUP($C103,'Test Sample Data'!$C$387:$M$482,6,FALSE)))</f>
        <v/>
      </c>
      <c r="I103" s="143" t="str">
        <f>IF($C103="","",IF(VLOOKUP($C103,'Test Sample Data'!$C$387:$M$482,7,FALSE)=0,"",VLOOKUP($C103,'Test Sample Data'!$C$387:$M$482,7,FALSE)))</f>
        <v/>
      </c>
      <c r="J103" s="143" t="str">
        <f>IF($C103="","",IF(VLOOKUP($C103,'Test Sample Data'!$C$387:$M$482,8,FALSE)=0,"",VLOOKUP($C103,'Test Sample Data'!$C$387:$M$482,8,FALSE)))</f>
        <v/>
      </c>
      <c r="K103" s="143" t="str">
        <f>IF($C103="","",IF(VLOOKUP($C103,'Test Sample Data'!$C$387:$M$482,9,FALSE)=0,"",VLOOKUP($C103,'Test Sample Data'!$C$387:$M$482,9,FALSE)))</f>
        <v/>
      </c>
      <c r="L103" s="143" t="str">
        <f>IF($C103="","",IF(VLOOKUP($C103,'Test Sample Data'!$C$387:$M$482,10,FALSE)=0,"",VLOOKUP($C103,'Test Sample Data'!$C$387:$M$482,10,FALSE)))</f>
        <v/>
      </c>
      <c r="M103" s="143" t="str">
        <f>IF($C103="","",IF(VLOOKUP($C103,'Test Sample Data'!$C$387:$M$482,11,FALSE)=0,"",VLOOKUP($C103,'Test Sample Data'!$C$387:$M$482,11,FALSE)))</f>
        <v/>
      </c>
      <c r="N103" s="160" t="str">
        <f t="shared" si="18"/>
        <v/>
      </c>
      <c r="O103" s="126" t="str">
        <f>IF('Choose Housekeeping Genes'!C103=0,"",'Choose Housekeeping Genes'!C103)</f>
        <v/>
      </c>
      <c r="P103" s="143" t="str">
        <f>IF($C103="","",IF(VLOOKUP($C103,'Control Sample Data'!$C$387:$M$482,2,FALSE)=0,"",VLOOKUP($C103,'Control Sample Data'!$C$387:$M$482,2,FALSE)))</f>
        <v/>
      </c>
      <c r="Q103" s="143" t="str">
        <f>IF($C103="","",IF(VLOOKUP($C103,'Control Sample Data'!$C$387:$M$482,3,FALSE)=0,"",VLOOKUP($C103,'Control Sample Data'!$C$387:$M$482,3,FALSE)))</f>
        <v/>
      </c>
      <c r="R103" s="143" t="str">
        <f>IF($C103="","",IF(VLOOKUP($C103,'Control Sample Data'!$C$387:$M$482,4,FALSE)=0,"",VLOOKUP($C103,'Control Sample Data'!$C$387:$M$482,4,FALSE)))</f>
        <v/>
      </c>
      <c r="S103" s="143" t="str">
        <f>IF($C103="","",IF(VLOOKUP($C103,'Control Sample Data'!$C$387:$M$482,5,FALSE)=0,"",VLOOKUP($C103,'Control Sample Data'!$C$387:$M$482,5,FALSE)))</f>
        <v/>
      </c>
      <c r="T103" s="143" t="str">
        <f>IF($C103="","",IF(VLOOKUP($C103,'Control Sample Data'!$C$387:$M$482,6,FALSE)=0,"",VLOOKUP($C103,'Control Sample Data'!$C$387:$M$482,6,FALSE)))</f>
        <v/>
      </c>
      <c r="U103" s="143" t="str">
        <f>IF($C103="","",IF(VLOOKUP($C103,'Control Sample Data'!$C$387:$M$482,7,FALSE)=0,"",VLOOKUP($C103,'Control Sample Data'!$C$387:$M$482,7,FALSE)))</f>
        <v/>
      </c>
      <c r="V103" s="143" t="str">
        <f>IF($C103="","",IF(VLOOKUP($C103,'Control Sample Data'!$C$387:$M$482,8,FALSE)=0,"",VLOOKUP($C103,'Control Sample Data'!$C$387:$M$482,8,FALSE)))</f>
        <v/>
      </c>
      <c r="W103" s="143" t="str">
        <f>IF($C103="","",IF(VLOOKUP($C103,'Control Sample Data'!$C$387:$M$482,9,FALSE)=0,"",VLOOKUP($C103,'Control Sample Data'!$C$387:$M$482,9,FALSE)))</f>
        <v/>
      </c>
      <c r="X103" s="143" t="str">
        <f>IF($C103="","",IF(VLOOKUP($C103,'Control Sample Data'!$C$387:$M$482,10,FALSE)=0,"",VLOOKUP($C103,'Control Sample Data'!$C$387:$M$482,10,FALSE)))</f>
        <v/>
      </c>
      <c r="Y103" s="143" t="str">
        <f>IF($C103="","",IF(VLOOKUP($C103,'Control Sample Data'!$C$387:$M$482,11,FALSE)=0,"",VLOOKUP($C103,'Control Sample Data'!$C$387:$M$482,11,FALSE)))</f>
        <v/>
      </c>
    </row>
    <row r="104" spans="1:25" ht="15" customHeight="1">
      <c r="A104" s="140"/>
      <c r="B104" s="152" t="str">
        <f t="shared" si="17"/>
        <v/>
      </c>
      <c r="C104" s="151" t="str">
        <f>IF('Choose Housekeeping Genes'!C20=0,"",'Choose Housekeeping Genes'!C20)</f>
        <v/>
      </c>
      <c r="D104" s="143" t="str">
        <f>IF($C104="","",IF(VLOOKUP($C104,'Test Sample Data'!$C$387:$M$482,2,FALSE)=0,"",VLOOKUP($C104,'Test Sample Data'!$C$387:$M$482,2,FALSE)))</f>
        <v/>
      </c>
      <c r="E104" s="143" t="str">
        <f>IF($C104="","",IF(VLOOKUP($C104,'Test Sample Data'!$C$387:$M$482,3,FALSE)=0,"",VLOOKUP($C104,'Test Sample Data'!$C$387:$M$482,3,FALSE)))</f>
        <v/>
      </c>
      <c r="F104" s="143" t="str">
        <f>IF($C104="","",IF(VLOOKUP($C104,'Test Sample Data'!$C$387:$M$482,4,FALSE)=0,"",VLOOKUP($C104,'Test Sample Data'!$C$387:$M$482,4,FALSE)))</f>
        <v/>
      </c>
      <c r="G104" s="143" t="str">
        <f>IF($C104="","",IF(VLOOKUP($C104,'Test Sample Data'!$C$387:$M$482,5,FALSE)=0,"",VLOOKUP($C104,'Test Sample Data'!$C$387:$M$482,5,FALSE)))</f>
        <v/>
      </c>
      <c r="H104" s="143" t="str">
        <f>IF($C104="","",IF(VLOOKUP($C104,'Test Sample Data'!$C$387:$M$482,6,FALSE)=0,"",VLOOKUP($C104,'Test Sample Data'!$C$387:$M$482,6,FALSE)))</f>
        <v/>
      </c>
      <c r="I104" s="143" t="str">
        <f>IF($C104="","",IF(VLOOKUP($C104,'Test Sample Data'!$C$387:$M$482,7,FALSE)=0,"",VLOOKUP($C104,'Test Sample Data'!$C$387:$M$482,7,FALSE)))</f>
        <v/>
      </c>
      <c r="J104" s="143" t="str">
        <f>IF($C104="","",IF(VLOOKUP($C104,'Test Sample Data'!$C$387:$M$482,8,FALSE)=0,"",VLOOKUP($C104,'Test Sample Data'!$C$387:$M$482,8,FALSE)))</f>
        <v/>
      </c>
      <c r="K104" s="143" t="str">
        <f>IF($C104="","",IF(VLOOKUP($C104,'Test Sample Data'!$C$387:$M$482,9,FALSE)=0,"",VLOOKUP($C104,'Test Sample Data'!$C$387:$M$482,9,FALSE)))</f>
        <v/>
      </c>
      <c r="L104" s="143" t="str">
        <f>IF($C104="","",IF(VLOOKUP($C104,'Test Sample Data'!$C$387:$M$482,10,FALSE)=0,"",VLOOKUP($C104,'Test Sample Data'!$C$387:$M$482,10,FALSE)))</f>
        <v/>
      </c>
      <c r="M104" s="143" t="str">
        <f>IF($C104="","",IF(VLOOKUP($C104,'Test Sample Data'!$C$387:$M$482,11,FALSE)=0,"",VLOOKUP($C104,'Test Sample Data'!$C$387:$M$482,11,FALSE)))</f>
        <v/>
      </c>
      <c r="N104" s="160" t="str">
        <f t="shared" si="18"/>
        <v/>
      </c>
      <c r="O104" s="126" t="str">
        <f>IF('Choose Housekeeping Genes'!C104=0,"",'Choose Housekeeping Genes'!C104)</f>
        <v/>
      </c>
      <c r="P104" s="143" t="str">
        <f>IF($C104="","",IF(VLOOKUP($C104,'Control Sample Data'!$C$387:$M$482,2,FALSE)=0,"",VLOOKUP($C104,'Control Sample Data'!$C$387:$M$482,2,FALSE)))</f>
        <v/>
      </c>
      <c r="Q104" s="143" t="str">
        <f>IF($C104="","",IF(VLOOKUP($C104,'Control Sample Data'!$C$387:$M$482,3,FALSE)=0,"",VLOOKUP($C104,'Control Sample Data'!$C$387:$M$482,3,FALSE)))</f>
        <v/>
      </c>
      <c r="R104" s="143" t="str">
        <f>IF($C104="","",IF(VLOOKUP($C104,'Control Sample Data'!$C$387:$M$482,4,FALSE)=0,"",VLOOKUP($C104,'Control Sample Data'!$C$387:$M$482,4,FALSE)))</f>
        <v/>
      </c>
      <c r="S104" s="143" t="str">
        <f>IF($C104="","",IF(VLOOKUP($C104,'Control Sample Data'!$C$387:$M$482,5,FALSE)=0,"",VLOOKUP($C104,'Control Sample Data'!$C$387:$M$482,5,FALSE)))</f>
        <v/>
      </c>
      <c r="T104" s="143" t="str">
        <f>IF($C104="","",IF(VLOOKUP($C104,'Control Sample Data'!$C$387:$M$482,6,FALSE)=0,"",VLOOKUP($C104,'Control Sample Data'!$C$387:$M$482,6,FALSE)))</f>
        <v/>
      </c>
      <c r="U104" s="143" t="str">
        <f>IF($C104="","",IF(VLOOKUP($C104,'Control Sample Data'!$C$387:$M$482,7,FALSE)=0,"",VLOOKUP($C104,'Control Sample Data'!$C$387:$M$482,7,FALSE)))</f>
        <v/>
      </c>
      <c r="V104" s="143" t="str">
        <f>IF($C104="","",IF(VLOOKUP($C104,'Control Sample Data'!$C$387:$M$482,8,FALSE)=0,"",VLOOKUP($C104,'Control Sample Data'!$C$387:$M$482,8,FALSE)))</f>
        <v/>
      </c>
      <c r="W104" s="143" t="str">
        <f>IF($C104="","",IF(VLOOKUP($C104,'Control Sample Data'!$C$387:$M$482,9,FALSE)=0,"",VLOOKUP($C104,'Control Sample Data'!$C$387:$M$482,9,FALSE)))</f>
        <v/>
      </c>
      <c r="X104" s="143" t="str">
        <f>IF($C104="","",IF(VLOOKUP($C104,'Control Sample Data'!$C$387:$M$482,10,FALSE)=0,"",VLOOKUP($C104,'Control Sample Data'!$C$387:$M$482,10,FALSE)))</f>
        <v/>
      </c>
      <c r="Y104" s="143" t="str">
        <f>IF($C104="","",IF(VLOOKUP($C104,'Control Sample Data'!$C$387:$M$482,11,FALSE)=0,"",VLOOKUP($C104,'Control Sample Data'!$C$387:$M$482,11,FALSE)))</f>
        <v/>
      </c>
    </row>
    <row r="105" spans="1:25" ht="15" customHeight="1">
      <c r="A105" s="140"/>
      <c r="B105" s="152" t="str">
        <f t="shared" si="17"/>
        <v/>
      </c>
      <c r="C105" s="151" t="str">
        <f>IF('Choose Housekeeping Genes'!C21=0,"",'Choose Housekeeping Genes'!C21)</f>
        <v/>
      </c>
      <c r="D105" s="143" t="str">
        <f>IF($C105="","",IF(VLOOKUP($C105,'Test Sample Data'!$C$387:$M$482,2,FALSE)=0,"",VLOOKUP($C105,'Test Sample Data'!$C$387:$M$482,2,FALSE)))</f>
        <v/>
      </c>
      <c r="E105" s="143" t="str">
        <f>IF($C105="","",IF(VLOOKUP($C105,'Test Sample Data'!$C$387:$M$482,3,FALSE)=0,"",VLOOKUP($C105,'Test Sample Data'!$C$387:$M$482,3,FALSE)))</f>
        <v/>
      </c>
      <c r="F105" s="143" t="str">
        <f>IF($C105="","",IF(VLOOKUP($C105,'Test Sample Data'!$C$387:$M$482,4,FALSE)=0,"",VLOOKUP($C105,'Test Sample Data'!$C$387:$M$482,4,FALSE)))</f>
        <v/>
      </c>
      <c r="G105" s="143" t="str">
        <f>IF($C105="","",IF(VLOOKUP($C105,'Test Sample Data'!$C$387:$M$482,5,FALSE)=0,"",VLOOKUP($C105,'Test Sample Data'!$C$387:$M$482,5,FALSE)))</f>
        <v/>
      </c>
      <c r="H105" s="143" t="str">
        <f>IF($C105="","",IF(VLOOKUP($C105,'Test Sample Data'!$C$387:$M$482,6,FALSE)=0,"",VLOOKUP($C105,'Test Sample Data'!$C$387:$M$482,6,FALSE)))</f>
        <v/>
      </c>
      <c r="I105" s="143" t="str">
        <f>IF($C105="","",IF(VLOOKUP($C105,'Test Sample Data'!$C$387:$M$482,7,FALSE)=0,"",VLOOKUP($C105,'Test Sample Data'!$C$387:$M$482,7,FALSE)))</f>
        <v/>
      </c>
      <c r="J105" s="143" t="str">
        <f>IF($C105="","",IF(VLOOKUP($C105,'Test Sample Data'!$C$387:$M$482,8,FALSE)=0,"",VLOOKUP($C105,'Test Sample Data'!$C$387:$M$482,8,FALSE)))</f>
        <v/>
      </c>
      <c r="K105" s="143" t="str">
        <f>IF($C105="","",IF(VLOOKUP($C105,'Test Sample Data'!$C$387:$M$482,9,FALSE)=0,"",VLOOKUP($C105,'Test Sample Data'!$C$387:$M$482,9,FALSE)))</f>
        <v/>
      </c>
      <c r="L105" s="143" t="str">
        <f>IF($C105="","",IF(VLOOKUP($C105,'Test Sample Data'!$C$387:$M$482,10,FALSE)=0,"",VLOOKUP($C105,'Test Sample Data'!$C$387:$M$482,10,FALSE)))</f>
        <v/>
      </c>
      <c r="M105" s="143" t="str">
        <f>IF($C105="","",IF(VLOOKUP($C105,'Test Sample Data'!$C$387:$M$482,11,FALSE)=0,"",VLOOKUP($C105,'Test Sample Data'!$C$387:$M$482,11,FALSE)))</f>
        <v/>
      </c>
      <c r="N105" s="160" t="str">
        <f t="shared" si="18"/>
        <v/>
      </c>
      <c r="O105" s="126" t="str">
        <f>IF('Choose Housekeeping Genes'!C105=0,"",'Choose Housekeeping Genes'!C105)</f>
        <v/>
      </c>
      <c r="P105" s="143" t="str">
        <f>IF($C105="","",IF(VLOOKUP($C105,'Control Sample Data'!$C$387:$M$482,2,FALSE)=0,"",VLOOKUP($C105,'Control Sample Data'!$C$387:$M$482,2,FALSE)))</f>
        <v/>
      </c>
      <c r="Q105" s="143" t="str">
        <f>IF($C105="","",IF(VLOOKUP($C105,'Control Sample Data'!$C$387:$M$482,3,FALSE)=0,"",VLOOKUP($C105,'Control Sample Data'!$C$387:$M$482,3,FALSE)))</f>
        <v/>
      </c>
      <c r="R105" s="143" t="str">
        <f>IF($C105="","",IF(VLOOKUP($C105,'Control Sample Data'!$C$387:$M$482,4,FALSE)=0,"",VLOOKUP($C105,'Control Sample Data'!$C$387:$M$482,4,FALSE)))</f>
        <v/>
      </c>
      <c r="S105" s="143" t="str">
        <f>IF($C105="","",IF(VLOOKUP($C105,'Control Sample Data'!$C$387:$M$482,5,FALSE)=0,"",VLOOKUP($C105,'Control Sample Data'!$C$387:$M$482,5,FALSE)))</f>
        <v/>
      </c>
      <c r="T105" s="143" t="str">
        <f>IF($C105="","",IF(VLOOKUP($C105,'Control Sample Data'!$C$387:$M$482,6,FALSE)=0,"",VLOOKUP($C105,'Control Sample Data'!$C$387:$M$482,6,FALSE)))</f>
        <v/>
      </c>
      <c r="U105" s="143" t="str">
        <f>IF($C105="","",IF(VLOOKUP($C105,'Control Sample Data'!$C$387:$M$482,7,FALSE)=0,"",VLOOKUP($C105,'Control Sample Data'!$C$387:$M$482,7,FALSE)))</f>
        <v/>
      </c>
      <c r="V105" s="143" t="str">
        <f>IF($C105="","",IF(VLOOKUP($C105,'Control Sample Data'!$C$387:$M$482,8,FALSE)=0,"",VLOOKUP($C105,'Control Sample Data'!$C$387:$M$482,8,FALSE)))</f>
        <v/>
      </c>
      <c r="W105" s="143" t="str">
        <f>IF($C105="","",IF(VLOOKUP($C105,'Control Sample Data'!$C$387:$M$482,9,FALSE)=0,"",VLOOKUP($C105,'Control Sample Data'!$C$387:$M$482,9,FALSE)))</f>
        <v/>
      </c>
      <c r="X105" s="143" t="str">
        <f>IF($C105="","",IF(VLOOKUP($C105,'Control Sample Data'!$C$387:$M$482,10,FALSE)=0,"",VLOOKUP($C105,'Control Sample Data'!$C$387:$M$482,10,FALSE)))</f>
        <v/>
      </c>
      <c r="Y105" s="143" t="str">
        <f>IF($C105="","",IF(VLOOKUP($C105,'Control Sample Data'!$C$387:$M$482,11,FALSE)=0,"",VLOOKUP($C105,'Control Sample Data'!$C$387:$M$482,11,FALSE)))</f>
        <v/>
      </c>
    </row>
    <row r="106" spans="1:25" ht="15" customHeight="1">
      <c r="A106" s="140"/>
      <c r="B106" s="152" t="str">
        <f t="shared" si="17"/>
        <v/>
      </c>
      <c r="C106" s="151" t="str">
        <f>IF('Choose Housekeeping Genes'!C22=0,"",'Choose Housekeeping Genes'!C22)</f>
        <v/>
      </c>
      <c r="D106" s="143" t="str">
        <f>IF($C106="","",IF(VLOOKUP($C106,'Test Sample Data'!$C$387:$M$482,2,FALSE)=0,"",VLOOKUP($C106,'Test Sample Data'!$C$387:$M$482,2,FALSE)))</f>
        <v/>
      </c>
      <c r="E106" s="143" t="str">
        <f>IF($C106="","",IF(VLOOKUP($C106,'Test Sample Data'!$C$387:$M$482,3,FALSE)=0,"",VLOOKUP($C106,'Test Sample Data'!$C$387:$M$482,3,FALSE)))</f>
        <v/>
      </c>
      <c r="F106" s="143" t="str">
        <f>IF($C106="","",IF(VLOOKUP($C106,'Test Sample Data'!$C$387:$M$482,4,FALSE)=0,"",VLOOKUP($C106,'Test Sample Data'!$C$387:$M$482,4,FALSE)))</f>
        <v/>
      </c>
      <c r="G106" s="143" t="str">
        <f>IF($C106="","",IF(VLOOKUP($C106,'Test Sample Data'!$C$387:$M$482,5,FALSE)=0,"",VLOOKUP($C106,'Test Sample Data'!$C$387:$M$482,5,FALSE)))</f>
        <v/>
      </c>
      <c r="H106" s="143" t="str">
        <f>IF($C106="","",IF(VLOOKUP($C106,'Test Sample Data'!$C$387:$M$482,6,FALSE)=0,"",VLOOKUP($C106,'Test Sample Data'!$C$387:$M$482,6,FALSE)))</f>
        <v/>
      </c>
      <c r="I106" s="143" t="str">
        <f>IF($C106="","",IF(VLOOKUP($C106,'Test Sample Data'!$C$387:$M$482,7,FALSE)=0,"",VLOOKUP($C106,'Test Sample Data'!$C$387:$M$482,7,FALSE)))</f>
        <v/>
      </c>
      <c r="J106" s="143" t="str">
        <f>IF($C106="","",IF(VLOOKUP($C106,'Test Sample Data'!$C$387:$M$482,8,FALSE)=0,"",VLOOKUP($C106,'Test Sample Data'!$C$387:$M$482,8,FALSE)))</f>
        <v/>
      </c>
      <c r="K106" s="143" t="str">
        <f>IF($C106="","",IF(VLOOKUP($C106,'Test Sample Data'!$C$387:$M$482,9,FALSE)=0,"",VLOOKUP($C106,'Test Sample Data'!$C$387:$M$482,9,FALSE)))</f>
        <v/>
      </c>
      <c r="L106" s="143" t="str">
        <f>IF($C106="","",IF(VLOOKUP($C106,'Test Sample Data'!$C$387:$M$482,10,FALSE)=0,"",VLOOKUP($C106,'Test Sample Data'!$C$387:$M$482,10,FALSE)))</f>
        <v/>
      </c>
      <c r="M106" s="143" t="str">
        <f>IF($C106="","",IF(VLOOKUP($C106,'Test Sample Data'!$C$387:$M$482,11,FALSE)=0,"",VLOOKUP($C106,'Test Sample Data'!$C$387:$M$482,11,FALSE)))</f>
        <v/>
      </c>
      <c r="N106" s="160" t="str">
        <f t="shared" si="18"/>
        <v/>
      </c>
      <c r="O106" s="126" t="str">
        <f>IF('Choose Housekeeping Genes'!C106=0,"",'Choose Housekeeping Genes'!C106)</f>
        <v/>
      </c>
      <c r="P106" s="143" t="str">
        <f>IF($C106="","",IF(VLOOKUP($C106,'Control Sample Data'!$C$387:$M$482,2,FALSE)=0,"",VLOOKUP($C106,'Control Sample Data'!$C$387:$M$482,2,FALSE)))</f>
        <v/>
      </c>
      <c r="Q106" s="143" t="str">
        <f>IF($C106="","",IF(VLOOKUP($C106,'Control Sample Data'!$C$387:$M$482,3,FALSE)=0,"",VLOOKUP($C106,'Control Sample Data'!$C$387:$M$482,3,FALSE)))</f>
        <v/>
      </c>
      <c r="R106" s="143" t="str">
        <f>IF($C106="","",IF(VLOOKUP($C106,'Control Sample Data'!$C$387:$M$482,4,FALSE)=0,"",VLOOKUP($C106,'Control Sample Data'!$C$387:$M$482,4,FALSE)))</f>
        <v/>
      </c>
      <c r="S106" s="143" t="str">
        <f>IF($C106="","",IF(VLOOKUP($C106,'Control Sample Data'!$C$387:$M$482,5,FALSE)=0,"",VLOOKUP($C106,'Control Sample Data'!$C$387:$M$482,5,FALSE)))</f>
        <v/>
      </c>
      <c r="T106" s="143" t="str">
        <f>IF($C106="","",IF(VLOOKUP($C106,'Control Sample Data'!$C$387:$M$482,6,FALSE)=0,"",VLOOKUP($C106,'Control Sample Data'!$C$387:$M$482,6,FALSE)))</f>
        <v/>
      </c>
      <c r="U106" s="143" t="str">
        <f>IF($C106="","",IF(VLOOKUP($C106,'Control Sample Data'!$C$387:$M$482,7,FALSE)=0,"",VLOOKUP($C106,'Control Sample Data'!$C$387:$M$482,7,FALSE)))</f>
        <v/>
      </c>
      <c r="V106" s="143" t="str">
        <f>IF($C106="","",IF(VLOOKUP($C106,'Control Sample Data'!$C$387:$M$482,8,FALSE)=0,"",VLOOKUP($C106,'Control Sample Data'!$C$387:$M$482,8,FALSE)))</f>
        <v/>
      </c>
      <c r="W106" s="143" t="str">
        <f>IF($C106="","",IF(VLOOKUP($C106,'Control Sample Data'!$C$387:$M$482,9,FALSE)=0,"",VLOOKUP($C106,'Control Sample Data'!$C$387:$M$482,9,FALSE)))</f>
        <v/>
      </c>
      <c r="X106" s="143" t="str">
        <f>IF($C106="","",IF(VLOOKUP($C106,'Control Sample Data'!$C$387:$M$482,10,FALSE)=0,"",VLOOKUP($C106,'Control Sample Data'!$C$387:$M$482,10,FALSE)))</f>
        <v/>
      </c>
      <c r="Y106" s="143" t="str">
        <f>IF($C106="","",IF(VLOOKUP($C106,'Control Sample Data'!$C$387:$M$482,11,FALSE)=0,"",VLOOKUP($C106,'Control Sample Data'!$C$387:$M$482,11,FALSE)))</f>
        <v/>
      </c>
    </row>
    <row r="107" spans="1:25" ht="15" customHeight="1">
      <c r="A107" s="140"/>
      <c r="B107" s="149" t="s">
        <v>1412</v>
      </c>
      <c r="C107" s="145"/>
      <c r="D107" s="146" t="str">
        <f>IF(ISERROR(AVERAGE(D87:D106)),"",AVERAGE(D87:D106))</f>
        <v/>
      </c>
      <c r="E107" s="146" t="str">
        <f aca="true" t="shared" si="19" ref="E107:M107">IF(ISERROR(AVERAGE(E87:E106)),"",AVERAGE(E87:E106))</f>
        <v/>
      </c>
      <c r="F107" s="146" t="str">
        <f t="shared" si="19"/>
        <v/>
      </c>
      <c r="G107" s="146" t="str">
        <f t="shared" si="19"/>
        <v/>
      </c>
      <c r="H107" s="146" t="str">
        <f t="shared" si="19"/>
        <v/>
      </c>
      <c r="I107" s="146" t="str">
        <f t="shared" si="19"/>
        <v/>
      </c>
      <c r="J107" s="146" t="str">
        <f t="shared" si="19"/>
        <v/>
      </c>
      <c r="K107" s="146" t="str">
        <f t="shared" si="19"/>
        <v/>
      </c>
      <c r="L107" s="146" t="str">
        <f t="shared" si="19"/>
        <v/>
      </c>
      <c r="M107" s="146" t="str">
        <f t="shared" si="19"/>
        <v/>
      </c>
      <c r="N107" s="149" t="s">
        <v>1412</v>
      </c>
      <c r="O107" s="145"/>
      <c r="P107" s="146" t="str">
        <f>IF(ISERROR(AVERAGE(P87:P106)),"",AVERAGE(P87:P106))</f>
        <v/>
      </c>
      <c r="Q107" s="146" t="str">
        <f aca="true" t="shared" si="20" ref="Q107:Y107">IF(ISERROR(AVERAGE(Q87:Q106)),"",AVERAGE(Q87:Q106))</f>
        <v/>
      </c>
      <c r="R107" s="146" t="str">
        <f t="shared" si="20"/>
        <v/>
      </c>
      <c r="S107" s="146" t="str">
        <f t="shared" si="20"/>
        <v/>
      </c>
      <c r="T107" s="146" t="str">
        <f t="shared" si="20"/>
        <v/>
      </c>
      <c r="U107" s="146" t="str">
        <f t="shared" si="20"/>
        <v/>
      </c>
      <c r="V107" s="146" t="str">
        <f t="shared" si="20"/>
        <v/>
      </c>
      <c r="W107" s="146" t="str">
        <f t="shared" si="20"/>
        <v/>
      </c>
      <c r="X107" s="146" t="str">
        <f t="shared" si="20"/>
        <v/>
      </c>
      <c r="Y107" s="146" t="str">
        <f t="shared" si="20"/>
        <v/>
      </c>
    </row>
    <row r="260" ht="15" customHeight="1">
      <c r="A260" s="161"/>
    </row>
    <row r="261" ht="15" customHeight="1">
      <c r="A261" s="161"/>
    </row>
    <row r="262" ht="15" customHeight="1">
      <c r="A262" s="161"/>
    </row>
    <row r="263" ht="15" customHeight="1">
      <c r="A263" s="161"/>
    </row>
    <row r="264" ht="15" customHeight="1">
      <c r="A264" s="161"/>
    </row>
    <row r="265" ht="15" customHeight="1">
      <c r="A265" s="161"/>
    </row>
    <row r="266" ht="15" customHeight="1">
      <c r="A266" s="161"/>
    </row>
    <row r="267" ht="15" customHeight="1">
      <c r="A267" s="161"/>
    </row>
    <row r="268" ht="15" customHeight="1">
      <c r="A268" s="161"/>
    </row>
    <row r="269" ht="15" customHeight="1">
      <c r="A269" s="161"/>
    </row>
    <row r="270" ht="15" customHeight="1">
      <c r="A270" s="161"/>
    </row>
    <row r="271" ht="15" customHeight="1">
      <c r="A271" s="161"/>
    </row>
  </sheetData>
  <mergeCells count="22">
    <mergeCell ref="D1:M1"/>
    <mergeCell ref="P1:Y1"/>
    <mergeCell ref="B23:C23"/>
    <mergeCell ref="N23:O23"/>
    <mergeCell ref="B44:C44"/>
    <mergeCell ref="N44:O44"/>
    <mergeCell ref="B65:C65"/>
    <mergeCell ref="N65:O65"/>
    <mergeCell ref="B86:C86"/>
    <mergeCell ref="N86:O86"/>
    <mergeCell ref="B107:C107"/>
    <mergeCell ref="N107:O107"/>
    <mergeCell ref="A1:A2"/>
    <mergeCell ref="A3:A23"/>
    <mergeCell ref="A24:A44"/>
    <mergeCell ref="A45:A65"/>
    <mergeCell ref="A66:A86"/>
    <mergeCell ref="A87:A107"/>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165"/>
  <sheetViews>
    <sheetView workbookViewId="0" topLeftCell="A1">
      <pane ySplit="2" topLeftCell="A3" activePane="bottomLeft" state="frozen"/>
      <selection pane="bottomLeft" activeCell="A1" sqref="A1:H1"/>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105" t="s">
        <v>1413</v>
      </c>
      <c r="B1" s="106"/>
      <c r="C1" s="106"/>
      <c r="D1" s="106"/>
      <c r="E1" s="106"/>
      <c r="F1" s="106"/>
      <c r="G1" s="106"/>
      <c r="H1" s="107"/>
      <c r="I1" s="31" t="s">
        <v>1414</v>
      </c>
      <c r="J1" s="51"/>
      <c r="K1" s="51"/>
      <c r="L1" s="126" t="str">
        <f>Results!F2</f>
        <v>Test Sample</v>
      </c>
      <c r="M1" s="25"/>
    </row>
    <row r="2" spans="1:13" s="68" customFormat="1" ht="15" customHeight="1">
      <c r="A2" s="108" t="s">
        <v>1415</v>
      </c>
      <c r="B2" s="109"/>
      <c r="C2" s="109" t="str">
        <f>'Gene Table'!D1</f>
        <v>QG073</v>
      </c>
      <c r="D2" s="110"/>
      <c r="E2" s="111"/>
      <c r="F2" s="112"/>
      <c r="G2" s="112"/>
      <c r="H2" s="113"/>
      <c r="I2" s="31" t="s">
        <v>1416</v>
      </c>
      <c r="J2" s="51"/>
      <c r="K2" s="51"/>
      <c r="L2" s="126" t="str">
        <f>Results!G2</f>
        <v>Control Sample</v>
      </c>
      <c r="M2" s="126"/>
    </row>
    <row r="3" spans="1:13" s="68" customFormat="1" ht="15" customHeight="1">
      <c r="A3" s="114"/>
      <c r="B3" s="115"/>
      <c r="C3" s="115"/>
      <c r="D3" s="115"/>
      <c r="E3" s="115"/>
      <c r="F3" s="115"/>
      <c r="G3" s="115"/>
      <c r="H3" s="115"/>
      <c r="I3" s="115"/>
      <c r="J3" s="115"/>
      <c r="K3" s="115"/>
      <c r="L3" s="115"/>
      <c r="M3" s="127"/>
    </row>
    <row r="4" spans="1:13" s="68" customFormat="1" ht="15" customHeight="1">
      <c r="A4" s="116" t="s">
        <v>1417</v>
      </c>
      <c r="B4" s="117"/>
      <c r="C4" s="118" t="s">
        <v>1418</v>
      </c>
      <c r="D4" s="119">
        <v>3</v>
      </c>
      <c r="E4" s="120"/>
      <c r="F4" s="121"/>
      <c r="G4" s="121"/>
      <c r="H4" s="121"/>
      <c r="I4" s="121"/>
      <c r="J4" s="121"/>
      <c r="K4" s="121"/>
      <c r="L4" s="121"/>
      <c r="M4" s="128"/>
    </row>
    <row r="5" spans="1:13" s="68" customFormat="1" ht="15" customHeight="1">
      <c r="A5" s="114"/>
      <c r="B5" s="115"/>
      <c r="C5" s="115"/>
      <c r="D5" s="115"/>
      <c r="E5" s="115"/>
      <c r="F5" s="115"/>
      <c r="G5" s="115"/>
      <c r="H5" s="115"/>
      <c r="I5" s="115"/>
      <c r="J5" s="115"/>
      <c r="K5" s="115"/>
      <c r="L5" s="115"/>
      <c r="M5" s="127"/>
    </row>
    <row r="6" spans="1:18" s="68" customFormat="1" ht="15" customHeight="1">
      <c r="A6" s="108" t="str">
        <f>'Gene Table'!A3</f>
        <v>Plate 1</v>
      </c>
      <c r="B6" s="106"/>
      <c r="C6" s="106"/>
      <c r="D6" s="106"/>
      <c r="E6" s="106"/>
      <c r="F6" s="106"/>
      <c r="G6" s="106"/>
      <c r="H6" s="106"/>
      <c r="I6" s="106"/>
      <c r="J6" s="106"/>
      <c r="K6" s="106"/>
      <c r="L6" s="106"/>
      <c r="M6" s="107"/>
      <c r="N6" s="129"/>
      <c r="O6" s="129"/>
      <c r="P6" s="129"/>
      <c r="Q6" s="129"/>
      <c r="R6" s="129"/>
    </row>
    <row r="7" spans="1:13" ht="15" customHeight="1">
      <c r="A7" s="122" t="s">
        <v>1419</v>
      </c>
      <c r="B7" s="106"/>
      <c r="C7" s="106"/>
      <c r="D7" s="106"/>
      <c r="E7" s="106"/>
      <c r="F7" s="106"/>
      <c r="G7" s="106"/>
      <c r="H7" s="106"/>
      <c r="I7" s="106"/>
      <c r="J7" s="106"/>
      <c r="K7" s="106"/>
      <c r="L7" s="106"/>
      <c r="M7" s="107"/>
    </row>
    <row r="8" spans="1:13" ht="15" customHeight="1">
      <c r="A8" s="70" t="str">
        <f>L1</f>
        <v>Test Sample</v>
      </c>
      <c r="B8" s="70"/>
      <c r="C8" s="70"/>
      <c r="D8" s="70"/>
      <c r="E8" s="70"/>
      <c r="F8" s="70"/>
      <c r="G8" s="70"/>
      <c r="H8" s="70"/>
      <c r="I8" s="70"/>
      <c r="J8" s="70"/>
      <c r="K8" s="70"/>
      <c r="L8" s="70"/>
      <c r="M8" s="70"/>
    </row>
    <row r="9" spans="1:13" ht="15" customHeight="1">
      <c r="A9" s="70" t="s">
        <v>1390</v>
      </c>
      <c r="B9" s="70" t="s">
        <v>1395</v>
      </c>
      <c r="C9" s="70" t="s">
        <v>1396</v>
      </c>
      <c r="D9" s="70" t="s">
        <v>1397</v>
      </c>
      <c r="E9" s="70" t="s">
        <v>1398</v>
      </c>
      <c r="F9" s="70" t="s">
        <v>1399</v>
      </c>
      <c r="G9" s="70" t="s">
        <v>1400</v>
      </c>
      <c r="H9" s="70" t="s">
        <v>1401</v>
      </c>
      <c r="I9" s="70" t="s">
        <v>1402</v>
      </c>
      <c r="J9" s="70" t="s">
        <v>1403</v>
      </c>
      <c r="K9" s="70" t="s">
        <v>1404</v>
      </c>
      <c r="L9" s="84" t="s">
        <v>1420</v>
      </c>
      <c r="M9" s="130" t="s">
        <v>1421</v>
      </c>
    </row>
    <row r="10" spans="1:13" ht="15" customHeight="1">
      <c r="A10" s="70" t="s">
        <v>1422</v>
      </c>
      <c r="B10" s="123" t="str">
        <f>IF(ISERROR(AVERAGE(Calculations!D98:D99)),"",AVERAGE(Calculations!D98:D99))</f>
        <v/>
      </c>
      <c r="C10" s="123" t="str">
        <f>IF(ISERROR(AVERAGE(Calculations!E98:E99)),"",AVERAGE(Calculations!E98:E99))</f>
        <v/>
      </c>
      <c r="D10" s="123" t="str">
        <f>IF(ISERROR(AVERAGE(Calculations!F98:F99)),"",AVERAGE(Calculations!F98:F99))</f>
        <v/>
      </c>
      <c r="E10" s="123" t="str">
        <f>IF(ISERROR(AVERAGE(Calculations!G98:G99)),"",AVERAGE(Calculations!G98:G99))</f>
        <v/>
      </c>
      <c r="F10" s="123" t="str">
        <f>IF(ISERROR(AVERAGE(Calculations!H98:H99)),"",AVERAGE(Calculations!H98:H99))</f>
        <v/>
      </c>
      <c r="G10" s="123" t="str">
        <f>IF(ISERROR(AVERAGE(Calculations!I98:I99)),"",AVERAGE(Calculations!I98:I99))</f>
        <v/>
      </c>
      <c r="H10" s="123" t="str">
        <f>IF(ISERROR(AVERAGE(Calculations!J98:J99)),"",AVERAGE(Calculations!J98:J99))</f>
        <v/>
      </c>
      <c r="I10" s="123" t="str">
        <f>IF(ISERROR(AVERAGE(Calculations!K98:K99)),"",AVERAGE(Calculations!K98:K99))</f>
        <v/>
      </c>
      <c r="J10" s="123" t="str">
        <f>IF(ISERROR(AVERAGE(Calculations!L98:L99)),"",AVERAGE(Calculations!L98:L99))</f>
        <v/>
      </c>
      <c r="K10" s="123" t="str">
        <f>IF(ISERROR(AVERAGE(Calculations!M98:M99)),"",AVERAGE(Calculations!M98:M99))</f>
        <v/>
      </c>
      <c r="L10" s="131" t="e">
        <f aca="true" t="shared" si="0" ref="L10:L13">AVERAGE(B10:K10)</f>
        <v>#DIV/0!</v>
      </c>
      <c r="M10" s="131" t="e">
        <f>STDEV(B10:K10)</f>
        <v>#DIV/0!</v>
      </c>
    </row>
    <row r="11" spans="1:13" ht="15" customHeight="1">
      <c r="A11" s="84" t="s">
        <v>1423</v>
      </c>
      <c r="B11" s="123" t="str">
        <f>IF(ISERROR(STDEV(Calculations!D98:D99)),"",STDEV(Calculations!D98:D99))</f>
        <v/>
      </c>
      <c r="C11" s="123" t="str">
        <f>IF(ISERROR(STDEV(Calculations!E98:E99)),"",STDEV(Calculations!E98:E99))</f>
        <v/>
      </c>
      <c r="D11" s="123" t="str">
        <f>IF(ISERROR(STDEV(Calculations!F98:F99)),"",STDEV(Calculations!F98:F99))</f>
        <v/>
      </c>
      <c r="E11" s="123" t="str">
        <f>IF(ISERROR(STDEV(Calculations!G98:G99)),"",STDEV(Calculations!G98:G99))</f>
        <v/>
      </c>
      <c r="F11" s="123" t="str">
        <f>IF(ISERROR(STDEV(Calculations!H98:H99)),"",STDEV(Calculations!H98:H99))</f>
        <v/>
      </c>
      <c r="G11" s="123" t="str">
        <f>IF(ISERROR(STDEV(Calculations!I98:I99)),"",STDEV(Calculations!I98:I99))</f>
        <v/>
      </c>
      <c r="H11" s="123" t="str">
        <f>IF(ISERROR(STDEV(Calculations!J98:J99)),"",STDEV(Calculations!J98:J99))</f>
        <v/>
      </c>
      <c r="I11" s="123" t="str">
        <f>IF(ISERROR(STDEV(Calculations!K98:K99)),"",STDEV(Calculations!K98:K99))</f>
        <v/>
      </c>
      <c r="J11" s="123" t="str">
        <f>IF(ISERROR(STDEV(Calculations!L98:L99)),"",STDEV(Calculations!L98:L99))</f>
        <v/>
      </c>
      <c r="K11" s="123" t="str">
        <f>IF(ISERROR(STDEV(Calculations!M98:M99)),"",STDEV(Calculations!M98:M99))</f>
        <v/>
      </c>
      <c r="L11" s="131" t="e">
        <f t="shared" si="0"/>
        <v>#DIV/0!</v>
      </c>
      <c r="M11" s="131" t="s">
        <v>1424</v>
      </c>
    </row>
    <row r="12" spans="1:13" ht="15" customHeight="1">
      <c r="A12" s="70" t="s">
        <v>1425</v>
      </c>
      <c r="B12" s="123" t="str">
        <f>IF(ISERROR(AVERAGE(Calculations!D96:D97)),"",AVERAGE(Calculations!D96:D97))</f>
        <v/>
      </c>
      <c r="C12" s="123" t="str">
        <f>IF(ISERROR(AVERAGE(Calculations!E96:E97)),"",AVERAGE(Calculations!E96:E97))</f>
        <v/>
      </c>
      <c r="D12" s="123" t="str">
        <f>IF(ISERROR(AVERAGE(Calculations!F96:F97)),"",AVERAGE(Calculations!F96:F97))</f>
        <v/>
      </c>
      <c r="E12" s="123" t="str">
        <f>IF(ISERROR(AVERAGE(Calculations!G96:G97)),"",AVERAGE(Calculations!G96:G97))</f>
        <v/>
      </c>
      <c r="F12" s="123" t="str">
        <f>IF(ISERROR(AVERAGE(Calculations!H96:H97)),"",AVERAGE(Calculations!H96:H97))</f>
        <v/>
      </c>
      <c r="G12" s="123" t="str">
        <f>IF(ISERROR(AVERAGE(Calculations!I96:I97)),"",AVERAGE(Calculations!I96:I97))</f>
        <v/>
      </c>
      <c r="H12" s="123" t="str">
        <f>IF(ISERROR(AVERAGE(Calculations!J96:J97)),"",AVERAGE(Calculations!J96:J97))</f>
        <v/>
      </c>
      <c r="I12" s="123" t="str">
        <f>IF(ISERROR(AVERAGE(Calculations!K96:K97)),"",AVERAGE(Calculations!K96:K97))</f>
        <v/>
      </c>
      <c r="J12" s="123" t="str">
        <f>IF(ISERROR(AVERAGE(Calculations!L96:L97)),"",AVERAGE(Calculations!L96:L97))</f>
        <v/>
      </c>
      <c r="K12" s="123" t="str">
        <f>IF(ISERROR(AVERAGE(Calculations!M96:M97)),"",AVERAGE(Calculations!M96:M97))</f>
        <v/>
      </c>
      <c r="L12" s="131" t="e">
        <f t="shared" si="0"/>
        <v>#DIV/0!</v>
      </c>
      <c r="M12" s="131" t="e">
        <f>STDEV(B12:K12)</f>
        <v>#DIV/0!</v>
      </c>
    </row>
    <row r="13" spans="1:13" ht="15" customHeight="1">
      <c r="A13" s="84" t="s">
        <v>1426</v>
      </c>
      <c r="B13" s="123" t="str">
        <f>IF(ISERROR(STDEV(Calculations!D96:D97)),"",STDEV(Calculations!D96:D97))</f>
        <v/>
      </c>
      <c r="C13" s="123" t="str">
        <f>IF(ISERROR(STDEV(Calculations!E96:E97)),"",STDEV(Calculations!E96:E97))</f>
        <v/>
      </c>
      <c r="D13" s="123" t="str">
        <f>IF(ISERROR(STDEV(Calculations!F96:F97)),"",STDEV(Calculations!F96:F97))</f>
        <v/>
      </c>
      <c r="E13" s="123" t="str">
        <f>IF(ISERROR(STDEV(Calculations!G96:G97)),"",STDEV(Calculations!G96:G97))</f>
        <v/>
      </c>
      <c r="F13" s="123" t="str">
        <f>IF(ISERROR(STDEV(Calculations!H96:H97)),"",STDEV(Calculations!H96:H97))</f>
        <v/>
      </c>
      <c r="G13" s="123" t="str">
        <f>IF(ISERROR(STDEV(Calculations!I96:I97)),"",STDEV(Calculations!I96:I97))</f>
        <v/>
      </c>
      <c r="H13" s="123" t="str">
        <f>IF(ISERROR(STDEV(Calculations!J96:J97)),"",STDEV(Calculations!J96:J97))</f>
        <v/>
      </c>
      <c r="I13" s="123" t="str">
        <f>IF(ISERROR(STDEV(Calculations!K96:K97)),"",STDEV(Calculations!K96:K97))</f>
        <v/>
      </c>
      <c r="J13" s="123" t="str">
        <f>IF(ISERROR(STDEV(Calculations!L96:L97)),"",STDEV(Calculations!L96:L97))</f>
        <v/>
      </c>
      <c r="K13" s="123" t="str">
        <f>IF(ISERROR(STDEV(Calculations!M96:M97)),"",STDEV(Calculations!M96:M97))</f>
        <v/>
      </c>
      <c r="L13" s="131" t="e">
        <f t="shared" si="0"/>
        <v>#DIV/0!</v>
      </c>
      <c r="M13" s="131" t="s">
        <v>1424</v>
      </c>
    </row>
    <row r="14" spans="1:13" ht="15" customHeight="1">
      <c r="A14" s="65" t="str">
        <f>L2</f>
        <v>Control Sample</v>
      </c>
      <c r="B14" s="66"/>
      <c r="C14" s="66"/>
      <c r="D14" s="66"/>
      <c r="E14" s="66"/>
      <c r="F14" s="66"/>
      <c r="G14" s="66"/>
      <c r="H14" s="66"/>
      <c r="I14" s="66"/>
      <c r="J14" s="66"/>
      <c r="K14" s="66"/>
      <c r="L14" s="66"/>
      <c r="M14" s="67"/>
    </row>
    <row r="15" spans="1:13" ht="15" customHeight="1">
      <c r="A15" s="70" t="s">
        <v>1390</v>
      </c>
      <c r="B15" s="70" t="s">
        <v>1395</v>
      </c>
      <c r="C15" s="70" t="s">
        <v>1396</v>
      </c>
      <c r="D15" s="70" t="s">
        <v>1397</v>
      </c>
      <c r="E15" s="70" t="s">
        <v>1398</v>
      </c>
      <c r="F15" s="70" t="s">
        <v>1399</v>
      </c>
      <c r="G15" s="70" t="s">
        <v>1400</v>
      </c>
      <c r="H15" s="70" t="s">
        <v>1401</v>
      </c>
      <c r="I15" s="70" t="s">
        <v>1402</v>
      </c>
      <c r="J15" s="70" t="s">
        <v>1403</v>
      </c>
      <c r="K15" s="70" t="s">
        <v>1404</v>
      </c>
      <c r="L15" s="84" t="s">
        <v>1420</v>
      </c>
      <c r="M15" s="130" t="s">
        <v>1421</v>
      </c>
    </row>
    <row r="16" spans="1:13" ht="15" customHeight="1">
      <c r="A16" s="70" t="s">
        <v>1422</v>
      </c>
      <c r="B16" s="123" t="str">
        <f>IF(ISERROR(AVERAGE(Calculations!P98:P99)),"",AVERAGE(Calculations!P98:P99))</f>
        <v/>
      </c>
      <c r="C16" s="123" t="str">
        <f>IF(ISERROR(AVERAGE(Calculations!Q98:Q99)),"",AVERAGE(Calculations!Q98:Q99))</f>
        <v/>
      </c>
      <c r="D16" s="123" t="str">
        <f>IF(ISERROR(AVERAGE(Calculations!R98:R99)),"",AVERAGE(Calculations!R98:R99))</f>
        <v/>
      </c>
      <c r="E16" s="123" t="str">
        <f>IF(ISERROR(AVERAGE(Calculations!S98:S99)),"",AVERAGE(Calculations!S98:S99))</f>
        <v/>
      </c>
      <c r="F16" s="123" t="str">
        <f>IF(ISERROR(AVERAGE(Calculations!T98:T99)),"",AVERAGE(Calculations!T98:T99))</f>
        <v/>
      </c>
      <c r="G16" s="123" t="str">
        <f>IF(ISERROR(AVERAGE(Calculations!U98:U99)),"",AVERAGE(Calculations!U98:U99))</f>
        <v/>
      </c>
      <c r="H16" s="123" t="str">
        <f>IF(ISERROR(AVERAGE(Calculations!V98:V99)),"",AVERAGE(Calculations!V98:V99))</f>
        <v/>
      </c>
      <c r="I16" s="123" t="str">
        <f>IF(ISERROR(AVERAGE(Calculations!W98:W99)),"",AVERAGE(Calculations!W98:W99))</f>
        <v/>
      </c>
      <c r="J16" s="123" t="str">
        <f>IF(ISERROR(AVERAGE(Calculations!X98:X99)),"",AVERAGE(Calculations!X98:X99))</f>
        <v/>
      </c>
      <c r="K16" s="123" t="str">
        <f>IF(ISERROR(AVERAGE(Calculations!Y98:Y99)),"",AVERAGE(Calculations!Y98:Y99))</f>
        <v/>
      </c>
      <c r="L16" s="131" t="e">
        <f aca="true" t="shared" si="1" ref="L16:L19">AVERAGE(B16:K16)</f>
        <v>#DIV/0!</v>
      </c>
      <c r="M16" s="131" t="e">
        <f>STDEV(B16:K16)</f>
        <v>#DIV/0!</v>
      </c>
    </row>
    <row r="17" spans="1:13" ht="15" customHeight="1">
      <c r="A17" s="84" t="s">
        <v>1423</v>
      </c>
      <c r="B17" s="123" t="str">
        <f>IF(ISERROR(STDEV(Calculations!P98:P99)),"",STDEV(Calculations!P98:P99))</f>
        <v/>
      </c>
      <c r="C17" s="123" t="str">
        <f>IF(ISERROR(STDEV(Calculations!Q98:Q99)),"",STDEV(Calculations!Q98:Q99))</f>
        <v/>
      </c>
      <c r="D17" s="123" t="str">
        <f>IF(ISERROR(STDEV(Calculations!R98:R99)),"",STDEV(Calculations!R98:R99))</f>
        <v/>
      </c>
      <c r="E17" s="123" t="str">
        <f>IF(ISERROR(STDEV(Calculations!S98:S99)),"",STDEV(Calculations!S98:S99))</f>
        <v/>
      </c>
      <c r="F17" s="123" t="str">
        <f>IF(ISERROR(STDEV(Calculations!T98:T99)),"",STDEV(Calculations!T98:T99))</f>
        <v/>
      </c>
      <c r="G17" s="123" t="str">
        <f>IF(ISERROR(STDEV(Calculations!U98:U99)),"",STDEV(Calculations!U98:U99))</f>
        <v/>
      </c>
      <c r="H17" s="123" t="str">
        <f>IF(ISERROR(STDEV(Calculations!V98:V99)),"",STDEV(Calculations!V98:V99))</f>
        <v/>
      </c>
      <c r="I17" s="123" t="str">
        <f>IF(ISERROR(STDEV(Calculations!W98:W99)),"",STDEV(Calculations!W98:W99))</f>
        <v/>
      </c>
      <c r="J17" s="123" t="str">
        <f>IF(ISERROR(STDEV(Calculations!X98:X99)),"",STDEV(Calculations!X98:X99))</f>
        <v/>
      </c>
      <c r="K17" s="123" t="str">
        <f>IF(ISERROR(STDEV(Calculations!Y98:Y99)),"",STDEV(Calculations!Y98:Y99))</f>
        <v/>
      </c>
      <c r="L17" s="131" t="e">
        <f t="shared" si="1"/>
        <v>#DIV/0!</v>
      </c>
      <c r="M17" s="131" t="s">
        <v>1424</v>
      </c>
    </row>
    <row r="18" spans="1:13" ht="15" customHeight="1">
      <c r="A18" s="70" t="s">
        <v>1425</v>
      </c>
      <c r="B18" s="123" t="str">
        <f>IF(ISERROR(AVERAGE(Calculations!P96:P97)),"",AVERAGE(Calculations!P96:P97))</f>
        <v/>
      </c>
      <c r="C18" s="123" t="str">
        <f>IF(ISERROR(AVERAGE(Calculations!Q96:Q97)),"",AVERAGE(Calculations!Q96:Q97))</f>
        <v/>
      </c>
      <c r="D18" s="123" t="str">
        <f>IF(ISERROR(AVERAGE(Calculations!R96:R97)),"",AVERAGE(Calculations!R96:R97))</f>
        <v/>
      </c>
      <c r="E18" s="123" t="str">
        <f>IF(ISERROR(AVERAGE(Calculations!S96:S97)),"",AVERAGE(Calculations!S96:S97))</f>
        <v/>
      </c>
      <c r="F18" s="123" t="str">
        <f>IF(ISERROR(AVERAGE(Calculations!T96:T97)),"",AVERAGE(Calculations!T96:T97))</f>
        <v/>
      </c>
      <c r="G18" s="123" t="str">
        <f>IF(ISERROR(AVERAGE(Calculations!U96:U97)),"",AVERAGE(Calculations!U96:U97))</f>
        <v/>
      </c>
      <c r="H18" s="123" t="str">
        <f>IF(ISERROR(AVERAGE(Calculations!V96:V97)),"",AVERAGE(Calculations!V96:V97))</f>
        <v/>
      </c>
      <c r="I18" s="123" t="str">
        <f>IF(ISERROR(AVERAGE(Calculations!W96:W97)),"",AVERAGE(Calculations!W96:W97))</f>
        <v/>
      </c>
      <c r="J18" s="123" t="str">
        <f>IF(ISERROR(AVERAGE(Calculations!X96:X97)),"",AVERAGE(Calculations!X96:X97))</f>
        <v/>
      </c>
      <c r="K18" s="123" t="str">
        <f>IF(ISERROR(AVERAGE(Calculations!Y96:Y97)),"",AVERAGE(Calculations!Y96:Y97))</f>
        <v/>
      </c>
      <c r="L18" s="131" t="e">
        <f t="shared" si="1"/>
        <v>#DIV/0!</v>
      </c>
      <c r="M18" s="131" t="e">
        <f>STDEV(B18:K18)</f>
        <v>#DIV/0!</v>
      </c>
    </row>
    <row r="19" spans="1:13" ht="15" customHeight="1">
      <c r="A19" s="84" t="s">
        <v>1426</v>
      </c>
      <c r="B19" s="123" t="str">
        <f>IF(ISERROR(STDEV(Calculations!P96:P97)),"",STDEV(Calculations!P96:P97))</f>
        <v/>
      </c>
      <c r="C19" s="123" t="str">
        <f>IF(ISERROR(STDEV(Calculations!Q96:Q97)),"",STDEV(Calculations!Q96:Q97))</f>
        <v/>
      </c>
      <c r="D19" s="123" t="str">
        <f>IF(ISERROR(STDEV(Calculations!R96:R97)),"",STDEV(Calculations!R96:R97))</f>
        <v/>
      </c>
      <c r="E19" s="123" t="str">
        <f>IF(ISERROR(STDEV(Calculations!S96:S97)),"",STDEV(Calculations!S96:S97))</f>
        <v/>
      </c>
      <c r="F19" s="123" t="str">
        <f>IF(ISERROR(STDEV(Calculations!T96:T97)),"",STDEV(Calculations!T96:T97))</f>
        <v/>
      </c>
      <c r="G19" s="123" t="str">
        <f>IF(ISERROR(STDEV(Calculations!U96:U97)),"",STDEV(Calculations!U96:U97))</f>
        <v/>
      </c>
      <c r="H19" s="123" t="str">
        <f>IF(ISERROR(STDEV(Calculations!V96:V97)),"",STDEV(Calculations!V96:V97))</f>
        <v/>
      </c>
      <c r="I19" s="123" t="str">
        <f>IF(ISERROR(STDEV(Calculations!W96:W97)),"",STDEV(Calculations!W96:W97))</f>
        <v/>
      </c>
      <c r="J19" s="123" t="str">
        <f>IF(ISERROR(STDEV(Calculations!X96:X97)),"",STDEV(Calculations!X96:X97))</f>
        <v/>
      </c>
      <c r="K19" s="123" t="str">
        <f>IF(ISERROR(STDEV(Calculations!Y96:Y97)),"",STDEV(Calculations!Y96:Y97))</f>
        <v/>
      </c>
      <c r="L19" s="131" t="e">
        <f t="shared" si="1"/>
        <v>#DIV/0!</v>
      </c>
      <c r="M19" s="131" t="s">
        <v>1424</v>
      </c>
    </row>
    <row r="20" spans="1:11" ht="15" customHeight="1">
      <c r="A20" s="122" t="s">
        <v>1427</v>
      </c>
      <c r="B20" s="106"/>
      <c r="C20" s="106"/>
      <c r="D20" s="106"/>
      <c r="E20" s="106"/>
      <c r="F20" s="106"/>
      <c r="G20" s="106"/>
      <c r="H20" s="106"/>
      <c r="I20" s="106"/>
      <c r="J20" s="106"/>
      <c r="K20" s="107"/>
    </row>
    <row r="21" spans="1:13" ht="15" customHeight="1">
      <c r="A21" s="70" t="str">
        <f>L1</f>
        <v>Test Sample</v>
      </c>
      <c r="B21" s="70"/>
      <c r="C21" s="70"/>
      <c r="D21" s="70"/>
      <c r="E21" s="70"/>
      <c r="F21" s="70"/>
      <c r="G21" s="70"/>
      <c r="H21" s="70"/>
      <c r="I21" s="70"/>
      <c r="J21" s="70"/>
      <c r="K21" s="70"/>
      <c r="L21" s="132"/>
      <c r="M21" s="132"/>
    </row>
    <row r="22" spans="1:13" ht="15" customHeight="1">
      <c r="A22" s="70" t="s">
        <v>1390</v>
      </c>
      <c r="B22" s="70" t="s">
        <v>1395</v>
      </c>
      <c r="C22" s="70" t="s">
        <v>1396</v>
      </c>
      <c r="D22" s="70" t="s">
        <v>1397</v>
      </c>
      <c r="E22" s="70" t="s">
        <v>1398</v>
      </c>
      <c r="F22" s="70" t="s">
        <v>1399</v>
      </c>
      <c r="G22" s="70" t="s">
        <v>1400</v>
      </c>
      <c r="H22" s="70" t="s">
        <v>1401</v>
      </c>
      <c r="I22" s="70" t="s">
        <v>1402</v>
      </c>
      <c r="J22" s="70" t="s">
        <v>1403</v>
      </c>
      <c r="K22" s="70" t="s">
        <v>1404</v>
      </c>
      <c r="L22" s="132"/>
      <c r="M22" s="132"/>
    </row>
    <row r="23" spans="1:13" ht="15" customHeight="1">
      <c r="A23" s="70" t="s">
        <v>1428</v>
      </c>
      <c r="B23" s="123" t="str">
        <f>IF(ISERR(B12-B10),"",B12-B10)</f>
        <v/>
      </c>
      <c r="C23" s="123" t="str">
        <f aca="true" t="shared" si="2" ref="C23:K23">IF(ISERR(C12-C10),"",C12-C10)</f>
        <v/>
      </c>
      <c r="D23" s="123" t="str">
        <f t="shared" si="2"/>
        <v/>
      </c>
      <c r="E23" s="123" t="str">
        <f t="shared" si="2"/>
        <v/>
      </c>
      <c r="F23" s="123" t="str">
        <f t="shared" si="2"/>
        <v/>
      </c>
      <c r="G23" s="123" t="str">
        <f t="shared" si="2"/>
        <v/>
      </c>
      <c r="H23" s="123" t="str">
        <f t="shared" si="2"/>
        <v/>
      </c>
      <c r="I23" s="123" t="str">
        <f t="shared" si="2"/>
        <v/>
      </c>
      <c r="J23" s="123" t="str">
        <f t="shared" si="2"/>
        <v/>
      </c>
      <c r="K23" s="123" t="str">
        <f t="shared" si="2"/>
        <v/>
      </c>
      <c r="L23" s="133"/>
      <c r="M23" s="134"/>
    </row>
    <row r="24" spans="1:13" ht="15" customHeight="1">
      <c r="A24" s="84" t="s">
        <v>1429</v>
      </c>
      <c r="B24" s="124" t="str">
        <f>IF(B23="","",IF(B23&lt;$D$4,"Pass","FAIL"))</f>
        <v/>
      </c>
      <c r="C24" s="124" t="str">
        <f aca="true" t="shared" si="3" ref="C24:K24">IF(C23="","",IF(C23&lt;$D$4,"Pass","FAIL"))</f>
        <v/>
      </c>
      <c r="D24" s="124" t="str">
        <f t="shared" si="3"/>
        <v/>
      </c>
      <c r="E24" s="124" t="str">
        <f t="shared" si="3"/>
        <v/>
      </c>
      <c r="F24" s="124" t="str">
        <f t="shared" si="3"/>
        <v/>
      </c>
      <c r="G24" s="124" t="str">
        <f t="shared" si="3"/>
        <v/>
      </c>
      <c r="H24" s="124" t="str">
        <f t="shared" si="3"/>
        <v/>
      </c>
      <c r="I24" s="124" t="str">
        <f t="shared" si="3"/>
        <v/>
      </c>
      <c r="J24" s="124" t="str">
        <f t="shared" si="3"/>
        <v/>
      </c>
      <c r="K24" s="124" t="str">
        <f t="shared" si="3"/>
        <v/>
      </c>
      <c r="L24" s="135"/>
      <c r="M24" s="135"/>
    </row>
    <row r="25" spans="1:11" ht="15" customHeight="1">
      <c r="A25" s="70" t="str">
        <f>L2</f>
        <v>Control Sample</v>
      </c>
      <c r="B25" s="70"/>
      <c r="C25" s="70"/>
      <c r="D25" s="70"/>
      <c r="E25" s="70"/>
      <c r="F25" s="70"/>
      <c r="G25" s="70"/>
      <c r="H25" s="70"/>
      <c r="I25" s="70"/>
      <c r="J25" s="70"/>
      <c r="K25" s="70"/>
    </row>
    <row r="26" spans="1:11" ht="15" customHeight="1">
      <c r="A26" s="70" t="s">
        <v>1390</v>
      </c>
      <c r="B26" s="70" t="s">
        <v>1395</v>
      </c>
      <c r="C26" s="70" t="s">
        <v>1396</v>
      </c>
      <c r="D26" s="70" t="s">
        <v>1397</v>
      </c>
      <c r="E26" s="70" t="s">
        <v>1398</v>
      </c>
      <c r="F26" s="70" t="s">
        <v>1399</v>
      </c>
      <c r="G26" s="70" t="s">
        <v>1400</v>
      </c>
      <c r="H26" s="70" t="s">
        <v>1401</v>
      </c>
      <c r="I26" s="70" t="s">
        <v>1402</v>
      </c>
      <c r="J26" s="70" t="s">
        <v>1403</v>
      </c>
      <c r="K26" s="70" t="s">
        <v>1404</v>
      </c>
    </row>
    <row r="27" spans="1:11" ht="15" customHeight="1">
      <c r="A27" s="70" t="s">
        <v>1428</v>
      </c>
      <c r="B27" s="123" t="str">
        <f>IF(ISERR(B18-B16),"",B18-B16)</f>
        <v/>
      </c>
      <c r="C27" s="123" t="str">
        <f aca="true" t="shared" si="4" ref="C27:K27">IF(ISERR(C18-C16),"",C18-C16)</f>
        <v/>
      </c>
      <c r="D27" s="123" t="str">
        <f t="shared" si="4"/>
        <v/>
      </c>
      <c r="E27" s="123" t="str">
        <f t="shared" si="4"/>
        <v/>
      </c>
      <c r="F27" s="123" t="str">
        <f t="shared" si="4"/>
        <v/>
      </c>
      <c r="G27" s="123" t="str">
        <f t="shared" si="4"/>
        <v/>
      </c>
      <c r="H27" s="123" t="str">
        <f t="shared" si="4"/>
        <v/>
      </c>
      <c r="I27" s="123" t="str">
        <f t="shared" si="4"/>
        <v/>
      </c>
      <c r="J27" s="123" t="str">
        <f t="shared" si="4"/>
        <v/>
      </c>
      <c r="K27" s="123" t="str">
        <f t="shared" si="4"/>
        <v/>
      </c>
    </row>
    <row r="28" spans="1:11" ht="15" customHeight="1">
      <c r="A28" s="84" t="s">
        <v>1429</v>
      </c>
      <c r="B28" s="124" t="str">
        <f>IF(B27="","",IF(B27&lt;$D$4,"Pass","FAIL"))</f>
        <v/>
      </c>
      <c r="C28" s="124" t="str">
        <f aca="true" t="shared" si="5" ref="C28:K28">IF(C27="","",IF(C27&lt;$D$4,"Pass","FAIL"))</f>
        <v/>
      </c>
      <c r="D28" s="124" t="str">
        <f t="shared" si="5"/>
        <v/>
      </c>
      <c r="E28" s="124" t="str">
        <f t="shared" si="5"/>
        <v/>
      </c>
      <c r="F28" s="124" t="str">
        <f t="shared" si="5"/>
        <v/>
      </c>
      <c r="G28" s="124" t="str">
        <f t="shared" si="5"/>
        <v/>
      </c>
      <c r="H28" s="124" t="str">
        <f t="shared" si="5"/>
        <v/>
      </c>
      <c r="I28" s="124" t="str">
        <f t="shared" si="5"/>
        <v/>
      </c>
      <c r="J28" s="124" t="str">
        <f t="shared" si="5"/>
        <v/>
      </c>
      <c r="K28" s="124" t="str">
        <f t="shared" si="5"/>
        <v/>
      </c>
    </row>
    <row r="29" spans="1:11" ht="15" customHeight="1">
      <c r="A29" s="122" t="s">
        <v>1430</v>
      </c>
      <c r="B29" s="106"/>
      <c r="C29" s="106"/>
      <c r="D29" s="106"/>
      <c r="E29" s="106"/>
      <c r="F29" s="106"/>
      <c r="G29" s="106"/>
      <c r="H29" s="106"/>
      <c r="I29" s="106"/>
      <c r="J29" s="106"/>
      <c r="K29" s="107"/>
    </row>
    <row r="30" spans="1:11" ht="15" customHeight="1">
      <c r="A30" s="70" t="str">
        <f>$L$1</f>
        <v>Test Sample</v>
      </c>
      <c r="B30" s="70"/>
      <c r="C30" s="70"/>
      <c r="D30" s="70"/>
      <c r="E30" s="70"/>
      <c r="F30" s="70"/>
      <c r="G30" s="70"/>
      <c r="H30" s="70"/>
      <c r="I30" s="70"/>
      <c r="J30" s="70"/>
      <c r="K30" s="70"/>
    </row>
    <row r="31" spans="1:11" ht="15" customHeight="1">
      <c r="A31" s="70" t="s">
        <v>1390</v>
      </c>
      <c r="B31" s="70" t="s">
        <v>1395</v>
      </c>
      <c r="C31" s="70" t="s">
        <v>1396</v>
      </c>
      <c r="D31" s="70" t="s">
        <v>1397</v>
      </c>
      <c r="E31" s="70" t="s">
        <v>1398</v>
      </c>
      <c r="F31" s="70" t="s">
        <v>1399</v>
      </c>
      <c r="G31" s="70" t="s">
        <v>1400</v>
      </c>
      <c r="H31" s="70" t="s">
        <v>1401</v>
      </c>
      <c r="I31" s="70" t="s">
        <v>1402</v>
      </c>
      <c r="J31" s="70" t="s">
        <v>1403</v>
      </c>
      <c r="K31" s="70" t="s">
        <v>1404</v>
      </c>
    </row>
    <row r="32" spans="1:11" ht="15" customHeight="1">
      <c r="A32" s="70" t="s">
        <v>1431</v>
      </c>
      <c r="B32" s="123" t="str">
        <f>IF(ISERR(STDEV(Calculations!D88:D89)),"",STDEV(Calculations!D88:D89))</f>
        <v/>
      </c>
      <c r="C32" s="123" t="str">
        <f>IF(ISERR(STDEV(Calculations!E88:E89)),"",STDEV(Calculations!E88:E89))</f>
        <v/>
      </c>
      <c r="D32" s="123" t="str">
        <f>IF(ISERR(STDEV(Calculations!F88:F89)),"",STDEV(Calculations!F88:F89))</f>
        <v/>
      </c>
      <c r="E32" s="123" t="str">
        <f>IF(ISERR(STDEV(Calculations!G88:G89)),"",STDEV(Calculations!G88:G89))</f>
        <v/>
      </c>
      <c r="F32" s="123" t="str">
        <f>IF(ISERR(STDEV(Calculations!H88:H89)),"",STDEV(Calculations!H88:H89))</f>
        <v/>
      </c>
      <c r="G32" s="123" t="str">
        <f>IF(ISERR(STDEV(Calculations!I88:I89)),"",STDEV(Calculations!I88:I89))</f>
        <v/>
      </c>
      <c r="H32" s="123" t="str">
        <f>IF(ISERR(STDEV(Calculations!J88:J89)),"",STDEV(Calculations!J88:J89))</f>
        <v/>
      </c>
      <c r="I32" s="123" t="str">
        <f>IF(ISERR(STDEV(Calculations!K88:K89)),"",STDEV(Calculations!K88:K89))</f>
        <v/>
      </c>
      <c r="J32" s="123" t="str">
        <f>IF(ISERR(STDEV(Calculations!L88:L89)),"",STDEV(Calculations!L88:L89))</f>
        <v/>
      </c>
      <c r="K32" s="123" t="str">
        <f>IF(ISERR(STDEV(Calculations!M88:M89)),"",STDEV(Calculations!M88:M89))</f>
        <v/>
      </c>
    </row>
    <row r="33" spans="1:11" ht="15" customHeight="1">
      <c r="A33" s="84" t="s">
        <v>1432</v>
      </c>
      <c r="B33" s="124" t="str">
        <f>IF(B32="","",IF(OR(B32&lt;&gt;0,Calculations!D88&lt;&gt;35,Calculations!D89&lt;&gt;35),"No","Pass"))</f>
        <v/>
      </c>
      <c r="C33" s="124" t="str">
        <f>IF(C32="","",IF(OR(C32&lt;&gt;0,Calculations!E88&lt;&gt;35,Calculations!E89&lt;&gt;35),"No","Pass"))</f>
        <v/>
      </c>
      <c r="D33" s="124" t="str">
        <f>IF(D32="","",IF(OR(D32&lt;&gt;0,Calculations!F88&lt;&gt;35,Calculations!F89&lt;&gt;35),"No","Pass"))</f>
        <v/>
      </c>
      <c r="E33" s="124" t="str">
        <f>IF(E32="","",IF(OR(E32&lt;&gt;0,Calculations!G88&lt;&gt;35,Calculations!G89&lt;&gt;35),"No","Pass"))</f>
        <v/>
      </c>
      <c r="F33" s="124" t="str">
        <f>IF(F32="","",IF(OR(F32&lt;&gt;0,Calculations!H88&lt;&gt;35,Calculations!H89&lt;&gt;35),"No","Pass"))</f>
        <v/>
      </c>
      <c r="G33" s="124" t="str">
        <f>IF(G32="","",IF(OR(G32&lt;&gt;0,Calculations!I88&lt;&gt;35,Calculations!I89&lt;&gt;35),"No","Pass"))</f>
        <v/>
      </c>
      <c r="H33" s="124" t="str">
        <f>IF(H32="","",IF(OR(H32&lt;&gt;0,Calculations!J88&lt;&gt;35,Calculations!J89&lt;&gt;35),"No","Pass"))</f>
        <v/>
      </c>
      <c r="I33" s="124" t="str">
        <f>IF(I32="","",IF(OR(I32&lt;&gt;0,Calculations!K88&lt;&gt;35,Calculations!K89&lt;&gt;35),"No","Pass"))</f>
        <v/>
      </c>
      <c r="J33" s="124" t="str">
        <f>IF(J32="","",IF(OR(J32&lt;&gt;0,Calculations!L88&lt;&gt;35,Calculations!L89&lt;&gt;35),"No","Pass"))</f>
        <v/>
      </c>
      <c r="K33" s="124" t="str">
        <f>IF(K32="","",IF(OR(K32&lt;&gt;0,Calculations!M88&lt;&gt;35,Calculations!M89&lt;&gt;35),"No","Pass"))</f>
        <v/>
      </c>
    </row>
    <row r="34" spans="1:11" ht="15" customHeight="1">
      <c r="A34" s="70" t="str">
        <f>$L$2</f>
        <v>Control Sample</v>
      </c>
      <c r="B34" s="70"/>
      <c r="C34" s="70"/>
      <c r="D34" s="70"/>
      <c r="E34" s="70"/>
      <c r="F34" s="70"/>
      <c r="G34" s="70"/>
      <c r="H34" s="70"/>
      <c r="I34" s="70"/>
      <c r="J34" s="70"/>
      <c r="K34" s="70"/>
    </row>
    <row r="35" spans="1:11" ht="15" customHeight="1">
      <c r="A35" s="70" t="s">
        <v>1390</v>
      </c>
      <c r="B35" s="70" t="s">
        <v>1395</v>
      </c>
      <c r="C35" s="70" t="s">
        <v>1396</v>
      </c>
      <c r="D35" s="70" t="s">
        <v>1397</v>
      </c>
      <c r="E35" s="70" t="s">
        <v>1398</v>
      </c>
      <c r="F35" s="70" t="s">
        <v>1399</v>
      </c>
      <c r="G35" s="70" t="s">
        <v>1400</v>
      </c>
      <c r="H35" s="70" t="s">
        <v>1401</v>
      </c>
      <c r="I35" s="70" t="s">
        <v>1402</v>
      </c>
      <c r="J35" s="70" t="s">
        <v>1403</v>
      </c>
      <c r="K35" s="70" t="s">
        <v>1404</v>
      </c>
    </row>
    <row r="36" spans="1:11" ht="15" customHeight="1">
      <c r="A36" s="70" t="s">
        <v>1431</v>
      </c>
      <c r="B36" s="123" t="str">
        <f>IF(ISERR(STDEV(Calculations!P88:P89)),"",STDEV(Calculations!P88:P89))</f>
        <v/>
      </c>
      <c r="C36" s="123" t="str">
        <f>IF(ISERR(STDEV(Calculations!Q88:Q89)),"",STDEV(Calculations!Q88:Q89))</f>
        <v/>
      </c>
      <c r="D36" s="123" t="str">
        <f>IF(ISERR(STDEV(Calculations!R88:R89)),"",STDEV(Calculations!R88:R89))</f>
        <v/>
      </c>
      <c r="E36" s="123" t="str">
        <f>IF(ISERR(STDEV(Calculations!S88:S89)),"",STDEV(Calculations!S88:S89))</f>
        <v/>
      </c>
      <c r="F36" s="123" t="str">
        <f>IF(ISERR(STDEV(Calculations!T88:T89)),"",STDEV(Calculations!T88:T89))</f>
        <v/>
      </c>
      <c r="G36" s="123" t="str">
        <f>IF(ISERR(STDEV(Calculations!U88:U89)),"",STDEV(Calculations!U88:U89))</f>
        <v/>
      </c>
      <c r="H36" s="123" t="str">
        <f>IF(ISERR(STDEV(Calculations!V88:V89)),"",STDEV(Calculations!V88:V89))</f>
        <v/>
      </c>
      <c r="I36" s="123" t="str">
        <f>IF(ISERR(STDEV(Calculations!W88:W89)),"",STDEV(Calculations!W88:W89))</f>
        <v/>
      </c>
      <c r="J36" s="123" t="str">
        <f>IF(ISERR(STDEV(Calculations!X88:X89)),"",STDEV(Calculations!X88:X89))</f>
        <v/>
      </c>
      <c r="K36" s="123" t="str">
        <f>IF(ISERR(STDEV(Calculations!Y88:Y89)),"",STDEV(Calculations!Y88:Y89))</f>
        <v/>
      </c>
    </row>
    <row r="37" spans="1:11" ht="15" customHeight="1">
      <c r="A37" s="84" t="s">
        <v>1432</v>
      </c>
      <c r="B37" s="124" t="str">
        <f>IF(B36="","",IF(OR(B36&lt;&gt;0,Calculations!P88&lt;&gt;35,Calculations!P89&lt;&gt;35),"No","Pass"))</f>
        <v/>
      </c>
      <c r="C37" s="124" t="str">
        <f>IF(C36="","",IF(OR(C36&lt;&gt;0,Calculations!Q88&lt;&gt;35,Calculations!Q89&lt;&gt;35),"No","Pass"))</f>
        <v/>
      </c>
      <c r="D37" s="124" t="str">
        <f>IF(D36="","",IF(OR(D36&lt;&gt;0,Calculations!R88&lt;&gt;35,Calculations!R89&lt;&gt;35),"No","Pass"))</f>
        <v/>
      </c>
      <c r="E37" s="124" t="str">
        <f>IF(E36="","",IF(OR(E36&lt;&gt;0,Calculations!S88&lt;&gt;35,Calculations!S89&lt;&gt;35),"No","Pass"))</f>
        <v/>
      </c>
      <c r="F37" s="124" t="str">
        <f>IF(F36="","",IF(OR(F36&lt;&gt;0,Calculations!T88&lt;&gt;35,Calculations!T89&lt;&gt;35),"No","Pass"))</f>
        <v/>
      </c>
      <c r="G37" s="124" t="str">
        <f>IF(G36="","",IF(OR(G36&lt;&gt;0,Calculations!U88&lt;&gt;35,Calculations!U89&lt;&gt;35),"No","Pass"))</f>
        <v/>
      </c>
      <c r="H37" s="124" t="str">
        <f>IF(H36="","",IF(OR(H36&lt;&gt;0,Calculations!V88&lt;&gt;35,Calculations!V89&lt;&gt;35),"No","Pass"))</f>
        <v/>
      </c>
      <c r="I37" s="124" t="str">
        <f>IF(I36="","",IF(OR(I36&lt;&gt;0,Calculations!W88&lt;&gt;35,Calculations!W89&lt;&gt;35),"No","Pass"))</f>
        <v/>
      </c>
      <c r="J37" s="124" t="str">
        <f>IF(J36="","",IF(OR(J36&lt;&gt;0,Calculations!X88&lt;&gt;35,Calculations!X89&lt;&gt;35),"No","Pass"))</f>
        <v/>
      </c>
      <c r="K37" s="124" t="str">
        <f>IF(K36="","",IF(OR(K36&lt;&gt;0,Calculations!Y88&lt;&gt;35,Calculations!Y89&lt;&gt;35),"No","Pass"))</f>
        <v/>
      </c>
    </row>
    <row r="38" spans="1:18" s="68" customFormat="1" ht="15" customHeight="1">
      <c r="A38" s="108" t="str">
        <f>'Gene Table'!A99</f>
        <v>Plate 2</v>
      </c>
      <c r="B38" s="109"/>
      <c r="C38" s="109"/>
      <c r="D38" s="109"/>
      <c r="E38" s="109"/>
      <c r="F38" s="109"/>
      <c r="G38" s="109"/>
      <c r="H38" s="109"/>
      <c r="I38" s="109"/>
      <c r="J38" s="109"/>
      <c r="K38" s="109"/>
      <c r="L38" s="109"/>
      <c r="M38" s="136"/>
      <c r="N38" s="129"/>
      <c r="O38" s="129"/>
      <c r="P38" s="129"/>
      <c r="Q38" s="129"/>
      <c r="R38" s="129"/>
    </row>
    <row r="39" spans="1:13" ht="15" customHeight="1">
      <c r="A39" s="122" t="s">
        <v>1419</v>
      </c>
      <c r="B39" s="125"/>
      <c r="C39" s="125"/>
      <c r="D39" s="125"/>
      <c r="E39" s="125"/>
      <c r="F39" s="125"/>
      <c r="G39" s="125"/>
      <c r="H39" s="125"/>
      <c r="I39" s="125"/>
      <c r="J39" s="125"/>
      <c r="K39" s="125"/>
      <c r="L39" s="125"/>
      <c r="M39" s="137"/>
    </row>
    <row r="40" spans="1:13" ht="15" customHeight="1">
      <c r="A40" s="65" t="str">
        <f>L1</f>
        <v>Test Sample</v>
      </c>
      <c r="B40" s="66"/>
      <c r="C40" s="66"/>
      <c r="D40" s="66"/>
      <c r="E40" s="66"/>
      <c r="F40" s="66"/>
      <c r="G40" s="66"/>
      <c r="H40" s="66"/>
      <c r="I40" s="66"/>
      <c r="J40" s="66"/>
      <c r="K40" s="66"/>
      <c r="L40" s="66"/>
      <c r="M40" s="67"/>
    </row>
    <row r="41" spans="1:13" ht="15" customHeight="1">
      <c r="A41" s="70" t="s">
        <v>1390</v>
      </c>
      <c r="B41" s="70" t="s">
        <v>1395</v>
      </c>
      <c r="C41" s="70" t="s">
        <v>1396</v>
      </c>
      <c r="D41" s="70" t="s">
        <v>1397</v>
      </c>
      <c r="E41" s="70" t="s">
        <v>1398</v>
      </c>
      <c r="F41" s="70" t="s">
        <v>1399</v>
      </c>
      <c r="G41" s="70" t="s">
        <v>1400</v>
      </c>
      <c r="H41" s="70" t="s">
        <v>1401</v>
      </c>
      <c r="I41" s="70" t="s">
        <v>1402</v>
      </c>
      <c r="J41" s="70" t="s">
        <v>1403</v>
      </c>
      <c r="K41" s="70" t="s">
        <v>1404</v>
      </c>
      <c r="L41" s="84" t="s">
        <v>1420</v>
      </c>
      <c r="M41" s="130" t="s">
        <v>1421</v>
      </c>
    </row>
    <row r="42" spans="1:13" ht="15" customHeight="1">
      <c r="A42" s="70" t="s">
        <v>1422</v>
      </c>
      <c r="B42" s="123" t="str">
        <f>IF(ISERROR(AVERAGE(Calculations!D194:D195)),"",AVERAGE(Calculations!D194:D195))</f>
        <v/>
      </c>
      <c r="C42" s="123" t="str">
        <f>IF(ISERROR(AVERAGE(Calculations!E194:E195)),"",AVERAGE(Calculations!E194:E195))</f>
        <v/>
      </c>
      <c r="D42" s="123" t="str">
        <f>IF(ISERROR(AVERAGE(Calculations!F194:F195)),"",AVERAGE(Calculations!F194:F195))</f>
        <v/>
      </c>
      <c r="E42" s="123" t="str">
        <f>IF(ISERROR(AVERAGE(Calculations!G194:G195)),"",AVERAGE(Calculations!G194:G195))</f>
        <v/>
      </c>
      <c r="F42" s="123" t="str">
        <f>IF(ISERROR(AVERAGE(Calculations!H194:H195)),"",AVERAGE(Calculations!H194:H195))</f>
        <v/>
      </c>
      <c r="G42" s="123" t="str">
        <f>IF(ISERROR(AVERAGE(Calculations!I194:I195)),"",AVERAGE(Calculations!I194:I195))</f>
        <v/>
      </c>
      <c r="H42" s="123" t="str">
        <f>IF(ISERROR(AVERAGE(Calculations!J194:J195)),"",AVERAGE(Calculations!J194:J195))</f>
        <v/>
      </c>
      <c r="I42" s="123" t="str">
        <f>IF(ISERROR(AVERAGE(Calculations!K194:K195)),"",AVERAGE(Calculations!K194:K195))</f>
        <v/>
      </c>
      <c r="J42" s="123" t="str">
        <f>IF(ISERROR(AVERAGE(Calculations!L194:L195)),"",AVERAGE(Calculations!L194:L195))</f>
        <v/>
      </c>
      <c r="K42" s="123" t="str">
        <f>IF(ISERROR(AVERAGE(Calculations!M194:M195)),"",AVERAGE(Calculations!M194:M195))</f>
        <v/>
      </c>
      <c r="L42" s="131" t="e">
        <f aca="true" t="shared" si="6" ref="L42:L45">AVERAGE(B42:K42)</f>
        <v>#DIV/0!</v>
      </c>
      <c r="M42" s="131" t="e">
        <f>STDEV(B42:K42)</f>
        <v>#DIV/0!</v>
      </c>
    </row>
    <row r="43" spans="1:13" ht="15" customHeight="1">
      <c r="A43" s="84" t="s">
        <v>1423</v>
      </c>
      <c r="B43" s="123" t="str">
        <f>IF(ISERROR(STDEV(Calculations!D194:D195)),"",STDEV(Calculations!D194:D195))</f>
        <v/>
      </c>
      <c r="C43" s="123" t="str">
        <f>IF(ISERROR(STDEV(Calculations!E194:E195)),"",STDEV(Calculations!E194:E195))</f>
        <v/>
      </c>
      <c r="D43" s="123" t="str">
        <f>IF(ISERROR(STDEV(Calculations!F194:F195)),"",STDEV(Calculations!F194:F195))</f>
        <v/>
      </c>
      <c r="E43" s="123" t="str">
        <f>IF(ISERROR(STDEV(Calculations!G194:G195)),"",STDEV(Calculations!G194:G195))</f>
        <v/>
      </c>
      <c r="F43" s="123" t="str">
        <f>IF(ISERROR(STDEV(Calculations!H194:H195)),"",STDEV(Calculations!H194:H195))</f>
        <v/>
      </c>
      <c r="G43" s="123" t="str">
        <f>IF(ISERROR(STDEV(Calculations!I194:I195)),"",STDEV(Calculations!I194:I195))</f>
        <v/>
      </c>
      <c r="H43" s="123" t="str">
        <f>IF(ISERROR(STDEV(Calculations!J194:J195)),"",STDEV(Calculations!J194:J195))</f>
        <v/>
      </c>
      <c r="I43" s="123" t="str">
        <f>IF(ISERROR(STDEV(Calculations!K194:K195)),"",STDEV(Calculations!K194:K195))</f>
        <v/>
      </c>
      <c r="J43" s="123" t="str">
        <f>IF(ISERROR(STDEV(Calculations!L194:L195)),"",STDEV(Calculations!L194:L195))</f>
        <v/>
      </c>
      <c r="K43" s="123" t="str">
        <f>IF(ISERROR(STDEV(Calculations!M194:M195)),"",STDEV(Calculations!M194:M195))</f>
        <v/>
      </c>
      <c r="L43" s="131" t="e">
        <f t="shared" si="6"/>
        <v>#DIV/0!</v>
      </c>
      <c r="M43" s="131" t="s">
        <v>1424</v>
      </c>
    </row>
    <row r="44" spans="1:13" ht="15" customHeight="1">
      <c r="A44" s="70" t="s">
        <v>1425</v>
      </c>
      <c r="B44" s="123" t="str">
        <f>IF(ISERROR(AVERAGE(Calculations!D192:D193)),"",AVERAGE(Calculations!D192:D193))</f>
        <v/>
      </c>
      <c r="C44" s="123" t="str">
        <f>IF(ISERROR(AVERAGE(Calculations!E192:E193)),"",AVERAGE(Calculations!E192:E193))</f>
        <v/>
      </c>
      <c r="D44" s="123" t="str">
        <f>IF(ISERROR(AVERAGE(Calculations!F192:F193)),"",AVERAGE(Calculations!F192:F193))</f>
        <v/>
      </c>
      <c r="E44" s="123" t="str">
        <f>IF(ISERROR(AVERAGE(Calculations!G192:G193)),"",AVERAGE(Calculations!G192:G193))</f>
        <v/>
      </c>
      <c r="F44" s="123" t="str">
        <f>IF(ISERROR(AVERAGE(Calculations!H192:H193)),"",AVERAGE(Calculations!H192:H193))</f>
        <v/>
      </c>
      <c r="G44" s="123" t="str">
        <f>IF(ISERROR(AVERAGE(Calculations!I192:I193)),"",AVERAGE(Calculations!I192:I193))</f>
        <v/>
      </c>
      <c r="H44" s="123" t="str">
        <f>IF(ISERROR(AVERAGE(Calculations!J192:J193)),"",AVERAGE(Calculations!J192:J193))</f>
        <v/>
      </c>
      <c r="I44" s="123" t="str">
        <f>IF(ISERROR(AVERAGE(Calculations!K192:K193)),"",AVERAGE(Calculations!K192:K193))</f>
        <v/>
      </c>
      <c r="J44" s="123" t="str">
        <f>IF(ISERROR(AVERAGE(Calculations!L192:L193)),"",AVERAGE(Calculations!L192:L193))</f>
        <v/>
      </c>
      <c r="K44" s="123" t="str">
        <f>IF(ISERROR(AVERAGE(Calculations!M192:M193)),"",AVERAGE(Calculations!M192:M193))</f>
        <v/>
      </c>
      <c r="L44" s="131" t="e">
        <f t="shared" si="6"/>
        <v>#DIV/0!</v>
      </c>
      <c r="M44" s="131" t="e">
        <f>STDEV(B44:K44)</f>
        <v>#DIV/0!</v>
      </c>
    </row>
    <row r="45" spans="1:13" ht="15" customHeight="1">
      <c r="A45" s="84" t="s">
        <v>1426</v>
      </c>
      <c r="B45" s="123" t="str">
        <f>IF(ISERROR(STDEV(Calculations!D192:D193)),"",STDEV(Calculations!D192:D193))</f>
        <v/>
      </c>
      <c r="C45" s="123" t="str">
        <f>IF(ISERROR(STDEV(Calculations!E192:E193)),"",STDEV(Calculations!E192:E193))</f>
        <v/>
      </c>
      <c r="D45" s="123" t="str">
        <f>IF(ISERROR(STDEV(Calculations!F192:F193)),"",STDEV(Calculations!F192:F193))</f>
        <v/>
      </c>
      <c r="E45" s="123" t="str">
        <f>IF(ISERROR(STDEV(Calculations!G192:G193)),"",STDEV(Calculations!G192:G193))</f>
        <v/>
      </c>
      <c r="F45" s="123" t="str">
        <f>IF(ISERROR(STDEV(Calculations!H192:H193)),"",STDEV(Calculations!H192:H193))</f>
        <v/>
      </c>
      <c r="G45" s="123" t="str">
        <f>IF(ISERROR(STDEV(Calculations!I192:I193)),"",STDEV(Calculations!I192:I193))</f>
        <v/>
      </c>
      <c r="H45" s="123" t="str">
        <f>IF(ISERROR(STDEV(Calculations!J192:J193)),"",STDEV(Calculations!J192:J193))</f>
        <v/>
      </c>
      <c r="I45" s="123" t="str">
        <f>IF(ISERROR(STDEV(Calculations!K192:K193)),"",STDEV(Calculations!K192:K193))</f>
        <v/>
      </c>
      <c r="J45" s="123" t="str">
        <f>IF(ISERROR(STDEV(Calculations!L192:L193)),"",STDEV(Calculations!L192:L193))</f>
        <v/>
      </c>
      <c r="K45" s="123" t="str">
        <f>IF(ISERROR(STDEV(Calculations!M192:M193)),"",STDEV(Calculations!M192:M193))</f>
        <v/>
      </c>
      <c r="L45" s="131" t="e">
        <f t="shared" si="6"/>
        <v>#DIV/0!</v>
      </c>
      <c r="M45" s="131" t="s">
        <v>1424</v>
      </c>
    </row>
    <row r="46" spans="1:13" ht="15" customHeight="1">
      <c r="A46" s="65" t="str">
        <f>L2</f>
        <v>Control Sample</v>
      </c>
      <c r="B46" s="66"/>
      <c r="C46" s="66"/>
      <c r="D46" s="66"/>
      <c r="E46" s="66"/>
      <c r="F46" s="66"/>
      <c r="G46" s="66"/>
      <c r="H46" s="66"/>
      <c r="I46" s="66"/>
      <c r="J46" s="66"/>
      <c r="K46" s="66"/>
      <c r="L46" s="66"/>
      <c r="M46" s="67"/>
    </row>
    <row r="47" spans="1:13" ht="15" customHeight="1">
      <c r="A47" s="70" t="s">
        <v>1390</v>
      </c>
      <c r="B47" s="70" t="s">
        <v>1395</v>
      </c>
      <c r="C47" s="70" t="s">
        <v>1396</v>
      </c>
      <c r="D47" s="70" t="s">
        <v>1397</v>
      </c>
      <c r="E47" s="70" t="s">
        <v>1398</v>
      </c>
      <c r="F47" s="70" t="s">
        <v>1399</v>
      </c>
      <c r="G47" s="70" t="s">
        <v>1400</v>
      </c>
      <c r="H47" s="70" t="s">
        <v>1401</v>
      </c>
      <c r="I47" s="70" t="s">
        <v>1402</v>
      </c>
      <c r="J47" s="70" t="s">
        <v>1403</v>
      </c>
      <c r="K47" s="70" t="s">
        <v>1404</v>
      </c>
      <c r="L47" s="84" t="s">
        <v>1420</v>
      </c>
      <c r="M47" s="130" t="s">
        <v>1421</v>
      </c>
    </row>
    <row r="48" spans="1:13" ht="15" customHeight="1">
      <c r="A48" s="70" t="s">
        <v>1422</v>
      </c>
      <c r="B48" s="123" t="str">
        <f>IF(ISERROR(AVERAGE(Calculations!P194:P195)),"",AVERAGE(Calculations!P194:P195))</f>
        <v/>
      </c>
      <c r="C48" s="123" t="str">
        <f>IF(ISERROR(AVERAGE(Calculations!Q194:Q195)),"",AVERAGE(Calculations!Q194:Q195))</f>
        <v/>
      </c>
      <c r="D48" s="123" t="str">
        <f>IF(ISERROR(AVERAGE(Calculations!R194:R195)),"",AVERAGE(Calculations!R194:R195))</f>
        <v/>
      </c>
      <c r="E48" s="123" t="str">
        <f>IF(ISERROR(AVERAGE(Calculations!S194:S195)),"",AVERAGE(Calculations!S194:S195))</f>
        <v/>
      </c>
      <c r="F48" s="123" t="str">
        <f>IF(ISERROR(AVERAGE(Calculations!T194:T195)),"",AVERAGE(Calculations!T194:T195))</f>
        <v/>
      </c>
      <c r="G48" s="123" t="str">
        <f>IF(ISERROR(AVERAGE(Calculations!U194:U195)),"",AVERAGE(Calculations!U194:U195))</f>
        <v/>
      </c>
      <c r="H48" s="123" t="str">
        <f>IF(ISERROR(AVERAGE(Calculations!V194:V195)),"",AVERAGE(Calculations!V194:V195))</f>
        <v/>
      </c>
      <c r="I48" s="123" t="str">
        <f>IF(ISERROR(AVERAGE(Calculations!W194:W195)),"",AVERAGE(Calculations!W194:W195))</f>
        <v/>
      </c>
      <c r="J48" s="123" t="str">
        <f>IF(ISERROR(AVERAGE(Calculations!X194:X195)),"",AVERAGE(Calculations!X194:X195))</f>
        <v/>
      </c>
      <c r="K48" s="123" t="str">
        <f>IF(ISERROR(AVERAGE(Calculations!Y194:Y195)),"",AVERAGE(Calculations!Y194:Y195))</f>
        <v/>
      </c>
      <c r="L48" s="131" t="e">
        <f aca="true" t="shared" si="7" ref="L48:L51">AVERAGE(B48:K48)</f>
        <v>#DIV/0!</v>
      </c>
      <c r="M48" s="131" t="e">
        <f>STDEV(B48:K48)</f>
        <v>#DIV/0!</v>
      </c>
    </row>
    <row r="49" spans="1:13" ht="15" customHeight="1">
      <c r="A49" s="84" t="s">
        <v>1423</v>
      </c>
      <c r="B49" s="123" t="str">
        <f>IF(ISERROR(STDEV(Calculations!P194:P195)),"",STDEV(Calculations!P194:P195))</f>
        <v/>
      </c>
      <c r="C49" s="123" t="str">
        <f>IF(ISERROR(STDEV(Calculations!Q194:Q195)),"",STDEV(Calculations!Q194:Q195))</f>
        <v/>
      </c>
      <c r="D49" s="123" t="str">
        <f>IF(ISERROR(STDEV(Calculations!R194:R195)),"",STDEV(Calculations!R194:R195))</f>
        <v/>
      </c>
      <c r="E49" s="123" t="str">
        <f>IF(ISERROR(STDEV(Calculations!S194:S195)),"",STDEV(Calculations!S194:S195))</f>
        <v/>
      </c>
      <c r="F49" s="123" t="str">
        <f>IF(ISERROR(STDEV(Calculations!T194:T195)),"",STDEV(Calculations!T194:T195))</f>
        <v/>
      </c>
      <c r="G49" s="123" t="str">
        <f>IF(ISERROR(STDEV(Calculations!U194:U195)),"",STDEV(Calculations!U194:U195))</f>
        <v/>
      </c>
      <c r="H49" s="123" t="str">
        <f>IF(ISERROR(STDEV(Calculations!V194:V195)),"",STDEV(Calculations!V194:V195))</f>
        <v/>
      </c>
      <c r="I49" s="123" t="str">
        <f>IF(ISERROR(STDEV(Calculations!W194:W195)),"",STDEV(Calculations!W194:W195))</f>
        <v/>
      </c>
      <c r="J49" s="123" t="str">
        <f>IF(ISERROR(STDEV(Calculations!X194:X195)),"",STDEV(Calculations!X194:X195))</f>
        <v/>
      </c>
      <c r="K49" s="123" t="str">
        <f>IF(ISERROR(STDEV(Calculations!Y194:Y195)),"",STDEV(Calculations!Y194:Y195))</f>
        <v/>
      </c>
      <c r="L49" s="131" t="e">
        <f t="shared" si="7"/>
        <v>#DIV/0!</v>
      </c>
      <c r="M49" s="131" t="s">
        <v>1424</v>
      </c>
    </row>
    <row r="50" spans="1:13" ht="15" customHeight="1">
      <c r="A50" s="70" t="s">
        <v>1425</v>
      </c>
      <c r="B50" s="123" t="str">
        <f>IF(ISERROR(AVERAGE(Calculations!P192:P193)),"",AVERAGE(Calculations!P192:P193))</f>
        <v/>
      </c>
      <c r="C50" s="123" t="str">
        <f>IF(ISERROR(AVERAGE(Calculations!Q192:Q193)),"",AVERAGE(Calculations!Q192:Q193))</f>
        <v/>
      </c>
      <c r="D50" s="123" t="str">
        <f>IF(ISERROR(AVERAGE(Calculations!R192:R193)),"",AVERAGE(Calculations!R192:R193))</f>
        <v/>
      </c>
      <c r="E50" s="123" t="str">
        <f>IF(ISERROR(AVERAGE(Calculations!S192:S193)),"",AVERAGE(Calculations!S192:S193))</f>
        <v/>
      </c>
      <c r="F50" s="123" t="str">
        <f>IF(ISERROR(AVERAGE(Calculations!T192:T193)),"",AVERAGE(Calculations!T192:T193))</f>
        <v/>
      </c>
      <c r="G50" s="123" t="str">
        <f>IF(ISERROR(AVERAGE(Calculations!U192:U193)),"",AVERAGE(Calculations!U192:U193))</f>
        <v/>
      </c>
      <c r="H50" s="123" t="str">
        <f>IF(ISERROR(AVERAGE(Calculations!V192:V193)),"",AVERAGE(Calculations!V192:V193))</f>
        <v/>
      </c>
      <c r="I50" s="123" t="str">
        <f>IF(ISERROR(AVERAGE(Calculations!W192:W193)),"",AVERAGE(Calculations!W192:W193))</f>
        <v/>
      </c>
      <c r="J50" s="123" t="str">
        <f>IF(ISERROR(AVERAGE(Calculations!X192:X193)),"",AVERAGE(Calculations!X192:X193))</f>
        <v/>
      </c>
      <c r="K50" s="123" t="str">
        <f>IF(ISERROR(AVERAGE(Calculations!Y192:Y193)),"",AVERAGE(Calculations!Y192:Y193))</f>
        <v/>
      </c>
      <c r="L50" s="131" t="e">
        <f t="shared" si="7"/>
        <v>#DIV/0!</v>
      </c>
      <c r="M50" s="131" t="e">
        <f>STDEV(B50:K50)</f>
        <v>#DIV/0!</v>
      </c>
    </row>
    <row r="51" spans="1:13" ht="15" customHeight="1">
      <c r="A51" s="84" t="s">
        <v>1426</v>
      </c>
      <c r="B51" s="123" t="str">
        <f>IF(ISERROR(STDEV(Calculations!P192:P193)),"",STDEV(Calculations!P192:P193))</f>
        <v/>
      </c>
      <c r="C51" s="123" t="str">
        <f>IF(ISERROR(STDEV(Calculations!Q192:Q193)),"",STDEV(Calculations!Q192:Q193))</f>
        <v/>
      </c>
      <c r="D51" s="123" t="str">
        <f>IF(ISERROR(STDEV(Calculations!R192:R193)),"",STDEV(Calculations!R192:R193))</f>
        <v/>
      </c>
      <c r="E51" s="123" t="str">
        <f>IF(ISERROR(STDEV(Calculations!S192:S193)),"",STDEV(Calculations!S192:S193))</f>
        <v/>
      </c>
      <c r="F51" s="123" t="str">
        <f>IF(ISERROR(STDEV(Calculations!T192:T193)),"",STDEV(Calculations!T192:T193))</f>
        <v/>
      </c>
      <c r="G51" s="123" t="str">
        <f>IF(ISERROR(STDEV(Calculations!U192:U193)),"",STDEV(Calculations!U192:U193))</f>
        <v/>
      </c>
      <c r="H51" s="123" t="str">
        <f>IF(ISERROR(STDEV(Calculations!V192:V193)),"",STDEV(Calculations!V192:V193))</f>
        <v/>
      </c>
      <c r="I51" s="123" t="str">
        <f>IF(ISERROR(STDEV(Calculations!W192:W193)),"",STDEV(Calculations!W192:W193))</f>
        <v/>
      </c>
      <c r="J51" s="123" t="str">
        <f>IF(ISERROR(STDEV(Calculations!X192:X193)),"",STDEV(Calculations!X192:X193))</f>
        <v/>
      </c>
      <c r="K51" s="123" t="str">
        <f>IF(ISERROR(STDEV(Calculations!Y192:Y193)),"",STDEV(Calculations!Y192:Y193))</f>
        <v/>
      </c>
      <c r="L51" s="131" t="e">
        <f t="shared" si="7"/>
        <v>#DIV/0!</v>
      </c>
      <c r="M51" s="131" t="s">
        <v>1424</v>
      </c>
    </row>
    <row r="52" spans="1:11" ht="15" customHeight="1">
      <c r="A52" s="122" t="s">
        <v>1427</v>
      </c>
      <c r="B52" s="106"/>
      <c r="C52" s="106"/>
      <c r="D52" s="106"/>
      <c r="E52" s="106"/>
      <c r="F52" s="106"/>
      <c r="G52" s="106"/>
      <c r="H52" s="106"/>
      <c r="I52" s="106"/>
      <c r="J52" s="106"/>
      <c r="K52" s="107"/>
    </row>
    <row r="53" spans="1:13" ht="15" customHeight="1">
      <c r="A53" s="70" t="str">
        <f>L1</f>
        <v>Test Sample</v>
      </c>
      <c r="B53" s="70"/>
      <c r="C53" s="70"/>
      <c r="D53" s="70"/>
      <c r="E53" s="70"/>
      <c r="F53" s="70"/>
      <c r="G53" s="70"/>
      <c r="H53" s="70"/>
      <c r="I53" s="70"/>
      <c r="J53" s="70"/>
      <c r="K53" s="70"/>
      <c r="L53" s="132"/>
      <c r="M53" s="132"/>
    </row>
    <row r="54" spans="1:13" ht="15" customHeight="1">
      <c r="A54" s="70" t="s">
        <v>1390</v>
      </c>
      <c r="B54" s="70" t="s">
        <v>1395</v>
      </c>
      <c r="C54" s="70" t="s">
        <v>1396</v>
      </c>
      <c r="D54" s="70" t="s">
        <v>1397</v>
      </c>
      <c r="E54" s="70" t="s">
        <v>1398</v>
      </c>
      <c r="F54" s="70" t="s">
        <v>1399</v>
      </c>
      <c r="G54" s="70" t="s">
        <v>1400</v>
      </c>
      <c r="H54" s="70" t="s">
        <v>1401</v>
      </c>
      <c r="I54" s="70" t="s">
        <v>1402</v>
      </c>
      <c r="J54" s="70" t="s">
        <v>1403</v>
      </c>
      <c r="K54" s="70" t="s">
        <v>1404</v>
      </c>
      <c r="L54" s="132"/>
      <c r="M54" s="132"/>
    </row>
    <row r="55" spans="1:13" ht="15" customHeight="1">
      <c r="A55" s="70" t="s">
        <v>1428</v>
      </c>
      <c r="B55" s="123" t="str">
        <f>IF(ISERR(B44-B42),"",B44-B42)</f>
        <v/>
      </c>
      <c r="C55" s="123" t="str">
        <f aca="true" t="shared" si="8" ref="C55:K55">IF(ISERR(C44-C42),"",C44-C42)</f>
        <v/>
      </c>
      <c r="D55" s="123" t="str">
        <f t="shared" si="8"/>
        <v/>
      </c>
      <c r="E55" s="123" t="str">
        <f t="shared" si="8"/>
        <v/>
      </c>
      <c r="F55" s="123" t="str">
        <f t="shared" si="8"/>
        <v/>
      </c>
      <c r="G55" s="123" t="str">
        <f t="shared" si="8"/>
        <v/>
      </c>
      <c r="H55" s="123" t="str">
        <f t="shared" si="8"/>
        <v/>
      </c>
      <c r="I55" s="123" t="str">
        <f t="shared" si="8"/>
        <v/>
      </c>
      <c r="J55" s="123" t="str">
        <f t="shared" si="8"/>
        <v/>
      </c>
      <c r="K55" s="123" t="str">
        <f t="shared" si="8"/>
        <v/>
      </c>
      <c r="L55" s="133"/>
      <c r="M55" s="134"/>
    </row>
    <row r="56" spans="1:13" ht="15" customHeight="1">
      <c r="A56" s="84" t="s">
        <v>1429</v>
      </c>
      <c r="B56" s="124" t="str">
        <f>IF(B55="","",IF(B55&lt;$D$4,"Pass","FAIL"))</f>
        <v/>
      </c>
      <c r="C56" s="124" t="str">
        <f aca="true" t="shared" si="9" ref="C56:K56">IF(C55="","",IF(C55&lt;$D$4,"Pass","FAIL"))</f>
        <v/>
      </c>
      <c r="D56" s="124" t="str">
        <f t="shared" si="9"/>
        <v/>
      </c>
      <c r="E56" s="124" t="str">
        <f t="shared" si="9"/>
        <v/>
      </c>
      <c r="F56" s="124" t="str">
        <f t="shared" si="9"/>
        <v/>
      </c>
      <c r="G56" s="124" t="str">
        <f t="shared" si="9"/>
        <v/>
      </c>
      <c r="H56" s="124" t="str">
        <f t="shared" si="9"/>
        <v/>
      </c>
      <c r="I56" s="124" t="str">
        <f t="shared" si="9"/>
        <v/>
      </c>
      <c r="J56" s="124" t="str">
        <f t="shared" si="9"/>
        <v/>
      </c>
      <c r="K56" s="124" t="str">
        <f t="shared" si="9"/>
        <v/>
      </c>
      <c r="L56" s="135"/>
      <c r="M56" s="135"/>
    </row>
    <row r="57" spans="1:11" ht="15" customHeight="1">
      <c r="A57" s="70" t="str">
        <f>L2</f>
        <v>Control Sample</v>
      </c>
      <c r="B57" s="70"/>
      <c r="C57" s="70"/>
      <c r="D57" s="70"/>
      <c r="E57" s="70"/>
      <c r="F57" s="70"/>
      <c r="G57" s="70"/>
      <c r="H57" s="70"/>
      <c r="I57" s="70"/>
      <c r="J57" s="70"/>
      <c r="K57" s="70"/>
    </row>
    <row r="58" spans="1:11" ht="15" customHeight="1">
      <c r="A58" s="70" t="s">
        <v>1390</v>
      </c>
      <c r="B58" s="70" t="s">
        <v>1395</v>
      </c>
      <c r="C58" s="70" t="s">
        <v>1396</v>
      </c>
      <c r="D58" s="70" t="s">
        <v>1397</v>
      </c>
      <c r="E58" s="70" t="s">
        <v>1398</v>
      </c>
      <c r="F58" s="70" t="s">
        <v>1399</v>
      </c>
      <c r="G58" s="70" t="s">
        <v>1400</v>
      </c>
      <c r="H58" s="70" t="s">
        <v>1401</v>
      </c>
      <c r="I58" s="70" t="s">
        <v>1402</v>
      </c>
      <c r="J58" s="70" t="s">
        <v>1403</v>
      </c>
      <c r="K58" s="70" t="s">
        <v>1404</v>
      </c>
    </row>
    <row r="59" spans="1:11" ht="15" customHeight="1">
      <c r="A59" s="70" t="s">
        <v>1428</v>
      </c>
      <c r="B59" s="123" t="str">
        <f>IF(ISERR(B50-B48),"",B50-B48)</f>
        <v/>
      </c>
      <c r="C59" s="123" t="str">
        <f aca="true" t="shared" si="10" ref="C59:K59">IF(ISERR(C50-C48),"",C50-C48)</f>
        <v/>
      </c>
      <c r="D59" s="123" t="str">
        <f t="shared" si="10"/>
        <v/>
      </c>
      <c r="E59" s="123" t="str">
        <f t="shared" si="10"/>
        <v/>
      </c>
      <c r="F59" s="123" t="str">
        <f t="shared" si="10"/>
        <v/>
      </c>
      <c r="G59" s="123" t="str">
        <f t="shared" si="10"/>
        <v/>
      </c>
      <c r="H59" s="123" t="str">
        <f t="shared" si="10"/>
        <v/>
      </c>
      <c r="I59" s="123" t="str">
        <f t="shared" si="10"/>
        <v/>
      </c>
      <c r="J59" s="123" t="str">
        <f t="shared" si="10"/>
        <v/>
      </c>
      <c r="K59" s="123" t="str">
        <f t="shared" si="10"/>
        <v/>
      </c>
    </row>
    <row r="60" spans="1:11" ht="15" customHeight="1">
      <c r="A60" s="84" t="s">
        <v>1429</v>
      </c>
      <c r="B60" s="124" t="str">
        <f>IF(B59="","",IF(B59&lt;$D$4,"Pass","FAIL"))</f>
        <v/>
      </c>
      <c r="C60" s="124" t="str">
        <f aca="true" t="shared" si="11" ref="C60:K60">IF(C59="","",IF(C59&lt;$D$4,"Pass","FAIL"))</f>
        <v/>
      </c>
      <c r="D60" s="124" t="str">
        <f t="shared" si="11"/>
        <v/>
      </c>
      <c r="E60" s="124" t="str">
        <f t="shared" si="11"/>
        <v/>
      </c>
      <c r="F60" s="124" t="str">
        <f t="shared" si="11"/>
        <v/>
      </c>
      <c r="G60" s="124" t="str">
        <f t="shared" si="11"/>
        <v/>
      </c>
      <c r="H60" s="124" t="str">
        <f t="shared" si="11"/>
        <v/>
      </c>
      <c r="I60" s="124" t="str">
        <f t="shared" si="11"/>
        <v/>
      </c>
      <c r="J60" s="124" t="str">
        <f t="shared" si="11"/>
        <v/>
      </c>
      <c r="K60" s="124" t="str">
        <f t="shared" si="11"/>
        <v/>
      </c>
    </row>
    <row r="61" spans="1:11" ht="15" customHeight="1">
      <c r="A61" s="122" t="s">
        <v>1430</v>
      </c>
      <c r="B61" s="106"/>
      <c r="C61" s="106"/>
      <c r="D61" s="106"/>
      <c r="E61" s="106"/>
      <c r="F61" s="106"/>
      <c r="G61" s="106"/>
      <c r="H61" s="106"/>
      <c r="I61" s="106"/>
      <c r="J61" s="106"/>
      <c r="K61" s="107"/>
    </row>
    <row r="62" spans="1:11" ht="15" customHeight="1">
      <c r="A62" s="70" t="str">
        <f>$L$1</f>
        <v>Test Sample</v>
      </c>
      <c r="B62" s="70"/>
      <c r="C62" s="70"/>
      <c r="D62" s="70"/>
      <c r="E62" s="70"/>
      <c r="F62" s="70"/>
      <c r="G62" s="70"/>
      <c r="H62" s="70"/>
      <c r="I62" s="70"/>
      <c r="J62" s="70"/>
      <c r="K62" s="70"/>
    </row>
    <row r="63" spans="1:11" ht="15" customHeight="1">
      <c r="A63" s="70" t="s">
        <v>1390</v>
      </c>
      <c r="B63" s="70" t="s">
        <v>1395</v>
      </c>
      <c r="C63" s="70" t="s">
        <v>1396</v>
      </c>
      <c r="D63" s="70" t="s">
        <v>1397</v>
      </c>
      <c r="E63" s="70" t="s">
        <v>1398</v>
      </c>
      <c r="F63" s="70" t="s">
        <v>1399</v>
      </c>
      <c r="G63" s="70" t="s">
        <v>1400</v>
      </c>
      <c r="H63" s="70" t="s">
        <v>1401</v>
      </c>
      <c r="I63" s="70" t="s">
        <v>1402</v>
      </c>
      <c r="J63" s="70" t="s">
        <v>1403</v>
      </c>
      <c r="K63" s="70" t="s">
        <v>1404</v>
      </c>
    </row>
    <row r="64" spans="1:11" ht="15" customHeight="1">
      <c r="A64" s="70" t="s">
        <v>1433</v>
      </c>
      <c r="B64" s="123" t="str">
        <f>IF(ISERR(STDEV(Calculations!D184:D185)),"",STDEV(Calculations!D184:D185))</f>
        <v/>
      </c>
      <c r="C64" s="123" t="str">
        <f>IF(ISERR(STDEV(Calculations!E184:E185)),"",STDEV(Calculations!E184:E185))</f>
        <v/>
      </c>
      <c r="D64" s="123" t="str">
        <f>IF(ISERR(STDEV(Calculations!F184:F185)),"",STDEV(Calculations!F184:F185))</f>
        <v/>
      </c>
      <c r="E64" s="123" t="str">
        <f>IF(ISERR(STDEV(Calculations!G184:G185)),"",STDEV(Calculations!G184:G185))</f>
        <v/>
      </c>
      <c r="F64" s="123" t="str">
        <f>IF(ISERR(STDEV(Calculations!H184:H185)),"",STDEV(Calculations!H184:H185))</f>
        <v/>
      </c>
      <c r="G64" s="123" t="str">
        <f>IF(ISERR(STDEV(Calculations!I184:I185)),"",STDEV(Calculations!I184:I185))</f>
        <v/>
      </c>
      <c r="H64" s="123" t="str">
        <f>IF(ISERR(STDEV(Calculations!J184:J185)),"",STDEV(Calculations!J184:J185))</f>
        <v/>
      </c>
      <c r="I64" s="123" t="str">
        <f>IF(ISERR(STDEV(Calculations!K184:K185)),"",STDEV(Calculations!K184:K185))</f>
        <v/>
      </c>
      <c r="J64" s="123" t="str">
        <f>IF(ISERR(STDEV(Calculations!L184:L185)),"",STDEV(Calculations!L184:L185))</f>
        <v/>
      </c>
      <c r="K64" s="123" t="str">
        <f>IF(ISERR(STDEV(Calculations!M184:M185)),"",STDEV(Calculations!M184:M185))</f>
        <v/>
      </c>
    </row>
    <row r="65" spans="1:11" ht="15" customHeight="1">
      <c r="A65" s="84" t="s">
        <v>1432</v>
      </c>
      <c r="B65" s="124" t="str">
        <f>IF(B64="","",IF(OR(B64&lt;&gt;0,Calculations!D184&lt;&gt;35,Calculations!D185&lt;&gt;35),"No","Pass"))</f>
        <v/>
      </c>
      <c r="C65" s="124" t="str">
        <f>IF(C64="","",IF(OR(C64&lt;&gt;0,Calculations!E184&lt;&gt;35,Calculations!E185&lt;&gt;35),"No","Pass"))</f>
        <v/>
      </c>
      <c r="D65" s="124" t="str">
        <f>IF(D64="","",IF(OR(D64&lt;&gt;0,Calculations!F184&lt;&gt;35,Calculations!F185&lt;&gt;35),"No","Pass"))</f>
        <v/>
      </c>
      <c r="E65" s="124" t="str">
        <f>IF(E64="","",IF(OR(E64&lt;&gt;0,Calculations!G184&lt;&gt;35,Calculations!G185&lt;&gt;35),"No","Pass"))</f>
        <v/>
      </c>
      <c r="F65" s="124" t="str">
        <f>IF(F64="","",IF(OR(F64&lt;&gt;0,Calculations!H184&lt;&gt;35,Calculations!H185&lt;&gt;35),"No","Pass"))</f>
        <v/>
      </c>
      <c r="G65" s="124" t="str">
        <f>IF(G64="","",IF(OR(G64&lt;&gt;0,Calculations!I184&lt;&gt;35,Calculations!I185&lt;&gt;35),"No","Pass"))</f>
        <v/>
      </c>
      <c r="H65" s="124" t="str">
        <f>IF(H64="","",IF(OR(H64&lt;&gt;0,Calculations!J184&lt;&gt;35,Calculations!J185&lt;&gt;35),"No","Pass"))</f>
        <v/>
      </c>
      <c r="I65" s="124" t="str">
        <f>IF(I64="","",IF(OR(I64&lt;&gt;0,Calculations!K184&lt;&gt;35,Calculations!K185&lt;&gt;35),"No","Pass"))</f>
        <v/>
      </c>
      <c r="J65" s="124" t="str">
        <f>IF(J64="","",IF(OR(J64&lt;&gt;0,Calculations!L184&lt;&gt;35,Calculations!L185&lt;&gt;35),"No","Pass"))</f>
        <v/>
      </c>
      <c r="K65" s="124" t="str">
        <f>IF(K64="","",IF(OR(K64&lt;&gt;0,Calculations!M184&lt;&gt;35,Calculations!M185&lt;&gt;35),"No","Pass"))</f>
        <v/>
      </c>
    </row>
    <row r="66" spans="1:11" ht="15" customHeight="1">
      <c r="A66" s="70" t="str">
        <f>$L$2</f>
        <v>Control Sample</v>
      </c>
      <c r="B66" s="70"/>
      <c r="C66" s="70"/>
      <c r="D66" s="70"/>
      <c r="E66" s="70"/>
      <c r="F66" s="70"/>
      <c r="G66" s="70"/>
      <c r="H66" s="70"/>
      <c r="I66" s="70"/>
      <c r="J66" s="70"/>
      <c r="K66" s="70"/>
    </row>
    <row r="67" spans="1:11" ht="15" customHeight="1">
      <c r="A67" s="70" t="s">
        <v>1390</v>
      </c>
      <c r="B67" s="70" t="s">
        <v>1395</v>
      </c>
      <c r="C67" s="70" t="s">
        <v>1396</v>
      </c>
      <c r="D67" s="70" t="s">
        <v>1397</v>
      </c>
      <c r="E67" s="70" t="s">
        <v>1398</v>
      </c>
      <c r="F67" s="70" t="s">
        <v>1399</v>
      </c>
      <c r="G67" s="70" t="s">
        <v>1400</v>
      </c>
      <c r="H67" s="70" t="s">
        <v>1401</v>
      </c>
      <c r="I67" s="70" t="s">
        <v>1402</v>
      </c>
      <c r="J67" s="70" t="s">
        <v>1403</v>
      </c>
      <c r="K67" s="70" t="s">
        <v>1404</v>
      </c>
    </row>
    <row r="68" spans="1:11" ht="15" customHeight="1">
      <c r="A68" s="70" t="s">
        <v>1433</v>
      </c>
      <c r="B68" s="123" t="str">
        <f>IF(ISERR(STDEV(Calculations!P184:P185)),"",STDEV(Calculations!P184:P185))</f>
        <v/>
      </c>
      <c r="C68" s="123" t="str">
        <f>IF(ISERR(STDEV(Calculations!Q184:Q185)),"",STDEV(Calculations!Q184:Q185))</f>
        <v/>
      </c>
      <c r="D68" s="123" t="str">
        <f>IF(ISERR(STDEV(Calculations!R184:R185)),"",STDEV(Calculations!R184:R185))</f>
        <v/>
      </c>
      <c r="E68" s="123" t="str">
        <f>IF(ISERR(STDEV(Calculations!S184:S185)),"",STDEV(Calculations!S184:S185))</f>
        <v/>
      </c>
      <c r="F68" s="123" t="str">
        <f>IF(ISERR(STDEV(Calculations!T184:T185)),"",STDEV(Calculations!T184:T185))</f>
        <v/>
      </c>
      <c r="G68" s="123" t="str">
        <f>IF(ISERR(STDEV(Calculations!U184:U185)),"",STDEV(Calculations!U184:U185))</f>
        <v/>
      </c>
      <c r="H68" s="123" t="str">
        <f>IF(ISERR(STDEV(Calculations!V184:V185)),"",STDEV(Calculations!V184:V185))</f>
        <v/>
      </c>
      <c r="I68" s="123" t="str">
        <f>IF(ISERR(STDEV(Calculations!W184:W185)),"",STDEV(Calculations!W184:W185))</f>
        <v/>
      </c>
      <c r="J68" s="123" t="str">
        <f>IF(ISERR(STDEV(Calculations!X184:X185)),"",STDEV(Calculations!X184:X185))</f>
        <v/>
      </c>
      <c r="K68" s="123" t="str">
        <f>IF(ISERR(STDEV(Calculations!Y184:Y185)),"",STDEV(Calculations!Y184:Y185))</f>
        <v/>
      </c>
    </row>
    <row r="69" spans="1:11" ht="15" customHeight="1">
      <c r="A69" s="84" t="s">
        <v>1432</v>
      </c>
      <c r="B69" s="124" t="str">
        <f>IF(B68="","",IF(OR(B68&lt;&gt;0,Calculations!P184&lt;&gt;35,Calculations!P185&lt;&gt;35),"No","Pass"))</f>
        <v/>
      </c>
      <c r="C69" s="124" t="str">
        <f>IF(C68="","",IF(OR(C68&lt;&gt;0,Calculations!Q184&lt;&gt;35,Calculations!Q185&lt;&gt;35),"No","Pass"))</f>
        <v/>
      </c>
      <c r="D69" s="124" t="str">
        <f>IF(D68="","",IF(OR(D68&lt;&gt;0,Calculations!R184&lt;&gt;35,Calculations!R185&lt;&gt;35),"No","Pass"))</f>
        <v/>
      </c>
      <c r="E69" s="124" t="str">
        <f>IF(E68="","",IF(OR(E68&lt;&gt;0,Calculations!S184&lt;&gt;35,Calculations!S185&lt;&gt;35),"No","Pass"))</f>
        <v/>
      </c>
      <c r="F69" s="124" t="str">
        <f>IF(F68="","",IF(OR(F68&lt;&gt;0,Calculations!T184&lt;&gt;35,Calculations!T185&lt;&gt;35),"No","Pass"))</f>
        <v/>
      </c>
      <c r="G69" s="124" t="str">
        <f>IF(G68="","",IF(OR(G68&lt;&gt;0,Calculations!U184&lt;&gt;35,Calculations!U185&lt;&gt;35),"No","Pass"))</f>
        <v/>
      </c>
      <c r="H69" s="124" t="str">
        <f>IF(H68="","",IF(OR(H68&lt;&gt;0,Calculations!V184&lt;&gt;35,Calculations!V185&lt;&gt;35),"No","Pass"))</f>
        <v/>
      </c>
      <c r="I69" s="124" t="str">
        <f>IF(I68="","",IF(OR(I68&lt;&gt;0,Calculations!W184&lt;&gt;35,Calculations!W185&lt;&gt;35),"No","Pass"))</f>
        <v/>
      </c>
      <c r="J69" s="124" t="str">
        <f>IF(J68="","",IF(OR(J68&lt;&gt;0,Calculations!X184&lt;&gt;35,Calculations!X185&lt;&gt;35),"No","Pass"))</f>
        <v/>
      </c>
      <c r="K69" s="124" t="str">
        <f>IF(K68="","",IF(OR(K68&lt;&gt;0,Calculations!Y184&lt;&gt;35,Calculations!Y185&lt;&gt;35),"No","Pass"))</f>
        <v/>
      </c>
    </row>
    <row r="70" spans="1:18" s="68" customFormat="1" ht="15" customHeight="1">
      <c r="A70" s="108" t="str">
        <f>'Gene Table'!A195</f>
        <v>Plate 3</v>
      </c>
      <c r="B70" s="109"/>
      <c r="C70" s="109"/>
      <c r="D70" s="109"/>
      <c r="E70" s="109"/>
      <c r="F70" s="109"/>
      <c r="G70" s="109"/>
      <c r="H70" s="109"/>
      <c r="I70" s="109"/>
      <c r="J70" s="109"/>
      <c r="K70" s="109"/>
      <c r="L70" s="109"/>
      <c r="M70" s="136"/>
      <c r="N70" s="129"/>
      <c r="O70" s="129"/>
      <c r="P70" s="129"/>
      <c r="Q70" s="129"/>
      <c r="R70" s="129"/>
    </row>
    <row r="71" spans="1:13" ht="15" customHeight="1">
      <c r="A71" s="122" t="s">
        <v>1419</v>
      </c>
      <c r="B71" s="125"/>
      <c r="C71" s="125"/>
      <c r="D71" s="125"/>
      <c r="E71" s="125"/>
      <c r="F71" s="125"/>
      <c r="G71" s="125"/>
      <c r="H71" s="125"/>
      <c r="I71" s="125"/>
      <c r="J71" s="125"/>
      <c r="K71" s="125"/>
      <c r="L71" s="125"/>
      <c r="M71" s="137"/>
    </row>
    <row r="72" spans="1:13" ht="15" customHeight="1">
      <c r="A72" s="65" t="str">
        <f>L1</f>
        <v>Test Sample</v>
      </c>
      <c r="B72" s="66"/>
      <c r="C72" s="66"/>
      <c r="D72" s="66"/>
      <c r="E72" s="66"/>
      <c r="F72" s="66"/>
      <c r="G72" s="66"/>
      <c r="H72" s="66"/>
      <c r="I72" s="66"/>
      <c r="J72" s="66"/>
      <c r="K72" s="66"/>
      <c r="L72" s="66"/>
      <c r="M72" s="67"/>
    </row>
    <row r="73" spans="1:13" ht="15" customHeight="1">
      <c r="A73" s="70" t="s">
        <v>1390</v>
      </c>
      <c r="B73" s="70" t="s">
        <v>1395</v>
      </c>
      <c r="C73" s="70" t="s">
        <v>1396</v>
      </c>
      <c r="D73" s="70" t="s">
        <v>1397</v>
      </c>
      <c r="E73" s="70" t="s">
        <v>1398</v>
      </c>
      <c r="F73" s="70" t="s">
        <v>1399</v>
      </c>
      <c r="G73" s="70" t="s">
        <v>1400</v>
      </c>
      <c r="H73" s="70" t="s">
        <v>1401</v>
      </c>
      <c r="I73" s="70" t="s">
        <v>1402</v>
      </c>
      <c r="J73" s="70" t="s">
        <v>1403</v>
      </c>
      <c r="K73" s="70" t="s">
        <v>1404</v>
      </c>
      <c r="L73" s="84" t="s">
        <v>1420</v>
      </c>
      <c r="M73" s="130" t="s">
        <v>1421</v>
      </c>
    </row>
    <row r="74" spans="1:13" ht="15" customHeight="1">
      <c r="A74" s="70" t="s">
        <v>1422</v>
      </c>
      <c r="B74" s="123" t="str">
        <f>IF(ISERROR(AVERAGE(Calculations!D290:D291)),"",AVERAGE(Calculations!D290:D291))</f>
        <v/>
      </c>
      <c r="C74" s="123" t="str">
        <f>IF(ISERROR(AVERAGE(Calculations!E290:E291)),"",AVERAGE(Calculations!E290:E291))</f>
        <v/>
      </c>
      <c r="D74" s="123" t="str">
        <f>IF(ISERROR(AVERAGE(Calculations!F290:F291)),"",AVERAGE(Calculations!F290:F291))</f>
        <v/>
      </c>
      <c r="E74" s="123" t="str">
        <f>IF(ISERROR(AVERAGE(Calculations!G290:G291)),"",AVERAGE(Calculations!G290:G291))</f>
        <v/>
      </c>
      <c r="F74" s="123" t="str">
        <f>IF(ISERROR(AVERAGE(Calculations!H290:H291)),"",AVERAGE(Calculations!H290:H291))</f>
        <v/>
      </c>
      <c r="G74" s="123" t="str">
        <f>IF(ISERROR(AVERAGE(Calculations!I290:I291)),"",AVERAGE(Calculations!I290:I291))</f>
        <v/>
      </c>
      <c r="H74" s="123" t="str">
        <f>IF(ISERROR(AVERAGE(Calculations!J290:J291)),"",AVERAGE(Calculations!J290:J291))</f>
        <v/>
      </c>
      <c r="I74" s="123" t="str">
        <f>IF(ISERROR(AVERAGE(Calculations!K290:K291)),"",AVERAGE(Calculations!K290:K291))</f>
        <v/>
      </c>
      <c r="J74" s="123" t="str">
        <f>IF(ISERROR(AVERAGE(Calculations!L290:L291)),"",AVERAGE(Calculations!L290:L291))</f>
        <v/>
      </c>
      <c r="K74" s="123" t="str">
        <f>IF(ISERROR(AVERAGE(Calculations!M290:M291)),"",AVERAGE(Calculations!M290:M291))</f>
        <v/>
      </c>
      <c r="L74" s="131" t="e">
        <f aca="true" t="shared" si="12" ref="L74:L77">AVERAGE(B74:K74)</f>
        <v>#DIV/0!</v>
      </c>
      <c r="M74" s="131" t="e">
        <f>STDEV(B74:K74)</f>
        <v>#DIV/0!</v>
      </c>
    </row>
    <row r="75" spans="1:13" ht="15" customHeight="1">
      <c r="A75" s="84" t="s">
        <v>1423</v>
      </c>
      <c r="B75" s="123" t="str">
        <f>IF(ISERROR(STDEV(Calculations!D290:D291)),"",STDEV(Calculations!D290:D291))</f>
        <v/>
      </c>
      <c r="C75" s="123" t="str">
        <f>IF(ISERROR(STDEV(Calculations!E290:E291)),"",STDEV(Calculations!E290:E291))</f>
        <v/>
      </c>
      <c r="D75" s="123" t="str">
        <f>IF(ISERROR(STDEV(Calculations!F290:F291)),"",STDEV(Calculations!F290:F291))</f>
        <v/>
      </c>
      <c r="E75" s="123" t="str">
        <f>IF(ISERROR(STDEV(Calculations!G290:G291)),"",STDEV(Calculations!G290:G291))</f>
        <v/>
      </c>
      <c r="F75" s="123" t="str">
        <f>IF(ISERROR(STDEV(Calculations!H290:H291)),"",STDEV(Calculations!H290:H291))</f>
        <v/>
      </c>
      <c r="G75" s="123" t="str">
        <f>IF(ISERROR(STDEV(Calculations!I290:I291)),"",STDEV(Calculations!I290:I291))</f>
        <v/>
      </c>
      <c r="H75" s="123" t="str">
        <f>IF(ISERROR(STDEV(Calculations!J290:J291)),"",STDEV(Calculations!J290:J291))</f>
        <v/>
      </c>
      <c r="I75" s="123" t="str">
        <f>IF(ISERROR(STDEV(Calculations!K290:K291)),"",STDEV(Calculations!K290:K291))</f>
        <v/>
      </c>
      <c r="J75" s="123" t="str">
        <f>IF(ISERROR(STDEV(Calculations!L290:L291)),"",STDEV(Calculations!L290:L291))</f>
        <v/>
      </c>
      <c r="K75" s="123" t="str">
        <f>IF(ISERROR(STDEV(Calculations!M290:M291)),"",STDEV(Calculations!M290:M291))</f>
        <v/>
      </c>
      <c r="L75" s="131" t="e">
        <f t="shared" si="12"/>
        <v>#DIV/0!</v>
      </c>
      <c r="M75" s="131" t="s">
        <v>1424</v>
      </c>
    </row>
    <row r="76" spans="1:13" ht="15" customHeight="1">
      <c r="A76" s="70" t="s">
        <v>1425</v>
      </c>
      <c r="B76" s="123" t="str">
        <f>IF(ISERROR(AVERAGE(Calculations!D288:D289)),"",AVERAGE(Calculations!D288:D289))</f>
        <v/>
      </c>
      <c r="C76" s="123" t="str">
        <f>IF(ISERROR(AVERAGE(Calculations!E288:E289)),"",AVERAGE(Calculations!E288:E289))</f>
        <v/>
      </c>
      <c r="D76" s="123" t="str">
        <f>IF(ISERROR(AVERAGE(Calculations!F288:F289)),"",AVERAGE(Calculations!F288:F289))</f>
        <v/>
      </c>
      <c r="E76" s="123" t="str">
        <f>IF(ISERROR(AVERAGE(Calculations!G288:G289)),"",AVERAGE(Calculations!G288:G289))</f>
        <v/>
      </c>
      <c r="F76" s="123" t="str">
        <f>IF(ISERROR(AVERAGE(Calculations!H288:H289)),"",AVERAGE(Calculations!H288:H289))</f>
        <v/>
      </c>
      <c r="G76" s="123" t="str">
        <f>IF(ISERROR(AVERAGE(Calculations!I288:I289)),"",AVERAGE(Calculations!I288:I289))</f>
        <v/>
      </c>
      <c r="H76" s="123" t="str">
        <f>IF(ISERROR(AVERAGE(Calculations!J288:J289)),"",AVERAGE(Calculations!J288:J289))</f>
        <v/>
      </c>
      <c r="I76" s="123" t="str">
        <f>IF(ISERROR(AVERAGE(Calculations!K288:K289)),"",AVERAGE(Calculations!K288:K289))</f>
        <v/>
      </c>
      <c r="J76" s="123" t="str">
        <f>IF(ISERROR(AVERAGE(Calculations!L288:L289)),"",AVERAGE(Calculations!L288:L289))</f>
        <v/>
      </c>
      <c r="K76" s="123" t="str">
        <f>IF(ISERROR(AVERAGE(Calculations!M288:M289)),"",AVERAGE(Calculations!M288:M289))</f>
        <v/>
      </c>
      <c r="L76" s="131" t="e">
        <f t="shared" si="12"/>
        <v>#DIV/0!</v>
      </c>
      <c r="M76" s="131" t="e">
        <f>STDEV(B76:K76)</f>
        <v>#DIV/0!</v>
      </c>
    </row>
    <row r="77" spans="1:13" ht="15" customHeight="1">
      <c r="A77" s="84" t="s">
        <v>1426</v>
      </c>
      <c r="B77" s="123" t="str">
        <f>IF(ISERROR(STDEV(Calculations!D288:D289)),"",STDEV(Calculations!D288:D289))</f>
        <v/>
      </c>
      <c r="C77" s="123" t="str">
        <f>IF(ISERROR(STDEV(Calculations!E288:E289)),"",STDEV(Calculations!E288:E289))</f>
        <v/>
      </c>
      <c r="D77" s="123" t="str">
        <f>IF(ISERROR(STDEV(Calculations!F288:F289)),"",STDEV(Calculations!F288:F289))</f>
        <v/>
      </c>
      <c r="E77" s="123" t="str">
        <f>IF(ISERROR(STDEV(Calculations!G288:G289)),"",STDEV(Calculations!G288:G289))</f>
        <v/>
      </c>
      <c r="F77" s="123" t="str">
        <f>IF(ISERROR(STDEV(Calculations!H288:H289)),"",STDEV(Calculations!H288:H289))</f>
        <v/>
      </c>
      <c r="G77" s="123" t="str">
        <f>IF(ISERROR(STDEV(Calculations!I288:I289)),"",STDEV(Calculations!I288:I289))</f>
        <v/>
      </c>
      <c r="H77" s="123" t="str">
        <f>IF(ISERROR(STDEV(Calculations!J288:J289)),"",STDEV(Calculations!J288:J289))</f>
        <v/>
      </c>
      <c r="I77" s="123" t="str">
        <f>IF(ISERROR(STDEV(Calculations!K288:K289)),"",STDEV(Calculations!K288:K289))</f>
        <v/>
      </c>
      <c r="J77" s="123" t="str">
        <f>IF(ISERROR(STDEV(Calculations!L288:L289)),"",STDEV(Calculations!L288:L289))</f>
        <v/>
      </c>
      <c r="K77" s="123" t="str">
        <f>IF(ISERROR(STDEV(Calculations!M288:M289)),"",STDEV(Calculations!M288:M289))</f>
        <v/>
      </c>
      <c r="L77" s="131" t="e">
        <f t="shared" si="12"/>
        <v>#DIV/0!</v>
      </c>
      <c r="M77" s="131" t="s">
        <v>1424</v>
      </c>
    </row>
    <row r="78" spans="1:13" ht="15" customHeight="1">
      <c r="A78" s="65" t="str">
        <f>L2</f>
        <v>Control Sample</v>
      </c>
      <c r="B78" s="66"/>
      <c r="C78" s="66"/>
      <c r="D78" s="66"/>
      <c r="E78" s="66"/>
      <c r="F78" s="66"/>
      <c r="G78" s="66"/>
      <c r="H78" s="66"/>
      <c r="I78" s="66"/>
      <c r="J78" s="66"/>
      <c r="K78" s="66"/>
      <c r="L78" s="66"/>
      <c r="M78" s="67"/>
    </row>
    <row r="79" spans="1:13" ht="15" customHeight="1">
      <c r="A79" s="70" t="s">
        <v>1390</v>
      </c>
      <c r="B79" s="70" t="s">
        <v>1395</v>
      </c>
      <c r="C79" s="70" t="s">
        <v>1396</v>
      </c>
      <c r="D79" s="70" t="s">
        <v>1397</v>
      </c>
      <c r="E79" s="70" t="s">
        <v>1398</v>
      </c>
      <c r="F79" s="70" t="s">
        <v>1399</v>
      </c>
      <c r="G79" s="70" t="s">
        <v>1400</v>
      </c>
      <c r="H79" s="70" t="s">
        <v>1401</v>
      </c>
      <c r="I79" s="70" t="s">
        <v>1402</v>
      </c>
      <c r="J79" s="70" t="s">
        <v>1403</v>
      </c>
      <c r="K79" s="70" t="s">
        <v>1404</v>
      </c>
      <c r="L79" s="84" t="s">
        <v>1420</v>
      </c>
      <c r="M79" s="130" t="s">
        <v>1421</v>
      </c>
    </row>
    <row r="80" spans="1:13" ht="15" customHeight="1">
      <c r="A80" s="70" t="s">
        <v>1422</v>
      </c>
      <c r="B80" s="123" t="str">
        <f>IF(ISERROR(AVERAGE(Calculations!P290:P291)),"",AVERAGE(Calculations!P290:P291))</f>
        <v/>
      </c>
      <c r="C80" s="123" t="str">
        <f>IF(ISERROR(AVERAGE(Calculations!Q290:Q291)),"",AVERAGE(Calculations!Q290:Q291))</f>
        <v/>
      </c>
      <c r="D80" s="123" t="str">
        <f>IF(ISERROR(AVERAGE(Calculations!R290:R291)),"",AVERAGE(Calculations!R290:R291))</f>
        <v/>
      </c>
      <c r="E80" s="123" t="str">
        <f>IF(ISERROR(AVERAGE(Calculations!S290:S291)),"",AVERAGE(Calculations!S290:S291))</f>
        <v/>
      </c>
      <c r="F80" s="123" t="str">
        <f>IF(ISERROR(AVERAGE(Calculations!T290:T291)),"",AVERAGE(Calculations!T290:T291))</f>
        <v/>
      </c>
      <c r="G80" s="123" t="str">
        <f>IF(ISERROR(AVERAGE(Calculations!U290:U291)),"",AVERAGE(Calculations!U290:U291))</f>
        <v/>
      </c>
      <c r="H80" s="123" t="str">
        <f>IF(ISERROR(AVERAGE(Calculations!V290:V291)),"",AVERAGE(Calculations!V290:V291))</f>
        <v/>
      </c>
      <c r="I80" s="123" t="str">
        <f>IF(ISERROR(AVERAGE(Calculations!W290:W291)),"",AVERAGE(Calculations!W290:W291))</f>
        <v/>
      </c>
      <c r="J80" s="123" t="str">
        <f>IF(ISERROR(AVERAGE(Calculations!X290:X291)),"",AVERAGE(Calculations!X290:X291))</f>
        <v/>
      </c>
      <c r="K80" s="123" t="str">
        <f>IF(ISERROR(AVERAGE(Calculations!Y290:Y291)),"",AVERAGE(Calculations!Y290:Y291))</f>
        <v/>
      </c>
      <c r="L80" s="131" t="e">
        <f aca="true" t="shared" si="13" ref="L80:L83">AVERAGE(B80:K80)</f>
        <v>#DIV/0!</v>
      </c>
      <c r="M80" s="131" t="e">
        <f>STDEV(B80:K80)</f>
        <v>#DIV/0!</v>
      </c>
    </row>
    <row r="81" spans="1:13" ht="15" customHeight="1">
      <c r="A81" s="84" t="s">
        <v>1423</v>
      </c>
      <c r="B81" s="123" t="str">
        <f>IF(ISERROR(STDEV(Calculations!P290:P291)),"",STDEV(Calculations!P290:P291))</f>
        <v/>
      </c>
      <c r="C81" s="123" t="str">
        <f>IF(ISERROR(STDEV(Calculations!Q290:Q291)),"",STDEV(Calculations!Q290:Q291))</f>
        <v/>
      </c>
      <c r="D81" s="123" t="str">
        <f>IF(ISERROR(STDEV(Calculations!R290:R291)),"",STDEV(Calculations!R290:R291))</f>
        <v/>
      </c>
      <c r="E81" s="123" t="str">
        <f>IF(ISERROR(STDEV(Calculations!S290:S291)),"",STDEV(Calculations!S290:S291))</f>
        <v/>
      </c>
      <c r="F81" s="123" t="str">
        <f>IF(ISERROR(STDEV(Calculations!T290:T291)),"",STDEV(Calculations!T290:T291))</f>
        <v/>
      </c>
      <c r="G81" s="123" t="str">
        <f>IF(ISERROR(STDEV(Calculations!U290:U291)),"",STDEV(Calculations!U290:U291))</f>
        <v/>
      </c>
      <c r="H81" s="123" t="str">
        <f>IF(ISERROR(STDEV(Calculations!V290:V291)),"",STDEV(Calculations!V290:V291))</f>
        <v/>
      </c>
      <c r="I81" s="123" t="str">
        <f>IF(ISERROR(STDEV(Calculations!W290:W291)),"",STDEV(Calculations!W290:W291))</f>
        <v/>
      </c>
      <c r="J81" s="123" t="str">
        <f>IF(ISERROR(STDEV(Calculations!X290:X291)),"",STDEV(Calculations!X290:X291))</f>
        <v/>
      </c>
      <c r="K81" s="123" t="str">
        <f>IF(ISERROR(STDEV(Calculations!Y290:Y291)),"",STDEV(Calculations!Y290:Y291))</f>
        <v/>
      </c>
      <c r="L81" s="131" t="e">
        <f t="shared" si="13"/>
        <v>#DIV/0!</v>
      </c>
      <c r="M81" s="131" t="s">
        <v>1424</v>
      </c>
    </row>
    <row r="82" spans="1:13" ht="15" customHeight="1">
      <c r="A82" s="70" t="s">
        <v>1425</v>
      </c>
      <c r="B82" s="123" t="str">
        <f>IF(ISERROR(AVERAGE(Calculations!P288:P289)),"",AVERAGE(Calculations!P288:P289))</f>
        <v/>
      </c>
      <c r="C82" s="123" t="str">
        <f>IF(ISERROR(AVERAGE(Calculations!Q288:Q289)),"",AVERAGE(Calculations!Q288:Q289))</f>
        <v/>
      </c>
      <c r="D82" s="123" t="str">
        <f>IF(ISERROR(AVERAGE(Calculations!R288:R289)),"",AVERAGE(Calculations!R288:R289))</f>
        <v/>
      </c>
      <c r="E82" s="123" t="str">
        <f>IF(ISERROR(AVERAGE(Calculations!S288:S289)),"",AVERAGE(Calculations!S288:S289))</f>
        <v/>
      </c>
      <c r="F82" s="123" t="str">
        <f>IF(ISERROR(AVERAGE(Calculations!T288:T289)),"",AVERAGE(Calculations!T288:T289))</f>
        <v/>
      </c>
      <c r="G82" s="123" t="str">
        <f>IF(ISERROR(AVERAGE(Calculations!U288:U289)),"",AVERAGE(Calculations!U288:U289))</f>
        <v/>
      </c>
      <c r="H82" s="123" t="str">
        <f>IF(ISERROR(AVERAGE(Calculations!V288:V289)),"",AVERAGE(Calculations!V288:V289))</f>
        <v/>
      </c>
      <c r="I82" s="123" t="str">
        <f>IF(ISERROR(AVERAGE(Calculations!W288:W289)),"",AVERAGE(Calculations!W288:W289))</f>
        <v/>
      </c>
      <c r="J82" s="123" t="str">
        <f>IF(ISERROR(AVERAGE(Calculations!X288:X289)),"",AVERAGE(Calculations!X288:X289))</f>
        <v/>
      </c>
      <c r="K82" s="123" t="str">
        <f>IF(ISERROR(AVERAGE(Calculations!Y288:Y289)),"",AVERAGE(Calculations!Y288:Y289))</f>
        <v/>
      </c>
      <c r="L82" s="131" t="e">
        <f t="shared" si="13"/>
        <v>#DIV/0!</v>
      </c>
      <c r="M82" s="131" t="e">
        <f>STDEV(B82:K82)</f>
        <v>#DIV/0!</v>
      </c>
    </row>
    <row r="83" spans="1:13" ht="15" customHeight="1">
      <c r="A83" s="84" t="s">
        <v>1426</v>
      </c>
      <c r="B83" s="123" t="str">
        <f>IF(ISERROR(STDEV(Calculations!P288:P289)),"",STDEV(Calculations!P288:P289))</f>
        <v/>
      </c>
      <c r="C83" s="123" t="str">
        <f>IF(ISERROR(STDEV(Calculations!Q288:Q289)),"",STDEV(Calculations!Q288:Q289))</f>
        <v/>
      </c>
      <c r="D83" s="123" t="str">
        <f>IF(ISERROR(STDEV(Calculations!R288:R289)),"",STDEV(Calculations!R288:R289))</f>
        <v/>
      </c>
      <c r="E83" s="123" t="str">
        <f>IF(ISERROR(STDEV(Calculations!S288:S289)),"",STDEV(Calculations!S288:S289))</f>
        <v/>
      </c>
      <c r="F83" s="123" t="str">
        <f>IF(ISERROR(STDEV(Calculations!T288:T289)),"",STDEV(Calculations!T288:T289))</f>
        <v/>
      </c>
      <c r="G83" s="123" t="str">
        <f>IF(ISERROR(STDEV(Calculations!U288:U289)),"",STDEV(Calculations!U288:U289))</f>
        <v/>
      </c>
      <c r="H83" s="123" t="str">
        <f>IF(ISERROR(STDEV(Calculations!V288:V289)),"",STDEV(Calculations!V288:V289))</f>
        <v/>
      </c>
      <c r="I83" s="123" t="str">
        <f>IF(ISERROR(STDEV(Calculations!W288:W289)),"",STDEV(Calculations!W288:W289))</f>
        <v/>
      </c>
      <c r="J83" s="123" t="str">
        <f>IF(ISERROR(STDEV(Calculations!X288:X289)),"",STDEV(Calculations!X288:X289))</f>
        <v/>
      </c>
      <c r="K83" s="123" t="str">
        <f>IF(ISERROR(STDEV(Calculations!Y288:Y289)),"",STDEV(Calculations!Y288:Y289))</f>
        <v/>
      </c>
      <c r="L83" s="131" t="e">
        <f t="shared" si="13"/>
        <v>#DIV/0!</v>
      </c>
      <c r="M83" s="131" t="s">
        <v>1424</v>
      </c>
    </row>
    <row r="84" spans="1:11" ht="15" customHeight="1">
      <c r="A84" s="122" t="s">
        <v>1427</v>
      </c>
      <c r="B84" s="106"/>
      <c r="C84" s="106"/>
      <c r="D84" s="106"/>
      <c r="E84" s="106"/>
      <c r="F84" s="106"/>
      <c r="G84" s="106"/>
      <c r="H84" s="106"/>
      <c r="I84" s="106"/>
      <c r="J84" s="106"/>
      <c r="K84" s="107"/>
    </row>
    <row r="85" spans="1:13" ht="15" customHeight="1">
      <c r="A85" s="70" t="str">
        <f>L1</f>
        <v>Test Sample</v>
      </c>
      <c r="B85" s="70"/>
      <c r="C85" s="70"/>
      <c r="D85" s="70"/>
      <c r="E85" s="70"/>
      <c r="F85" s="70"/>
      <c r="G85" s="70"/>
      <c r="H85" s="70"/>
      <c r="I85" s="70"/>
      <c r="J85" s="70"/>
      <c r="K85" s="70"/>
      <c r="L85" s="132"/>
      <c r="M85" s="132"/>
    </row>
    <row r="86" spans="1:13" ht="15" customHeight="1">
      <c r="A86" s="70" t="s">
        <v>1390</v>
      </c>
      <c r="B86" s="70" t="s">
        <v>1395</v>
      </c>
      <c r="C86" s="70" t="s">
        <v>1396</v>
      </c>
      <c r="D86" s="70" t="s">
        <v>1397</v>
      </c>
      <c r="E86" s="70" t="s">
        <v>1398</v>
      </c>
      <c r="F86" s="70" t="s">
        <v>1399</v>
      </c>
      <c r="G86" s="70" t="s">
        <v>1400</v>
      </c>
      <c r="H86" s="70" t="s">
        <v>1401</v>
      </c>
      <c r="I86" s="70" t="s">
        <v>1402</v>
      </c>
      <c r="J86" s="70" t="s">
        <v>1403</v>
      </c>
      <c r="K86" s="70" t="s">
        <v>1404</v>
      </c>
      <c r="L86" s="132"/>
      <c r="M86" s="132"/>
    </row>
    <row r="87" spans="1:13" ht="15" customHeight="1">
      <c r="A87" s="70" t="s">
        <v>1428</v>
      </c>
      <c r="B87" s="123" t="str">
        <f>IF(ISERR(B76-B74),"",B76-B74)</f>
        <v/>
      </c>
      <c r="C87" s="123" t="str">
        <f aca="true" t="shared" si="14" ref="C87:K87">IF(ISERR(C76-C74),"",C76-C74)</f>
        <v/>
      </c>
      <c r="D87" s="123" t="str">
        <f t="shared" si="14"/>
        <v/>
      </c>
      <c r="E87" s="123" t="str">
        <f t="shared" si="14"/>
        <v/>
      </c>
      <c r="F87" s="123" t="str">
        <f t="shared" si="14"/>
        <v/>
      </c>
      <c r="G87" s="123" t="str">
        <f t="shared" si="14"/>
        <v/>
      </c>
      <c r="H87" s="123" t="str">
        <f t="shared" si="14"/>
        <v/>
      </c>
      <c r="I87" s="123" t="str">
        <f t="shared" si="14"/>
        <v/>
      </c>
      <c r="J87" s="123" t="str">
        <f t="shared" si="14"/>
        <v/>
      </c>
      <c r="K87" s="123" t="str">
        <f t="shared" si="14"/>
        <v/>
      </c>
      <c r="L87" s="133"/>
      <c r="M87" s="134"/>
    </row>
    <row r="88" spans="1:13" ht="15" customHeight="1">
      <c r="A88" s="84" t="s">
        <v>1429</v>
      </c>
      <c r="B88" s="124" t="str">
        <f>IF(B87="","",IF(B87&lt;$D$4,"Pass","FAIL"))</f>
        <v/>
      </c>
      <c r="C88" s="124" t="str">
        <f aca="true" t="shared" si="15" ref="C88:K88">IF(C87="","",IF(C87&lt;$D$4,"Pass","FAIL"))</f>
        <v/>
      </c>
      <c r="D88" s="124" t="str">
        <f t="shared" si="15"/>
        <v/>
      </c>
      <c r="E88" s="124" t="str">
        <f t="shared" si="15"/>
        <v/>
      </c>
      <c r="F88" s="124" t="str">
        <f t="shared" si="15"/>
        <v/>
      </c>
      <c r="G88" s="124" t="str">
        <f t="shared" si="15"/>
        <v/>
      </c>
      <c r="H88" s="124" t="str">
        <f t="shared" si="15"/>
        <v/>
      </c>
      <c r="I88" s="124" t="str">
        <f t="shared" si="15"/>
        <v/>
      </c>
      <c r="J88" s="124" t="str">
        <f t="shared" si="15"/>
        <v/>
      </c>
      <c r="K88" s="124" t="str">
        <f t="shared" si="15"/>
        <v/>
      </c>
      <c r="L88" s="135"/>
      <c r="M88" s="135"/>
    </row>
    <row r="89" spans="1:11" ht="15" customHeight="1">
      <c r="A89" s="70" t="str">
        <f>L2</f>
        <v>Control Sample</v>
      </c>
      <c r="B89" s="70"/>
      <c r="C89" s="70"/>
      <c r="D89" s="70"/>
      <c r="E89" s="70"/>
      <c r="F89" s="70"/>
      <c r="G89" s="70"/>
      <c r="H89" s="70"/>
      <c r="I89" s="70"/>
      <c r="J89" s="70"/>
      <c r="K89" s="70"/>
    </row>
    <row r="90" spans="1:11" ht="15" customHeight="1">
      <c r="A90" s="70" t="s">
        <v>1390</v>
      </c>
      <c r="B90" s="70" t="s">
        <v>1395</v>
      </c>
      <c r="C90" s="70" t="s">
        <v>1396</v>
      </c>
      <c r="D90" s="70" t="s">
        <v>1397</v>
      </c>
      <c r="E90" s="70" t="s">
        <v>1398</v>
      </c>
      <c r="F90" s="70" t="s">
        <v>1399</v>
      </c>
      <c r="G90" s="70" t="s">
        <v>1400</v>
      </c>
      <c r="H90" s="70" t="s">
        <v>1401</v>
      </c>
      <c r="I90" s="70" t="s">
        <v>1402</v>
      </c>
      <c r="J90" s="70" t="s">
        <v>1403</v>
      </c>
      <c r="K90" s="70" t="s">
        <v>1404</v>
      </c>
    </row>
    <row r="91" spans="1:11" ht="15" customHeight="1">
      <c r="A91" s="70" t="s">
        <v>1428</v>
      </c>
      <c r="B91" s="123" t="str">
        <f>IF(ISERR(B82-B80),"",B82-B80)</f>
        <v/>
      </c>
      <c r="C91" s="123" t="str">
        <f aca="true" t="shared" si="16" ref="C91:K91">IF(ISERR(C82-C80),"",C82-C80)</f>
        <v/>
      </c>
      <c r="D91" s="123" t="str">
        <f t="shared" si="16"/>
        <v/>
      </c>
      <c r="E91" s="123" t="str">
        <f t="shared" si="16"/>
        <v/>
      </c>
      <c r="F91" s="123" t="str">
        <f t="shared" si="16"/>
        <v/>
      </c>
      <c r="G91" s="123" t="str">
        <f t="shared" si="16"/>
        <v/>
      </c>
      <c r="H91" s="123" t="str">
        <f t="shared" si="16"/>
        <v/>
      </c>
      <c r="I91" s="123" t="str">
        <f t="shared" si="16"/>
        <v/>
      </c>
      <c r="J91" s="123" t="str">
        <f t="shared" si="16"/>
        <v/>
      </c>
      <c r="K91" s="123" t="str">
        <f t="shared" si="16"/>
        <v/>
      </c>
    </row>
    <row r="92" spans="1:11" ht="15" customHeight="1">
      <c r="A92" s="84" t="s">
        <v>1429</v>
      </c>
      <c r="B92" s="124" t="str">
        <f>IF(B91="","",IF(B91&lt;$D$4,"Pass","FAIL"))</f>
        <v/>
      </c>
      <c r="C92" s="124" t="str">
        <f aca="true" t="shared" si="17" ref="C92:K92">IF(C91="","",IF(C91&lt;$D$4,"Pass","FAIL"))</f>
        <v/>
      </c>
      <c r="D92" s="124" t="str">
        <f t="shared" si="17"/>
        <v/>
      </c>
      <c r="E92" s="124" t="str">
        <f t="shared" si="17"/>
        <v/>
      </c>
      <c r="F92" s="124" t="str">
        <f t="shared" si="17"/>
        <v/>
      </c>
      <c r="G92" s="124" t="str">
        <f t="shared" si="17"/>
        <v/>
      </c>
      <c r="H92" s="124" t="str">
        <f t="shared" si="17"/>
        <v/>
      </c>
      <c r="I92" s="124" t="str">
        <f t="shared" si="17"/>
        <v/>
      </c>
      <c r="J92" s="124" t="str">
        <f t="shared" si="17"/>
        <v/>
      </c>
      <c r="K92" s="124" t="str">
        <f t="shared" si="17"/>
        <v/>
      </c>
    </row>
    <row r="93" spans="1:11" ht="15" customHeight="1">
      <c r="A93" s="122" t="s">
        <v>1430</v>
      </c>
      <c r="B93" s="106"/>
      <c r="C93" s="106"/>
      <c r="D93" s="106"/>
      <c r="E93" s="106"/>
      <c r="F93" s="106"/>
      <c r="G93" s="106"/>
      <c r="H93" s="106"/>
      <c r="I93" s="106"/>
      <c r="J93" s="106"/>
      <c r="K93" s="107"/>
    </row>
    <row r="94" spans="1:11" ht="15" customHeight="1">
      <c r="A94" s="70" t="str">
        <f>$L$1</f>
        <v>Test Sample</v>
      </c>
      <c r="B94" s="70"/>
      <c r="C94" s="70"/>
      <c r="D94" s="70"/>
      <c r="E94" s="70"/>
      <c r="F94" s="70"/>
      <c r="G94" s="70"/>
      <c r="H94" s="70"/>
      <c r="I94" s="70"/>
      <c r="J94" s="70"/>
      <c r="K94" s="70"/>
    </row>
    <row r="95" spans="1:11" ht="15" customHeight="1">
      <c r="A95" s="70" t="s">
        <v>1390</v>
      </c>
      <c r="B95" s="70" t="s">
        <v>1395</v>
      </c>
      <c r="C95" s="70" t="s">
        <v>1396</v>
      </c>
      <c r="D95" s="70" t="s">
        <v>1397</v>
      </c>
      <c r="E95" s="70" t="s">
        <v>1398</v>
      </c>
      <c r="F95" s="70" t="s">
        <v>1399</v>
      </c>
      <c r="G95" s="70" t="s">
        <v>1400</v>
      </c>
      <c r="H95" s="70" t="s">
        <v>1401</v>
      </c>
      <c r="I95" s="70" t="s">
        <v>1402</v>
      </c>
      <c r="J95" s="70" t="s">
        <v>1403</v>
      </c>
      <c r="K95" s="70" t="s">
        <v>1404</v>
      </c>
    </row>
    <row r="96" spans="1:11" ht="15" customHeight="1">
      <c r="A96" s="70" t="s">
        <v>1433</v>
      </c>
      <c r="B96" s="123" t="str">
        <f>IF(ISERR(STDEV(Calculations!D280:D281)),"",STDEV(Calculations!D280:D281))</f>
        <v/>
      </c>
      <c r="C96" s="123" t="str">
        <f>IF(ISERR(STDEV(Calculations!E280:E281)),"",STDEV(Calculations!E280:E281))</f>
        <v/>
      </c>
      <c r="D96" s="123" t="str">
        <f>IF(ISERR(STDEV(Calculations!F280:F281)),"",STDEV(Calculations!F280:F281))</f>
        <v/>
      </c>
      <c r="E96" s="123" t="str">
        <f>IF(ISERR(STDEV(Calculations!G280:G281)),"",STDEV(Calculations!G280:G281))</f>
        <v/>
      </c>
      <c r="F96" s="123" t="str">
        <f>IF(ISERR(STDEV(Calculations!H280:H281)),"",STDEV(Calculations!H280:H281))</f>
        <v/>
      </c>
      <c r="G96" s="123" t="str">
        <f>IF(ISERR(STDEV(Calculations!I280:I281)),"",STDEV(Calculations!I280:I281))</f>
        <v/>
      </c>
      <c r="H96" s="123" t="str">
        <f>IF(ISERR(STDEV(Calculations!J280:J281)),"",STDEV(Calculations!J280:J281))</f>
        <v/>
      </c>
      <c r="I96" s="123" t="str">
        <f>IF(ISERR(STDEV(Calculations!K280:K281)),"",STDEV(Calculations!K280:K281))</f>
        <v/>
      </c>
      <c r="J96" s="123" t="str">
        <f>IF(ISERR(STDEV(Calculations!L280:L281)),"",STDEV(Calculations!L280:L281))</f>
        <v/>
      </c>
      <c r="K96" s="123" t="str">
        <f>IF(ISERR(STDEV(Calculations!M280:M281)),"",STDEV(Calculations!M280:M281))</f>
        <v/>
      </c>
    </row>
    <row r="97" spans="1:11" ht="15" customHeight="1">
      <c r="A97" s="84" t="s">
        <v>1432</v>
      </c>
      <c r="B97" s="124" t="str">
        <f>IF(B96="","",IF(OR(B96&lt;&gt;0,Calculations!D280&lt;&gt;35,Calculations!D281&lt;&gt;35),"No","Pass"))</f>
        <v/>
      </c>
      <c r="C97" s="124" t="str">
        <f>IF(C96="","",IF(OR(C96&lt;&gt;0,Calculations!E280&lt;&gt;35,Calculations!E281&lt;&gt;35),"No","Pass"))</f>
        <v/>
      </c>
      <c r="D97" s="124" t="str">
        <f>IF(D96="","",IF(OR(D96&lt;&gt;0,Calculations!F280&lt;&gt;35,Calculations!F281&lt;&gt;35),"No","Pass"))</f>
        <v/>
      </c>
      <c r="E97" s="124" t="str">
        <f>IF(E96="","",IF(OR(E96&lt;&gt;0,Calculations!G280&lt;&gt;35,Calculations!G281&lt;&gt;35),"No","Pass"))</f>
        <v/>
      </c>
      <c r="F97" s="124" t="str">
        <f>IF(F96="","",IF(OR(F96&lt;&gt;0,Calculations!H280&lt;&gt;35,Calculations!H281&lt;&gt;35),"No","Pass"))</f>
        <v/>
      </c>
      <c r="G97" s="124" t="str">
        <f>IF(G96="","",IF(OR(G96&lt;&gt;0,Calculations!I280&lt;&gt;35,Calculations!I281&lt;&gt;35),"No","Pass"))</f>
        <v/>
      </c>
      <c r="H97" s="124" t="str">
        <f>IF(H96="","",IF(OR(H96&lt;&gt;0,Calculations!J280&lt;&gt;35,Calculations!J281&lt;&gt;35),"No","Pass"))</f>
        <v/>
      </c>
      <c r="I97" s="124" t="str">
        <f>IF(I96="","",IF(OR(I96&lt;&gt;0,Calculations!K280&lt;&gt;35,Calculations!K281&lt;&gt;35),"No","Pass"))</f>
        <v/>
      </c>
      <c r="J97" s="124" t="str">
        <f>IF(J96="","",IF(OR(J96&lt;&gt;0,Calculations!L280&lt;&gt;35,Calculations!L281&lt;&gt;35),"No","Pass"))</f>
        <v/>
      </c>
      <c r="K97" s="124" t="str">
        <f>IF(K96="","",IF(OR(K96&lt;&gt;0,Calculations!M280&lt;&gt;35,Calculations!M281&lt;&gt;35),"No","Pass"))</f>
        <v/>
      </c>
    </row>
    <row r="98" spans="1:11" ht="15" customHeight="1">
      <c r="A98" s="70" t="str">
        <f>$L$2</f>
        <v>Control Sample</v>
      </c>
      <c r="B98" s="70"/>
      <c r="C98" s="70"/>
      <c r="D98" s="70"/>
      <c r="E98" s="70"/>
      <c r="F98" s="70"/>
      <c r="G98" s="70"/>
      <c r="H98" s="70"/>
      <c r="I98" s="70"/>
      <c r="J98" s="70"/>
      <c r="K98" s="70"/>
    </row>
    <row r="99" spans="1:11" ht="15" customHeight="1">
      <c r="A99" s="70" t="s">
        <v>1390</v>
      </c>
      <c r="B99" s="70" t="s">
        <v>1395</v>
      </c>
      <c r="C99" s="70" t="s">
        <v>1396</v>
      </c>
      <c r="D99" s="70" t="s">
        <v>1397</v>
      </c>
      <c r="E99" s="70" t="s">
        <v>1398</v>
      </c>
      <c r="F99" s="70" t="s">
        <v>1399</v>
      </c>
      <c r="G99" s="70" t="s">
        <v>1400</v>
      </c>
      <c r="H99" s="70" t="s">
        <v>1401</v>
      </c>
      <c r="I99" s="70" t="s">
        <v>1402</v>
      </c>
      <c r="J99" s="70" t="s">
        <v>1403</v>
      </c>
      <c r="K99" s="70" t="s">
        <v>1404</v>
      </c>
    </row>
    <row r="100" spans="1:11" ht="15" customHeight="1">
      <c r="A100" s="70" t="s">
        <v>1433</v>
      </c>
      <c r="B100" s="123" t="str">
        <f>IF(ISERR(STDEV(Calculations!P280:P281)),"",STDEV(Calculations!P280:P281))</f>
        <v/>
      </c>
      <c r="C100" s="123" t="str">
        <f>IF(ISERR(STDEV(Calculations!Q280:Q281)),"",STDEV(Calculations!Q280:Q281))</f>
        <v/>
      </c>
      <c r="D100" s="123" t="str">
        <f>IF(ISERR(STDEV(Calculations!R280:R281)),"",STDEV(Calculations!R280:R281))</f>
        <v/>
      </c>
      <c r="E100" s="123" t="str">
        <f>IF(ISERR(STDEV(Calculations!S280:S281)),"",STDEV(Calculations!S280:S281))</f>
        <v/>
      </c>
      <c r="F100" s="123" t="str">
        <f>IF(ISERR(STDEV(Calculations!T280:T281)),"",STDEV(Calculations!T280:T281))</f>
        <v/>
      </c>
      <c r="G100" s="123" t="str">
        <f>IF(ISERR(STDEV(Calculations!U280:U281)),"",STDEV(Calculations!U280:U281))</f>
        <v/>
      </c>
      <c r="H100" s="123" t="str">
        <f>IF(ISERR(STDEV(Calculations!V280:V281)),"",STDEV(Calculations!V280:V281))</f>
        <v/>
      </c>
      <c r="I100" s="123" t="str">
        <f>IF(ISERR(STDEV(Calculations!W280:W281)),"",STDEV(Calculations!W280:W281))</f>
        <v/>
      </c>
      <c r="J100" s="123" t="str">
        <f>IF(ISERR(STDEV(Calculations!X280:X281)),"",STDEV(Calculations!X280:X281))</f>
        <v/>
      </c>
      <c r="K100" s="123" t="str">
        <f>IF(ISERR(STDEV(Calculations!Y280:Y281)),"",STDEV(Calculations!Y280:Y281))</f>
        <v/>
      </c>
    </row>
    <row r="101" spans="1:11" ht="15" customHeight="1">
      <c r="A101" s="84" t="s">
        <v>1432</v>
      </c>
      <c r="B101" s="124" t="str">
        <f>IF(B100="","",IF(OR(B100&lt;&gt;0,Calculations!P280&lt;&gt;35,Calculations!P281&lt;&gt;35),"No","Pass"))</f>
        <v/>
      </c>
      <c r="C101" s="124" t="str">
        <f>IF(C100="","",IF(OR(C100&lt;&gt;0,Calculations!Q280&lt;&gt;35,Calculations!Q281&lt;&gt;35),"No","Pass"))</f>
        <v/>
      </c>
      <c r="D101" s="124" t="str">
        <f>IF(D100="","",IF(OR(D100&lt;&gt;0,Calculations!R280&lt;&gt;35,Calculations!R281&lt;&gt;35),"No","Pass"))</f>
        <v/>
      </c>
      <c r="E101" s="124" t="str">
        <f>IF(E100="","",IF(OR(E100&lt;&gt;0,Calculations!S280&lt;&gt;35,Calculations!S281&lt;&gt;35),"No","Pass"))</f>
        <v/>
      </c>
      <c r="F101" s="124" t="str">
        <f>IF(F100="","",IF(OR(F100&lt;&gt;0,Calculations!T280&lt;&gt;35,Calculations!T281&lt;&gt;35),"No","Pass"))</f>
        <v/>
      </c>
      <c r="G101" s="124" t="str">
        <f>IF(G100="","",IF(OR(G100&lt;&gt;0,Calculations!U280&lt;&gt;35,Calculations!U281&lt;&gt;35),"No","Pass"))</f>
        <v/>
      </c>
      <c r="H101" s="124" t="str">
        <f>IF(H100="","",IF(OR(H100&lt;&gt;0,Calculations!V280&lt;&gt;35,Calculations!V281&lt;&gt;35),"No","Pass"))</f>
        <v/>
      </c>
      <c r="I101" s="124" t="str">
        <f>IF(I100="","",IF(OR(I100&lt;&gt;0,Calculations!W280&lt;&gt;35,Calculations!W281&lt;&gt;35),"No","Pass"))</f>
        <v/>
      </c>
      <c r="J101" s="124" t="str">
        <f>IF(J100="","",IF(OR(J100&lt;&gt;0,Calculations!X280&lt;&gt;35,Calculations!X281&lt;&gt;35),"No","Pass"))</f>
        <v/>
      </c>
      <c r="K101" s="124" t="str">
        <f>IF(K100="","",IF(OR(K100&lt;&gt;0,Calculations!Y280&lt;&gt;35,Calculations!Y281&lt;&gt;35),"No","Pass"))</f>
        <v/>
      </c>
    </row>
    <row r="102" spans="1:18" s="68" customFormat="1" ht="15" customHeight="1">
      <c r="A102" s="108" t="str">
        <f>'Gene Table'!A291</f>
        <v>Plate 4</v>
      </c>
      <c r="B102" s="109"/>
      <c r="C102" s="109"/>
      <c r="D102" s="109"/>
      <c r="E102" s="109"/>
      <c r="F102" s="109"/>
      <c r="G102" s="109"/>
      <c r="H102" s="109"/>
      <c r="I102" s="109"/>
      <c r="J102" s="109"/>
      <c r="K102" s="109"/>
      <c r="L102" s="109"/>
      <c r="M102" s="136"/>
      <c r="N102" s="129"/>
      <c r="O102" s="129"/>
      <c r="P102" s="129"/>
      <c r="Q102" s="129"/>
      <c r="R102" s="129"/>
    </row>
    <row r="103" spans="1:13" ht="15" customHeight="1">
      <c r="A103" s="122" t="s">
        <v>1419</v>
      </c>
      <c r="B103" s="125"/>
      <c r="C103" s="125"/>
      <c r="D103" s="125"/>
      <c r="E103" s="125"/>
      <c r="F103" s="125"/>
      <c r="G103" s="125"/>
      <c r="H103" s="125"/>
      <c r="I103" s="125"/>
      <c r="J103" s="125"/>
      <c r="K103" s="125"/>
      <c r="L103" s="125"/>
      <c r="M103" s="137"/>
    </row>
    <row r="104" spans="1:13" ht="15" customHeight="1">
      <c r="A104" s="65" t="str">
        <f>L1</f>
        <v>Test Sample</v>
      </c>
      <c r="B104" s="66"/>
      <c r="C104" s="66"/>
      <c r="D104" s="66"/>
      <c r="E104" s="66"/>
      <c r="F104" s="66"/>
      <c r="G104" s="66"/>
      <c r="H104" s="66"/>
      <c r="I104" s="66"/>
      <c r="J104" s="66"/>
      <c r="K104" s="66"/>
      <c r="L104" s="66"/>
      <c r="M104" s="67"/>
    </row>
    <row r="105" spans="1:13" ht="15" customHeight="1">
      <c r="A105" s="70" t="s">
        <v>1390</v>
      </c>
      <c r="B105" s="70" t="s">
        <v>1395</v>
      </c>
      <c r="C105" s="70" t="s">
        <v>1396</v>
      </c>
      <c r="D105" s="70" t="s">
        <v>1397</v>
      </c>
      <c r="E105" s="70" t="s">
        <v>1398</v>
      </c>
      <c r="F105" s="70" t="s">
        <v>1399</v>
      </c>
      <c r="G105" s="70" t="s">
        <v>1400</v>
      </c>
      <c r="H105" s="70" t="s">
        <v>1401</v>
      </c>
      <c r="I105" s="70" t="s">
        <v>1402</v>
      </c>
      <c r="J105" s="70" t="s">
        <v>1403</v>
      </c>
      <c r="K105" s="70" t="s">
        <v>1404</v>
      </c>
      <c r="L105" s="84" t="s">
        <v>1420</v>
      </c>
      <c r="M105" s="130" t="s">
        <v>1421</v>
      </c>
    </row>
    <row r="106" spans="1:13" ht="15" customHeight="1">
      <c r="A106" s="70" t="s">
        <v>1422</v>
      </c>
      <c r="B106" s="123" t="str">
        <f>IF(ISERROR(AVERAGE(Calculations!D386:D387)),"",AVERAGE(Calculations!D386:D387))</f>
        <v/>
      </c>
      <c r="C106" s="123" t="str">
        <f>IF(ISERROR(AVERAGE(Calculations!E386:E387)),"",AVERAGE(Calculations!E386:E387))</f>
        <v/>
      </c>
      <c r="D106" s="123" t="str">
        <f>IF(ISERROR(AVERAGE(Calculations!F386:F387)),"",AVERAGE(Calculations!F386:F387))</f>
        <v/>
      </c>
      <c r="E106" s="123" t="str">
        <f>IF(ISERROR(AVERAGE(Calculations!G386:G387)),"",AVERAGE(Calculations!G386:G387))</f>
        <v/>
      </c>
      <c r="F106" s="123" t="str">
        <f>IF(ISERROR(AVERAGE(Calculations!H386:H387)),"",AVERAGE(Calculations!H386:H387))</f>
        <v/>
      </c>
      <c r="G106" s="123" t="str">
        <f>IF(ISERROR(AVERAGE(Calculations!I386:I387)),"",AVERAGE(Calculations!I386:I387))</f>
        <v/>
      </c>
      <c r="H106" s="123" t="str">
        <f>IF(ISERROR(AVERAGE(Calculations!J386:J387)),"",AVERAGE(Calculations!J386:J387))</f>
        <v/>
      </c>
      <c r="I106" s="123" t="str">
        <f>IF(ISERROR(AVERAGE(Calculations!K386:K387)),"",AVERAGE(Calculations!K386:K387))</f>
        <v/>
      </c>
      <c r="J106" s="123" t="str">
        <f>IF(ISERROR(AVERAGE(Calculations!L386:L387)),"",AVERAGE(Calculations!L386:L387))</f>
        <v/>
      </c>
      <c r="K106" s="123" t="str">
        <f>IF(ISERROR(AVERAGE(Calculations!M386:M387)),"",AVERAGE(Calculations!M386:M387))</f>
        <v/>
      </c>
      <c r="L106" s="131" t="e">
        <f aca="true" t="shared" si="18" ref="L106:L109">AVERAGE(B106:K106)</f>
        <v>#DIV/0!</v>
      </c>
      <c r="M106" s="131" t="e">
        <f>STDEV(B106:K106)</f>
        <v>#DIV/0!</v>
      </c>
    </row>
    <row r="107" spans="1:13" ht="15" customHeight="1">
      <c r="A107" s="84" t="s">
        <v>1423</v>
      </c>
      <c r="B107" s="123" t="str">
        <f>IF(ISERROR(STDEV(Calculations!D386:D387)),"",STDEV(Calculations!D386:D387))</f>
        <v/>
      </c>
      <c r="C107" s="123" t="str">
        <f>IF(ISERROR(STDEV(Calculations!E386:E387)),"",STDEV(Calculations!E386:E387))</f>
        <v/>
      </c>
      <c r="D107" s="123" t="str">
        <f>IF(ISERROR(STDEV(Calculations!F386:F387)),"",STDEV(Calculations!F386:F387))</f>
        <v/>
      </c>
      <c r="E107" s="123" t="str">
        <f>IF(ISERROR(STDEV(Calculations!G386:G387)),"",STDEV(Calculations!G386:G387))</f>
        <v/>
      </c>
      <c r="F107" s="123" t="str">
        <f>IF(ISERROR(STDEV(Calculations!H386:H387)),"",STDEV(Calculations!H386:H387))</f>
        <v/>
      </c>
      <c r="G107" s="123" t="str">
        <f>IF(ISERROR(STDEV(Calculations!I386:I387)),"",STDEV(Calculations!I386:I387))</f>
        <v/>
      </c>
      <c r="H107" s="123" t="str">
        <f>IF(ISERROR(STDEV(Calculations!J386:J387)),"",STDEV(Calculations!J386:J387))</f>
        <v/>
      </c>
      <c r="I107" s="123" t="str">
        <f>IF(ISERROR(STDEV(Calculations!K386:K387)),"",STDEV(Calculations!K386:K387))</f>
        <v/>
      </c>
      <c r="J107" s="123" t="str">
        <f>IF(ISERROR(STDEV(Calculations!L386:L387)),"",STDEV(Calculations!L386:L387))</f>
        <v/>
      </c>
      <c r="K107" s="123" t="str">
        <f>IF(ISERROR(STDEV(Calculations!M386:M387)),"",STDEV(Calculations!M386:M387))</f>
        <v/>
      </c>
      <c r="L107" s="131" t="e">
        <f t="shared" si="18"/>
        <v>#DIV/0!</v>
      </c>
      <c r="M107" s="131" t="s">
        <v>1424</v>
      </c>
    </row>
    <row r="108" spans="1:13" ht="15" customHeight="1">
      <c r="A108" s="70" t="s">
        <v>1425</v>
      </c>
      <c r="B108" s="123" t="str">
        <f>IF(ISERROR(AVERAGE(Calculations!D384:D385)),"",AVERAGE(Calculations!D384:D385))</f>
        <v/>
      </c>
      <c r="C108" s="123" t="str">
        <f>IF(ISERROR(AVERAGE(Calculations!E384:E385)),"",AVERAGE(Calculations!E384:E385))</f>
        <v/>
      </c>
      <c r="D108" s="123" t="str">
        <f>IF(ISERROR(AVERAGE(Calculations!F384:F385)),"",AVERAGE(Calculations!F384:F385))</f>
        <v/>
      </c>
      <c r="E108" s="123" t="str">
        <f>IF(ISERROR(AVERAGE(Calculations!G384:G385)),"",AVERAGE(Calculations!G384:G385))</f>
        <v/>
      </c>
      <c r="F108" s="123" t="str">
        <f>IF(ISERROR(AVERAGE(Calculations!H384:H385)),"",AVERAGE(Calculations!H384:H385))</f>
        <v/>
      </c>
      <c r="G108" s="123" t="str">
        <f>IF(ISERROR(AVERAGE(Calculations!I384:I385)),"",AVERAGE(Calculations!I384:I385))</f>
        <v/>
      </c>
      <c r="H108" s="123" t="str">
        <f>IF(ISERROR(AVERAGE(Calculations!J384:J385)),"",AVERAGE(Calculations!J384:J385))</f>
        <v/>
      </c>
      <c r="I108" s="123" t="str">
        <f>IF(ISERROR(AVERAGE(Calculations!K384:K385)),"",AVERAGE(Calculations!K384:K385))</f>
        <v/>
      </c>
      <c r="J108" s="123" t="str">
        <f>IF(ISERROR(AVERAGE(Calculations!L384:L385)),"",AVERAGE(Calculations!L384:L385))</f>
        <v/>
      </c>
      <c r="K108" s="123" t="str">
        <f>IF(ISERROR(AVERAGE(Calculations!M384:M385)),"",AVERAGE(Calculations!M384:M385))</f>
        <v/>
      </c>
      <c r="L108" s="131" t="e">
        <f t="shared" si="18"/>
        <v>#DIV/0!</v>
      </c>
      <c r="M108" s="131" t="e">
        <f>STDEV(B108:K108)</f>
        <v>#DIV/0!</v>
      </c>
    </row>
    <row r="109" spans="1:13" ht="15" customHeight="1">
      <c r="A109" s="84" t="s">
        <v>1426</v>
      </c>
      <c r="B109" s="123" t="str">
        <f>IF(ISERROR(STDEV(Calculations!D384:D385)),"",STDEV(Calculations!D384:D385))</f>
        <v/>
      </c>
      <c r="C109" s="123" t="str">
        <f>IF(ISERROR(STDEV(Calculations!E384:E385)),"",STDEV(Calculations!E384:E385))</f>
        <v/>
      </c>
      <c r="D109" s="123" t="str">
        <f>IF(ISERROR(STDEV(Calculations!F384:F385)),"",STDEV(Calculations!F384:F385))</f>
        <v/>
      </c>
      <c r="E109" s="123" t="str">
        <f>IF(ISERROR(STDEV(Calculations!G384:G385)),"",STDEV(Calculations!G384:G385))</f>
        <v/>
      </c>
      <c r="F109" s="123" t="str">
        <f>IF(ISERROR(STDEV(Calculations!H384:H385)),"",STDEV(Calculations!H384:H385))</f>
        <v/>
      </c>
      <c r="G109" s="123" t="str">
        <f>IF(ISERROR(STDEV(Calculations!I384:I385)),"",STDEV(Calculations!I384:I385))</f>
        <v/>
      </c>
      <c r="H109" s="123" t="str">
        <f>IF(ISERROR(STDEV(Calculations!J384:J385)),"",STDEV(Calculations!J384:J385))</f>
        <v/>
      </c>
      <c r="I109" s="123" t="str">
        <f>IF(ISERROR(STDEV(Calculations!K384:K385)),"",STDEV(Calculations!K384:K385))</f>
        <v/>
      </c>
      <c r="J109" s="123" t="str">
        <f>IF(ISERROR(STDEV(Calculations!L384:L385)),"",STDEV(Calculations!L384:L385))</f>
        <v/>
      </c>
      <c r="K109" s="123" t="str">
        <f>IF(ISERROR(STDEV(Calculations!M384:M385)),"",STDEV(Calculations!M384:M385))</f>
        <v/>
      </c>
      <c r="L109" s="131" t="e">
        <f t="shared" si="18"/>
        <v>#DIV/0!</v>
      </c>
      <c r="M109" s="131" t="s">
        <v>1424</v>
      </c>
    </row>
    <row r="110" spans="1:13" ht="15" customHeight="1">
      <c r="A110" s="65" t="str">
        <f>L2</f>
        <v>Control Sample</v>
      </c>
      <c r="B110" s="66"/>
      <c r="C110" s="66"/>
      <c r="D110" s="66"/>
      <c r="E110" s="66"/>
      <c r="F110" s="66"/>
      <c r="G110" s="66"/>
      <c r="H110" s="66"/>
      <c r="I110" s="66"/>
      <c r="J110" s="66"/>
      <c r="K110" s="66"/>
      <c r="L110" s="66"/>
      <c r="M110" s="67"/>
    </row>
    <row r="111" spans="1:13" ht="15" customHeight="1">
      <c r="A111" s="70" t="s">
        <v>1390</v>
      </c>
      <c r="B111" s="70" t="s">
        <v>1395</v>
      </c>
      <c r="C111" s="70" t="s">
        <v>1396</v>
      </c>
      <c r="D111" s="70" t="s">
        <v>1397</v>
      </c>
      <c r="E111" s="70" t="s">
        <v>1398</v>
      </c>
      <c r="F111" s="70" t="s">
        <v>1399</v>
      </c>
      <c r="G111" s="70" t="s">
        <v>1400</v>
      </c>
      <c r="H111" s="70" t="s">
        <v>1401</v>
      </c>
      <c r="I111" s="70" t="s">
        <v>1402</v>
      </c>
      <c r="J111" s="70" t="s">
        <v>1403</v>
      </c>
      <c r="K111" s="70" t="s">
        <v>1404</v>
      </c>
      <c r="L111" s="84" t="s">
        <v>1420</v>
      </c>
      <c r="M111" s="130" t="s">
        <v>1421</v>
      </c>
    </row>
    <row r="112" spans="1:13" ht="15" customHeight="1">
      <c r="A112" s="70" t="s">
        <v>1422</v>
      </c>
      <c r="B112" s="123" t="str">
        <f>IF(ISERROR(AVERAGE(Calculations!P386:P387)),"",AVERAGE(Calculations!P386:P387))</f>
        <v/>
      </c>
      <c r="C112" s="123" t="str">
        <f>IF(ISERROR(AVERAGE(Calculations!Q386:Q387)),"",AVERAGE(Calculations!Q386:Q387))</f>
        <v/>
      </c>
      <c r="D112" s="123" t="str">
        <f>IF(ISERROR(AVERAGE(Calculations!R386:R387)),"",AVERAGE(Calculations!R386:R387))</f>
        <v/>
      </c>
      <c r="E112" s="123" t="str">
        <f>IF(ISERROR(AVERAGE(Calculations!S386:S387)),"",AVERAGE(Calculations!S386:S387))</f>
        <v/>
      </c>
      <c r="F112" s="123" t="str">
        <f>IF(ISERROR(AVERAGE(Calculations!T386:T387)),"",AVERAGE(Calculations!T386:T387))</f>
        <v/>
      </c>
      <c r="G112" s="123" t="str">
        <f>IF(ISERROR(AVERAGE(Calculations!U386:U387)),"",AVERAGE(Calculations!U386:U387))</f>
        <v/>
      </c>
      <c r="H112" s="123" t="str">
        <f>IF(ISERROR(AVERAGE(Calculations!V386:V387)),"",AVERAGE(Calculations!V386:V387))</f>
        <v/>
      </c>
      <c r="I112" s="123" t="str">
        <f>IF(ISERROR(AVERAGE(Calculations!W386:W387)),"",AVERAGE(Calculations!W386:W387))</f>
        <v/>
      </c>
      <c r="J112" s="123" t="str">
        <f>IF(ISERROR(AVERAGE(Calculations!X386:X387)),"",AVERAGE(Calculations!X386:X387))</f>
        <v/>
      </c>
      <c r="K112" s="123" t="str">
        <f>IF(ISERROR(AVERAGE(Calculations!Y386:Y387)),"",AVERAGE(Calculations!Y386:Y387))</f>
        <v/>
      </c>
      <c r="L112" s="131" t="e">
        <f aca="true" t="shared" si="19" ref="L112:L115">AVERAGE(B112:K112)</f>
        <v>#DIV/0!</v>
      </c>
      <c r="M112" s="131" t="e">
        <f>STDEV(B112:K112)</f>
        <v>#DIV/0!</v>
      </c>
    </row>
    <row r="113" spans="1:13" ht="15" customHeight="1">
      <c r="A113" s="84" t="s">
        <v>1423</v>
      </c>
      <c r="B113" s="123" t="str">
        <f>IF(ISERROR(STDEV(Calculations!P386:P387)),"",STDEV(Calculations!P386:P387))</f>
        <v/>
      </c>
      <c r="C113" s="123" t="str">
        <f>IF(ISERROR(STDEV(Calculations!Q386:Q387)),"",STDEV(Calculations!Q386:Q387))</f>
        <v/>
      </c>
      <c r="D113" s="123" t="str">
        <f>IF(ISERROR(STDEV(Calculations!R386:R387)),"",STDEV(Calculations!R386:R387))</f>
        <v/>
      </c>
      <c r="E113" s="123" t="str">
        <f>IF(ISERROR(STDEV(Calculations!S386:S387)),"",STDEV(Calculations!S386:S387))</f>
        <v/>
      </c>
      <c r="F113" s="123" t="str">
        <f>IF(ISERROR(STDEV(Calculations!T386:T387)),"",STDEV(Calculations!T386:T387))</f>
        <v/>
      </c>
      <c r="G113" s="123" t="str">
        <f>IF(ISERROR(STDEV(Calculations!U386:U387)),"",STDEV(Calculations!U386:U387))</f>
        <v/>
      </c>
      <c r="H113" s="123" t="str">
        <f>IF(ISERROR(STDEV(Calculations!V386:V387)),"",STDEV(Calculations!V386:V387))</f>
        <v/>
      </c>
      <c r="I113" s="123" t="str">
        <f>IF(ISERROR(STDEV(Calculations!W386:W387)),"",STDEV(Calculations!W386:W387))</f>
        <v/>
      </c>
      <c r="J113" s="123" t="str">
        <f>IF(ISERROR(STDEV(Calculations!X386:X387)),"",STDEV(Calculations!X386:X387))</f>
        <v/>
      </c>
      <c r="K113" s="123" t="str">
        <f>IF(ISERROR(STDEV(Calculations!Y386:Y387)),"",STDEV(Calculations!Y386:Y387))</f>
        <v/>
      </c>
      <c r="L113" s="131" t="e">
        <f t="shared" si="19"/>
        <v>#DIV/0!</v>
      </c>
      <c r="M113" s="131" t="s">
        <v>1424</v>
      </c>
    </row>
    <row r="114" spans="1:13" ht="15" customHeight="1">
      <c r="A114" s="70" t="s">
        <v>1425</v>
      </c>
      <c r="B114" s="123" t="str">
        <f>IF(ISERROR(AVERAGE(Calculations!P384:P385)),"",AVERAGE(Calculations!P384:P385))</f>
        <v/>
      </c>
      <c r="C114" s="123" t="str">
        <f>IF(ISERROR(AVERAGE(Calculations!Q384:Q385)),"",AVERAGE(Calculations!Q384:Q385))</f>
        <v/>
      </c>
      <c r="D114" s="123" t="str">
        <f>IF(ISERROR(AVERAGE(Calculations!R384:R385)),"",AVERAGE(Calculations!R384:R385))</f>
        <v/>
      </c>
      <c r="E114" s="123" t="str">
        <f>IF(ISERROR(AVERAGE(Calculations!S384:S385)),"",AVERAGE(Calculations!S384:S385))</f>
        <v/>
      </c>
      <c r="F114" s="123" t="str">
        <f>IF(ISERROR(AVERAGE(Calculations!T384:T385)),"",AVERAGE(Calculations!T384:T385))</f>
        <v/>
      </c>
      <c r="G114" s="123" t="str">
        <f>IF(ISERROR(AVERAGE(Calculations!U384:U385)),"",AVERAGE(Calculations!U384:U385))</f>
        <v/>
      </c>
      <c r="H114" s="123" t="str">
        <f>IF(ISERROR(AVERAGE(Calculations!V384:V385)),"",AVERAGE(Calculations!V384:V385))</f>
        <v/>
      </c>
      <c r="I114" s="123" t="str">
        <f>IF(ISERROR(AVERAGE(Calculations!W384:W385)),"",AVERAGE(Calculations!W384:W385))</f>
        <v/>
      </c>
      <c r="J114" s="123" t="str">
        <f>IF(ISERROR(AVERAGE(Calculations!X384:X385)),"",AVERAGE(Calculations!X384:X385))</f>
        <v/>
      </c>
      <c r="K114" s="123" t="str">
        <f>IF(ISERROR(AVERAGE(Calculations!Y384:Y385)),"",AVERAGE(Calculations!Y384:Y385))</f>
        <v/>
      </c>
      <c r="L114" s="131" t="e">
        <f t="shared" si="19"/>
        <v>#DIV/0!</v>
      </c>
      <c r="M114" s="131" t="e">
        <f>STDEV(B114:K114)</f>
        <v>#DIV/0!</v>
      </c>
    </row>
    <row r="115" spans="1:13" ht="15" customHeight="1">
      <c r="A115" s="84" t="s">
        <v>1426</v>
      </c>
      <c r="B115" s="123" t="str">
        <f>IF(ISERROR(STDEV(Calculations!P384:P385)),"",STDEV(Calculations!P384:P385))</f>
        <v/>
      </c>
      <c r="C115" s="123" t="str">
        <f>IF(ISERROR(STDEV(Calculations!Q384:Q385)),"",STDEV(Calculations!Q384:Q385))</f>
        <v/>
      </c>
      <c r="D115" s="123" t="str">
        <f>IF(ISERROR(STDEV(Calculations!R384:R385)),"",STDEV(Calculations!R384:R385))</f>
        <v/>
      </c>
      <c r="E115" s="123" t="str">
        <f>IF(ISERROR(STDEV(Calculations!S384:S385)),"",STDEV(Calculations!S384:S385))</f>
        <v/>
      </c>
      <c r="F115" s="123" t="str">
        <f>IF(ISERROR(STDEV(Calculations!T384:T385)),"",STDEV(Calculations!T384:T385))</f>
        <v/>
      </c>
      <c r="G115" s="123" t="str">
        <f>IF(ISERROR(STDEV(Calculations!U384:U385)),"",STDEV(Calculations!U384:U385))</f>
        <v/>
      </c>
      <c r="H115" s="123" t="str">
        <f>IF(ISERROR(STDEV(Calculations!V384:V385)),"",STDEV(Calculations!V384:V385))</f>
        <v/>
      </c>
      <c r="I115" s="123" t="str">
        <f>IF(ISERROR(STDEV(Calculations!W384:W385)),"",STDEV(Calculations!W384:W385))</f>
        <v/>
      </c>
      <c r="J115" s="123" t="str">
        <f>IF(ISERROR(STDEV(Calculations!X384:X385)),"",STDEV(Calculations!X384:X385))</f>
        <v/>
      </c>
      <c r="K115" s="123" t="str">
        <f>IF(ISERROR(STDEV(Calculations!Y384:Y385)),"",STDEV(Calculations!Y384:Y385))</f>
        <v/>
      </c>
      <c r="L115" s="131" t="e">
        <f t="shared" si="19"/>
        <v>#DIV/0!</v>
      </c>
      <c r="M115" s="131" t="s">
        <v>1424</v>
      </c>
    </row>
    <row r="116" spans="1:11" ht="15" customHeight="1">
      <c r="A116" s="122" t="s">
        <v>1427</v>
      </c>
      <c r="B116" s="106"/>
      <c r="C116" s="106"/>
      <c r="D116" s="106"/>
      <c r="E116" s="106"/>
      <c r="F116" s="106"/>
      <c r="G116" s="106"/>
      <c r="H116" s="106"/>
      <c r="I116" s="106"/>
      <c r="J116" s="106"/>
      <c r="K116" s="107"/>
    </row>
    <row r="117" spans="1:13" ht="15" customHeight="1">
      <c r="A117" s="70" t="str">
        <f>L1</f>
        <v>Test Sample</v>
      </c>
      <c r="B117" s="70"/>
      <c r="C117" s="70"/>
      <c r="D117" s="70"/>
      <c r="E117" s="70"/>
      <c r="F117" s="70"/>
      <c r="G117" s="70"/>
      <c r="H117" s="70"/>
      <c r="I117" s="70"/>
      <c r="J117" s="70"/>
      <c r="K117" s="70"/>
      <c r="L117" s="132"/>
      <c r="M117" s="132"/>
    </row>
    <row r="118" spans="1:13" ht="15" customHeight="1">
      <c r="A118" s="70" t="s">
        <v>1390</v>
      </c>
      <c r="B118" s="70" t="s">
        <v>1395</v>
      </c>
      <c r="C118" s="70" t="s">
        <v>1396</v>
      </c>
      <c r="D118" s="70" t="s">
        <v>1397</v>
      </c>
      <c r="E118" s="70" t="s">
        <v>1398</v>
      </c>
      <c r="F118" s="70" t="s">
        <v>1399</v>
      </c>
      <c r="G118" s="70" t="s">
        <v>1400</v>
      </c>
      <c r="H118" s="70" t="s">
        <v>1401</v>
      </c>
      <c r="I118" s="70" t="s">
        <v>1402</v>
      </c>
      <c r="J118" s="70" t="s">
        <v>1403</v>
      </c>
      <c r="K118" s="70" t="s">
        <v>1404</v>
      </c>
      <c r="L118" s="132"/>
      <c r="M118" s="132"/>
    </row>
    <row r="119" spans="1:13" ht="15" customHeight="1">
      <c r="A119" s="70" t="s">
        <v>1428</v>
      </c>
      <c r="B119" s="123" t="str">
        <f>IF(ISERR(B108-B106),"",B108-B106)</f>
        <v/>
      </c>
      <c r="C119" s="123" t="str">
        <f aca="true" t="shared" si="20" ref="C119:K119">IF(ISERR(C108-C106),"",C108-C106)</f>
        <v/>
      </c>
      <c r="D119" s="123" t="str">
        <f t="shared" si="20"/>
        <v/>
      </c>
      <c r="E119" s="123" t="str">
        <f t="shared" si="20"/>
        <v/>
      </c>
      <c r="F119" s="123" t="str">
        <f t="shared" si="20"/>
        <v/>
      </c>
      <c r="G119" s="123" t="str">
        <f t="shared" si="20"/>
        <v/>
      </c>
      <c r="H119" s="123" t="str">
        <f t="shared" si="20"/>
        <v/>
      </c>
      <c r="I119" s="123" t="str">
        <f t="shared" si="20"/>
        <v/>
      </c>
      <c r="J119" s="123" t="str">
        <f t="shared" si="20"/>
        <v/>
      </c>
      <c r="K119" s="123" t="str">
        <f t="shared" si="20"/>
        <v/>
      </c>
      <c r="L119" s="133"/>
      <c r="M119" s="134"/>
    </row>
    <row r="120" spans="1:13" ht="15" customHeight="1">
      <c r="A120" s="84" t="s">
        <v>1429</v>
      </c>
      <c r="B120" s="124" t="str">
        <f>IF(B119="","",IF(B119&lt;$D$4,"Pass","FAIL"))</f>
        <v/>
      </c>
      <c r="C120" s="124" t="str">
        <f aca="true" t="shared" si="21" ref="C120:K120">IF(C119="","",IF(C119&lt;$D$4,"Pass","FAIL"))</f>
        <v/>
      </c>
      <c r="D120" s="124" t="str">
        <f t="shared" si="21"/>
        <v/>
      </c>
      <c r="E120" s="124" t="str">
        <f t="shared" si="21"/>
        <v/>
      </c>
      <c r="F120" s="124" t="str">
        <f t="shared" si="21"/>
        <v/>
      </c>
      <c r="G120" s="124" t="str">
        <f t="shared" si="21"/>
        <v/>
      </c>
      <c r="H120" s="124" t="str">
        <f t="shared" si="21"/>
        <v/>
      </c>
      <c r="I120" s="124" t="str">
        <f t="shared" si="21"/>
        <v/>
      </c>
      <c r="J120" s="124" t="str">
        <f t="shared" si="21"/>
        <v/>
      </c>
      <c r="K120" s="124" t="str">
        <f t="shared" si="21"/>
        <v/>
      </c>
      <c r="L120" s="135"/>
      <c r="M120" s="135"/>
    </row>
    <row r="121" spans="1:11" ht="15" customHeight="1">
      <c r="A121" s="70" t="str">
        <f>L2</f>
        <v>Control Sample</v>
      </c>
      <c r="B121" s="70"/>
      <c r="C121" s="70"/>
      <c r="D121" s="70"/>
      <c r="E121" s="70"/>
      <c r="F121" s="70"/>
      <c r="G121" s="70"/>
      <c r="H121" s="70"/>
      <c r="I121" s="70"/>
      <c r="J121" s="70"/>
      <c r="K121" s="70"/>
    </row>
    <row r="122" spans="1:11" ht="15" customHeight="1">
      <c r="A122" s="70" t="s">
        <v>1390</v>
      </c>
      <c r="B122" s="70" t="s">
        <v>1395</v>
      </c>
      <c r="C122" s="70" t="s">
        <v>1396</v>
      </c>
      <c r="D122" s="70" t="s">
        <v>1397</v>
      </c>
      <c r="E122" s="70" t="s">
        <v>1398</v>
      </c>
      <c r="F122" s="70" t="s">
        <v>1399</v>
      </c>
      <c r="G122" s="70" t="s">
        <v>1400</v>
      </c>
      <c r="H122" s="70" t="s">
        <v>1401</v>
      </c>
      <c r="I122" s="70" t="s">
        <v>1402</v>
      </c>
      <c r="J122" s="70" t="s">
        <v>1403</v>
      </c>
      <c r="K122" s="70" t="s">
        <v>1404</v>
      </c>
    </row>
    <row r="123" spans="1:11" ht="15" customHeight="1">
      <c r="A123" s="70" t="s">
        <v>1428</v>
      </c>
      <c r="B123" s="123" t="str">
        <f>IF(ISERR(B114-B112),"",B114-B112)</f>
        <v/>
      </c>
      <c r="C123" s="123" t="str">
        <f aca="true" t="shared" si="22" ref="C123:K123">IF(ISERR(C114-C112),"",C114-C112)</f>
        <v/>
      </c>
      <c r="D123" s="123" t="str">
        <f t="shared" si="22"/>
        <v/>
      </c>
      <c r="E123" s="123" t="str">
        <f t="shared" si="22"/>
        <v/>
      </c>
      <c r="F123" s="123" t="str">
        <f t="shared" si="22"/>
        <v/>
      </c>
      <c r="G123" s="123" t="str">
        <f t="shared" si="22"/>
        <v/>
      </c>
      <c r="H123" s="123" t="str">
        <f t="shared" si="22"/>
        <v/>
      </c>
      <c r="I123" s="123" t="str">
        <f t="shared" si="22"/>
        <v/>
      </c>
      <c r="J123" s="123" t="str">
        <f t="shared" si="22"/>
        <v/>
      </c>
      <c r="K123" s="123" t="str">
        <f t="shared" si="22"/>
        <v/>
      </c>
    </row>
    <row r="124" spans="1:11" ht="15" customHeight="1">
      <c r="A124" s="84" t="s">
        <v>1429</v>
      </c>
      <c r="B124" s="124" t="str">
        <f>IF(B123="","",IF(B123&lt;$D$4,"Pass","FAIL"))</f>
        <v/>
      </c>
      <c r="C124" s="124" t="str">
        <f aca="true" t="shared" si="23" ref="C124:K124">IF(C123="","",IF(C123&lt;$D$4,"Pass","FAIL"))</f>
        <v/>
      </c>
      <c r="D124" s="124" t="str">
        <f t="shared" si="23"/>
        <v/>
      </c>
      <c r="E124" s="124" t="str">
        <f t="shared" si="23"/>
        <v/>
      </c>
      <c r="F124" s="124" t="str">
        <f t="shared" si="23"/>
        <v/>
      </c>
      <c r="G124" s="124" t="str">
        <f t="shared" si="23"/>
        <v/>
      </c>
      <c r="H124" s="124" t="str">
        <f t="shared" si="23"/>
        <v/>
      </c>
      <c r="I124" s="124" t="str">
        <f t="shared" si="23"/>
        <v/>
      </c>
      <c r="J124" s="124" t="str">
        <f t="shared" si="23"/>
        <v/>
      </c>
      <c r="K124" s="124" t="str">
        <f t="shared" si="23"/>
        <v/>
      </c>
    </row>
    <row r="125" spans="1:11" ht="15" customHeight="1">
      <c r="A125" s="122" t="s">
        <v>1430</v>
      </c>
      <c r="B125" s="106"/>
      <c r="C125" s="106"/>
      <c r="D125" s="106"/>
      <c r="E125" s="106"/>
      <c r="F125" s="106"/>
      <c r="G125" s="106"/>
      <c r="H125" s="106"/>
      <c r="I125" s="106"/>
      <c r="J125" s="106"/>
      <c r="K125" s="107"/>
    </row>
    <row r="126" spans="1:11" ht="15" customHeight="1">
      <c r="A126" s="70" t="str">
        <f>$L$1</f>
        <v>Test Sample</v>
      </c>
      <c r="B126" s="70"/>
      <c r="C126" s="70"/>
      <c r="D126" s="70"/>
      <c r="E126" s="70"/>
      <c r="F126" s="70"/>
      <c r="G126" s="70"/>
      <c r="H126" s="70"/>
      <c r="I126" s="70"/>
      <c r="J126" s="70"/>
      <c r="K126" s="70"/>
    </row>
    <row r="127" spans="1:11" ht="15" customHeight="1">
      <c r="A127" s="70" t="s">
        <v>1390</v>
      </c>
      <c r="B127" s="70" t="s">
        <v>1395</v>
      </c>
      <c r="C127" s="70" t="s">
        <v>1396</v>
      </c>
      <c r="D127" s="70" t="s">
        <v>1397</v>
      </c>
      <c r="E127" s="70" t="s">
        <v>1398</v>
      </c>
      <c r="F127" s="70" t="s">
        <v>1399</v>
      </c>
      <c r="G127" s="70" t="s">
        <v>1400</v>
      </c>
      <c r="H127" s="70" t="s">
        <v>1401</v>
      </c>
      <c r="I127" s="70" t="s">
        <v>1402</v>
      </c>
      <c r="J127" s="70" t="s">
        <v>1403</v>
      </c>
      <c r="K127" s="70" t="s">
        <v>1404</v>
      </c>
    </row>
    <row r="128" spans="1:11" ht="15" customHeight="1">
      <c r="A128" s="70" t="s">
        <v>1433</v>
      </c>
      <c r="B128" s="123" t="str">
        <f>IF(ISERR(STDEV(Calculations!D376:D377)),"",STDEV(Calculations!D376:D377))</f>
        <v/>
      </c>
      <c r="C128" s="123" t="str">
        <f>IF(ISERR(STDEV(Calculations!E376:E377)),"",STDEV(Calculations!E376:E377))</f>
        <v/>
      </c>
      <c r="D128" s="123" t="str">
        <f>IF(ISERR(STDEV(Calculations!F376:F377)),"",STDEV(Calculations!F376:F377))</f>
        <v/>
      </c>
      <c r="E128" s="123" t="str">
        <f>IF(ISERR(STDEV(Calculations!G376:G377)),"",STDEV(Calculations!G376:G377))</f>
        <v/>
      </c>
      <c r="F128" s="123" t="str">
        <f>IF(ISERR(STDEV(Calculations!H376:H377)),"",STDEV(Calculations!H376:H377))</f>
        <v/>
      </c>
      <c r="G128" s="123" t="str">
        <f>IF(ISERR(STDEV(Calculations!I376:I377)),"",STDEV(Calculations!I376:I377))</f>
        <v/>
      </c>
      <c r="H128" s="123" t="str">
        <f>IF(ISERR(STDEV(Calculations!J376:J377)),"",STDEV(Calculations!J376:J377))</f>
        <v/>
      </c>
      <c r="I128" s="123" t="str">
        <f>IF(ISERR(STDEV(Calculations!K376:K377)),"",STDEV(Calculations!K376:K377))</f>
        <v/>
      </c>
      <c r="J128" s="123" t="str">
        <f>IF(ISERR(STDEV(Calculations!L376:L377)),"",STDEV(Calculations!L376:L377))</f>
        <v/>
      </c>
      <c r="K128" s="123" t="str">
        <f>IF(ISERR(STDEV(Calculations!M376:M377)),"",STDEV(Calculations!M376:M377))</f>
        <v/>
      </c>
    </row>
    <row r="129" spans="1:11" ht="15" customHeight="1">
      <c r="A129" s="84" t="s">
        <v>1432</v>
      </c>
      <c r="B129" s="124" t="str">
        <f>IF(B128="","",IF(OR(B128&lt;&gt;0,Calculations!D376&lt;&gt;35,Calculations!D377&lt;&gt;35),"No","Pass"))</f>
        <v/>
      </c>
      <c r="C129" s="124" t="str">
        <f>IF(C128="","",IF(OR(C128&lt;&gt;0,Calculations!E376&lt;&gt;35,Calculations!E377&lt;&gt;35),"No","Pass"))</f>
        <v/>
      </c>
      <c r="D129" s="124" t="str">
        <f>IF(D128="","",IF(OR(D128&lt;&gt;0,Calculations!F376&lt;&gt;35,Calculations!F377&lt;&gt;35),"No","Pass"))</f>
        <v/>
      </c>
      <c r="E129" s="124" t="str">
        <f>IF(E128="","",IF(OR(E128&lt;&gt;0,Calculations!G376&lt;&gt;35,Calculations!G377&lt;&gt;35),"No","Pass"))</f>
        <v/>
      </c>
      <c r="F129" s="124" t="str">
        <f>IF(F128="","",IF(OR(F128&lt;&gt;0,Calculations!H376&lt;&gt;35,Calculations!H377&lt;&gt;35),"No","Pass"))</f>
        <v/>
      </c>
      <c r="G129" s="124" t="str">
        <f>IF(G128="","",IF(OR(G128&lt;&gt;0,Calculations!I376&lt;&gt;35,Calculations!I377&lt;&gt;35),"No","Pass"))</f>
        <v/>
      </c>
      <c r="H129" s="124" t="str">
        <f>IF(H128="","",IF(OR(H128&lt;&gt;0,Calculations!J376&lt;&gt;35,Calculations!J377&lt;&gt;35),"No","Pass"))</f>
        <v/>
      </c>
      <c r="I129" s="124" t="str">
        <f>IF(I128="","",IF(OR(I128&lt;&gt;0,Calculations!K376&lt;&gt;35,Calculations!K377&lt;&gt;35),"No","Pass"))</f>
        <v/>
      </c>
      <c r="J129" s="124" t="str">
        <f>IF(J128="","",IF(OR(J128&lt;&gt;0,Calculations!L376&lt;&gt;35,Calculations!L377&lt;&gt;35),"No","Pass"))</f>
        <v/>
      </c>
      <c r="K129" s="124" t="str">
        <f>IF(K128="","",IF(OR(K128&lt;&gt;0,Calculations!M376&lt;&gt;35,Calculations!M377&lt;&gt;35),"No","Pass"))</f>
        <v/>
      </c>
    </row>
    <row r="130" spans="1:11" ht="15" customHeight="1">
      <c r="A130" s="70" t="str">
        <f>$L$2</f>
        <v>Control Sample</v>
      </c>
      <c r="B130" s="70"/>
      <c r="C130" s="70"/>
      <c r="D130" s="70"/>
      <c r="E130" s="70"/>
      <c r="F130" s="70"/>
      <c r="G130" s="70"/>
      <c r="H130" s="70"/>
      <c r="I130" s="70"/>
      <c r="J130" s="70"/>
      <c r="K130" s="70"/>
    </row>
    <row r="131" spans="1:11" ht="15" customHeight="1">
      <c r="A131" s="70" t="s">
        <v>1390</v>
      </c>
      <c r="B131" s="70" t="s">
        <v>1395</v>
      </c>
      <c r="C131" s="70" t="s">
        <v>1396</v>
      </c>
      <c r="D131" s="70" t="s">
        <v>1397</v>
      </c>
      <c r="E131" s="70" t="s">
        <v>1398</v>
      </c>
      <c r="F131" s="70" t="s">
        <v>1399</v>
      </c>
      <c r="G131" s="70" t="s">
        <v>1400</v>
      </c>
      <c r="H131" s="70" t="s">
        <v>1401</v>
      </c>
      <c r="I131" s="70" t="s">
        <v>1402</v>
      </c>
      <c r="J131" s="70" t="s">
        <v>1403</v>
      </c>
      <c r="K131" s="70" t="s">
        <v>1404</v>
      </c>
    </row>
    <row r="132" spans="1:11" ht="15" customHeight="1">
      <c r="A132" s="70" t="s">
        <v>1433</v>
      </c>
      <c r="B132" s="123" t="str">
        <f>IF(ISERR(STDEV(Calculations!P376:P377)),"",STDEV(Calculations!P376:P377))</f>
        <v/>
      </c>
      <c r="C132" s="123" t="str">
        <f>IF(ISERR(STDEV(Calculations!Q376:Q377)),"",STDEV(Calculations!Q376:Q377))</f>
        <v/>
      </c>
      <c r="D132" s="123" t="str">
        <f>IF(ISERR(STDEV(Calculations!R376:R377)),"",STDEV(Calculations!R376:R377))</f>
        <v/>
      </c>
      <c r="E132" s="123" t="str">
        <f>IF(ISERR(STDEV(Calculations!S376:S377)),"",STDEV(Calculations!S376:S377))</f>
        <v/>
      </c>
      <c r="F132" s="123" t="str">
        <f>IF(ISERR(STDEV(Calculations!T376:T377)),"",STDEV(Calculations!T376:T377))</f>
        <v/>
      </c>
      <c r="G132" s="123" t="str">
        <f>IF(ISERR(STDEV(Calculations!U376:U377)),"",STDEV(Calculations!U376:U377))</f>
        <v/>
      </c>
      <c r="H132" s="123" t="str">
        <f>IF(ISERR(STDEV(Calculations!V376:V377)),"",STDEV(Calculations!V376:V377))</f>
        <v/>
      </c>
      <c r="I132" s="123" t="str">
        <f>IF(ISERR(STDEV(Calculations!W376:W377)),"",STDEV(Calculations!W376:W377))</f>
        <v/>
      </c>
      <c r="J132" s="123" t="str">
        <f>IF(ISERR(STDEV(Calculations!X376:X377)),"",STDEV(Calculations!X376:X377))</f>
        <v/>
      </c>
      <c r="K132" s="123" t="str">
        <f>IF(ISERR(STDEV(Calculations!Y376:Y377)),"",STDEV(Calculations!Y376:Y377))</f>
        <v/>
      </c>
    </row>
    <row r="133" spans="1:11" ht="15" customHeight="1">
      <c r="A133" s="84" t="s">
        <v>1432</v>
      </c>
      <c r="B133" s="124" t="str">
        <f>IF(B132="","",IF(OR(B132&lt;&gt;0,Calculations!P376&lt;&gt;35,Calculations!P377&lt;&gt;35),"No","Pass"))</f>
        <v/>
      </c>
      <c r="C133" s="124" t="str">
        <f>IF(C132="","",IF(OR(C132&lt;&gt;0,Calculations!Q376&lt;&gt;35,Calculations!Q377&lt;&gt;35),"No","Pass"))</f>
        <v/>
      </c>
      <c r="D133" s="124" t="str">
        <f>IF(D132="","",IF(OR(D132&lt;&gt;0,Calculations!R376&lt;&gt;35,Calculations!R377&lt;&gt;35),"No","Pass"))</f>
        <v/>
      </c>
      <c r="E133" s="124" t="str">
        <f>IF(E132="","",IF(OR(E132&lt;&gt;0,Calculations!S376&lt;&gt;35,Calculations!S377&lt;&gt;35),"No","Pass"))</f>
        <v/>
      </c>
      <c r="F133" s="124" t="str">
        <f>IF(F132="","",IF(OR(F132&lt;&gt;0,Calculations!T376&lt;&gt;35,Calculations!T377&lt;&gt;35),"No","Pass"))</f>
        <v/>
      </c>
      <c r="G133" s="124" t="str">
        <f>IF(G132="","",IF(OR(G132&lt;&gt;0,Calculations!U376&lt;&gt;35,Calculations!U377&lt;&gt;35),"No","Pass"))</f>
        <v/>
      </c>
      <c r="H133" s="124" t="str">
        <f>IF(H132="","",IF(OR(H132&lt;&gt;0,Calculations!V376&lt;&gt;35,Calculations!V377&lt;&gt;35),"No","Pass"))</f>
        <v/>
      </c>
      <c r="I133" s="124" t="str">
        <f>IF(I132="","",IF(OR(I132&lt;&gt;0,Calculations!W376&lt;&gt;35,Calculations!W377&lt;&gt;35),"No","Pass"))</f>
        <v/>
      </c>
      <c r="J133" s="124" t="str">
        <f>IF(J132="","",IF(OR(J132&lt;&gt;0,Calculations!X376&lt;&gt;35,Calculations!X377&lt;&gt;35),"No","Pass"))</f>
        <v/>
      </c>
      <c r="K133" s="124" t="str">
        <f>IF(K132="","",IF(OR(K132&lt;&gt;0,Calculations!Y376&lt;&gt;35,Calculations!Y377&lt;&gt;35),"No","Pass"))</f>
        <v/>
      </c>
    </row>
    <row r="134" spans="1:13" ht="15" customHeight="1">
      <c r="A134" s="108" t="s">
        <v>1137</v>
      </c>
      <c r="B134" s="109"/>
      <c r="C134" s="109"/>
      <c r="D134" s="109"/>
      <c r="E134" s="109"/>
      <c r="F134" s="109"/>
      <c r="G134" s="109"/>
      <c r="H134" s="109"/>
      <c r="I134" s="109"/>
      <c r="J134" s="109"/>
      <c r="K134" s="109"/>
      <c r="L134" s="109"/>
      <c r="M134" s="136"/>
    </row>
    <row r="135" spans="1:13" ht="15" customHeight="1">
      <c r="A135" s="122" t="s">
        <v>1419</v>
      </c>
      <c r="B135" s="125"/>
      <c r="C135" s="125"/>
      <c r="D135" s="125"/>
      <c r="E135" s="125"/>
      <c r="F135" s="125"/>
      <c r="G135" s="125"/>
      <c r="H135" s="125"/>
      <c r="I135" s="125"/>
      <c r="J135" s="125"/>
      <c r="K135" s="125"/>
      <c r="L135" s="125"/>
      <c r="M135" s="137"/>
    </row>
    <row r="136" spans="1:13" ht="15" customHeight="1">
      <c r="A136" s="65" t="str">
        <f>L1</f>
        <v>Test Sample</v>
      </c>
      <c r="B136" s="66"/>
      <c r="C136" s="66"/>
      <c r="D136" s="66"/>
      <c r="E136" s="66"/>
      <c r="F136" s="66"/>
      <c r="G136" s="66"/>
      <c r="H136" s="66"/>
      <c r="I136" s="66"/>
      <c r="J136" s="66"/>
      <c r="K136" s="66"/>
      <c r="L136" s="66"/>
      <c r="M136" s="67"/>
    </row>
    <row r="137" spans="1:13" ht="15" customHeight="1">
      <c r="A137" s="70" t="s">
        <v>1390</v>
      </c>
      <c r="B137" s="70" t="s">
        <v>1395</v>
      </c>
      <c r="C137" s="70" t="s">
        <v>1396</v>
      </c>
      <c r="D137" s="70" t="s">
        <v>1397</v>
      </c>
      <c r="E137" s="70" t="s">
        <v>1398</v>
      </c>
      <c r="F137" s="70" t="s">
        <v>1399</v>
      </c>
      <c r="G137" s="70" t="s">
        <v>1400</v>
      </c>
      <c r="H137" s="70" t="s">
        <v>1401</v>
      </c>
      <c r="I137" s="70" t="s">
        <v>1402</v>
      </c>
      <c r="J137" s="70" t="s">
        <v>1403</v>
      </c>
      <c r="K137" s="70" t="s">
        <v>1404</v>
      </c>
      <c r="L137" s="84" t="s">
        <v>1420</v>
      </c>
      <c r="M137" s="130" t="s">
        <v>1421</v>
      </c>
    </row>
    <row r="138" spans="1:13" ht="15" customHeight="1">
      <c r="A138" s="70" t="s">
        <v>1422</v>
      </c>
      <c r="B138" s="123" t="str">
        <f>IF(ISERROR(AVERAGE(Calculations!D482:D483)),"",AVERAGE(Calculations!D482:D483))</f>
        <v/>
      </c>
      <c r="C138" s="123" t="str">
        <f>IF(ISERROR(AVERAGE(Calculations!E482:E483)),"",AVERAGE(Calculations!E482:E483))</f>
        <v/>
      </c>
      <c r="D138" s="123" t="str">
        <f>IF(ISERROR(AVERAGE(Calculations!F482:F483)),"",AVERAGE(Calculations!F482:F483))</f>
        <v/>
      </c>
      <c r="E138" s="123" t="str">
        <f>IF(ISERROR(AVERAGE(Calculations!G482:G483)),"",AVERAGE(Calculations!G482:G483))</f>
        <v/>
      </c>
      <c r="F138" s="123" t="str">
        <f>IF(ISERROR(AVERAGE(Calculations!H482:H483)),"",AVERAGE(Calculations!H482:H483))</f>
        <v/>
      </c>
      <c r="G138" s="123" t="str">
        <f>IF(ISERROR(AVERAGE(Calculations!I482:I483)),"",AVERAGE(Calculations!I482:I483))</f>
        <v/>
      </c>
      <c r="H138" s="123" t="str">
        <f>IF(ISERROR(AVERAGE(Calculations!J482:J483)),"",AVERAGE(Calculations!J482:J483))</f>
        <v/>
      </c>
      <c r="I138" s="123" t="str">
        <f>IF(ISERROR(AVERAGE(Calculations!K482:K483)),"",AVERAGE(Calculations!K482:K483))</f>
        <v/>
      </c>
      <c r="J138" s="123" t="str">
        <f>IF(ISERROR(AVERAGE(Calculations!L482:L483)),"",AVERAGE(Calculations!L482:L483))</f>
        <v/>
      </c>
      <c r="K138" s="123" t="str">
        <f>IF(ISERROR(AVERAGE(Calculations!M482:M483)),"",AVERAGE(Calculations!M482:M483))</f>
        <v/>
      </c>
      <c r="L138" s="131" t="e">
        <f aca="true" t="shared" si="24" ref="L138:L141">AVERAGE(B138:K138)</f>
        <v>#DIV/0!</v>
      </c>
      <c r="M138" s="131" t="e">
        <f>STDEV(B138:K138)</f>
        <v>#DIV/0!</v>
      </c>
    </row>
    <row r="139" spans="1:13" ht="15" customHeight="1">
      <c r="A139" s="84" t="s">
        <v>1423</v>
      </c>
      <c r="B139" s="123" t="str">
        <f>IF(ISERROR(STDEV(Calculations!D482:D483)),"",STDEV(Calculations!D482:D483))</f>
        <v/>
      </c>
      <c r="C139" s="123" t="str">
        <f>IF(ISERROR(STDEV(Calculations!E482:E483)),"",STDEV(Calculations!E482:E483))</f>
        <v/>
      </c>
      <c r="D139" s="123" t="str">
        <f>IF(ISERROR(STDEV(Calculations!F482:F483)),"",STDEV(Calculations!F482:F483))</f>
        <v/>
      </c>
      <c r="E139" s="123" t="str">
        <f>IF(ISERROR(STDEV(Calculations!G482:G483)),"",STDEV(Calculations!G482:G483))</f>
        <v/>
      </c>
      <c r="F139" s="123" t="str">
        <f>IF(ISERROR(STDEV(Calculations!H482:H483)),"",STDEV(Calculations!H482:H483))</f>
        <v/>
      </c>
      <c r="G139" s="123" t="str">
        <f>IF(ISERROR(STDEV(Calculations!I482:I483)),"",STDEV(Calculations!I482:I483))</f>
        <v/>
      </c>
      <c r="H139" s="123" t="str">
        <f>IF(ISERROR(STDEV(Calculations!J482:J483)),"",STDEV(Calculations!J482:J483))</f>
        <v/>
      </c>
      <c r="I139" s="123" t="str">
        <f>IF(ISERROR(STDEV(Calculations!K482:K483)),"",STDEV(Calculations!K482:K483))</f>
        <v/>
      </c>
      <c r="J139" s="123" t="str">
        <f>IF(ISERROR(STDEV(Calculations!L482:L483)),"",STDEV(Calculations!L482:L483))</f>
        <v/>
      </c>
      <c r="K139" s="123" t="str">
        <f>IF(ISERROR(STDEV(Calculations!M482:M483)),"",STDEV(Calculations!M482:M483))</f>
        <v/>
      </c>
      <c r="L139" s="131" t="e">
        <f t="shared" si="24"/>
        <v>#DIV/0!</v>
      </c>
      <c r="M139" s="131" t="s">
        <v>1424</v>
      </c>
    </row>
    <row r="140" spans="1:13" ht="15" customHeight="1">
      <c r="A140" s="70" t="s">
        <v>1425</v>
      </c>
      <c r="B140" s="123" t="str">
        <f>IF(ISERROR(AVERAGE(Calculations!D480:D481)),"",AVERAGE(Calculations!D480:D481))</f>
        <v/>
      </c>
      <c r="C140" s="123" t="str">
        <f>IF(ISERROR(AVERAGE(Calculations!E480:E481)),"",AVERAGE(Calculations!E480:E481))</f>
        <v/>
      </c>
      <c r="D140" s="123" t="str">
        <f>IF(ISERROR(AVERAGE(Calculations!F480:F481)),"",AVERAGE(Calculations!F480:F481))</f>
        <v/>
      </c>
      <c r="E140" s="123" t="str">
        <f>IF(ISERROR(AVERAGE(Calculations!G480:G481)),"",AVERAGE(Calculations!G480:G481))</f>
        <v/>
      </c>
      <c r="F140" s="123" t="str">
        <f>IF(ISERROR(AVERAGE(Calculations!H480:H481)),"",AVERAGE(Calculations!H480:H481))</f>
        <v/>
      </c>
      <c r="G140" s="123" t="str">
        <f>IF(ISERROR(AVERAGE(Calculations!I480:I481)),"",AVERAGE(Calculations!I480:I481))</f>
        <v/>
      </c>
      <c r="H140" s="123" t="str">
        <f>IF(ISERROR(AVERAGE(Calculations!J480:J481)),"",AVERAGE(Calculations!J480:J481))</f>
        <v/>
      </c>
      <c r="I140" s="123" t="str">
        <f>IF(ISERROR(AVERAGE(Calculations!K480:K481)),"",AVERAGE(Calculations!K480:K481))</f>
        <v/>
      </c>
      <c r="J140" s="123" t="str">
        <f>IF(ISERROR(AVERAGE(Calculations!L480:L481)),"",AVERAGE(Calculations!L480:L481))</f>
        <v/>
      </c>
      <c r="K140" s="123" t="str">
        <f>IF(ISERROR(AVERAGE(Calculations!M480:M481)),"",AVERAGE(Calculations!M480:M481))</f>
        <v/>
      </c>
      <c r="L140" s="131" t="e">
        <f t="shared" si="24"/>
        <v>#DIV/0!</v>
      </c>
      <c r="M140" s="131" t="e">
        <f>STDEV(B140:K140)</f>
        <v>#DIV/0!</v>
      </c>
    </row>
    <row r="141" spans="1:13" ht="15" customHeight="1">
      <c r="A141" s="84" t="s">
        <v>1426</v>
      </c>
      <c r="B141" s="123" t="str">
        <f>IF(ISERROR(STDEV(Calculations!D480:D481)),"",STDEV(Calculations!D480:D481))</f>
        <v/>
      </c>
      <c r="C141" s="123" t="str">
        <f>IF(ISERROR(STDEV(Calculations!E480:E481)),"",STDEV(Calculations!E480:E481))</f>
        <v/>
      </c>
      <c r="D141" s="123" t="str">
        <f>IF(ISERROR(STDEV(Calculations!F480:F481)),"",STDEV(Calculations!F480:F481))</f>
        <v/>
      </c>
      <c r="E141" s="123" t="str">
        <f>IF(ISERROR(STDEV(Calculations!G480:G481)),"",STDEV(Calculations!G480:G481))</f>
        <v/>
      </c>
      <c r="F141" s="123" t="str">
        <f>IF(ISERROR(STDEV(Calculations!H480:H481)),"",STDEV(Calculations!H480:H481))</f>
        <v/>
      </c>
      <c r="G141" s="123" t="str">
        <f>IF(ISERROR(STDEV(Calculations!I480:I481)),"",STDEV(Calculations!I480:I481))</f>
        <v/>
      </c>
      <c r="H141" s="123" t="str">
        <f>IF(ISERROR(STDEV(Calculations!J480:J481)),"",STDEV(Calculations!J480:J481))</f>
        <v/>
      </c>
      <c r="I141" s="123" t="str">
        <f>IF(ISERROR(STDEV(Calculations!K480:K481)),"",STDEV(Calculations!K480:K481))</f>
        <v/>
      </c>
      <c r="J141" s="123" t="str">
        <f>IF(ISERROR(STDEV(Calculations!L480:L481)),"",STDEV(Calculations!L480:L481))</f>
        <v/>
      </c>
      <c r="K141" s="123" t="str">
        <f>IF(ISERROR(STDEV(Calculations!M480:M481)),"",STDEV(Calculations!M480:M481))</f>
        <v/>
      </c>
      <c r="L141" s="131" t="e">
        <f t="shared" si="24"/>
        <v>#DIV/0!</v>
      </c>
      <c r="M141" s="131" t="s">
        <v>1424</v>
      </c>
    </row>
    <row r="142" spans="1:13" ht="15" customHeight="1">
      <c r="A142" s="65" t="str">
        <f>L2</f>
        <v>Control Sample</v>
      </c>
      <c r="B142" s="66"/>
      <c r="C142" s="66"/>
      <c r="D142" s="66"/>
      <c r="E142" s="66"/>
      <c r="F142" s="66"/>
      <c r="G142" s="66"/>
      <c r="H142" s="66"/>
      <c r="I142" s="66"/>
      <c r="J142" s="66"/>
      <c r="K142" s="66"/>
      <c r="L142" s="66"/>
      <c r="M142" s="67"/>
    </row>
    <row r="143" spans="1:13" ht="15" customHeight="1">
      <c r="A143" s="70" t="s">
        <v>1390</v>
      </c>
      <c r="B143" s="70" t="s">
        <v>1395</v>
      </c>
      <c r="C143" s="70" t="s">
        <v>1396</v>
      </c>
      <c r="D143" s="70" t="s">
        <v>1397</v>
      </c>
      <c r="E143" s="70" t="s">
        <v>1398</v>
      </c>
      <c r="F143" s="70" t="s">
        <v>1399</v>
      </c>
      <c r="G143" s="70" t="s">
        <v>1400</v>
      </c>
      <c r="H143" s="70" t="s">
        <v>1401</v>
      </c>
      <c r="I143" s="70" t="s">
        <v>1402</v>
      </c>
      <c r="J143" s="70" t="s">
        <v>1403</v>
      </c>
      <c r="K143" s="70" t="s">
        <v>1404</v>
      </c>
      <c r="L143" s="84" t="s">
        <v>1420</v>
      </c>
      <c r="M143" s="130" t="s">
        <v>1421</v>
      </c>
    </row>
    <row r="144" spans="1:13" ht="15" customHeight="1">
      <c r="A144" s="70" t="s">
        <v>1422</v>
      </c>
      <c r="B144" s="123" t="str">
        <f>IF(ISERROR(AVERAGE(Calculations!P482:P483)),"",AVERAGE(Calculations!P482:P483))</f>
        <v/>
      </c>
      <c r="C144" s="123" t="str">
        <f>IF(ISERROR(AVERAGE(Calculations!Q482:Q483)),"",AVERAGE(Calculations!Q482:Q483))</f>
        <v/>
      </c>
      <c r="D144" s="123" t="str">
        <f>IF(ISERROR(AVERAGE(Calculations!R482:R483)),"",AVERAGE(Calculations!R482:R483))</f>
        <v/>
      </c>
      <c r="E144" s="123" t="str">
        <f>IF(ISERROR(AVERAGE(Calculations!S482:S483)),"",AVERAGE(Calculations!S482:S483))</f>
        <v/>
      </c>
      <c r="F144" s="123" t="str">
        <f>IF(ISERROR(AVERAGE(Calculations!T482:T483)),"",AVERAGE(Calculations!T482:T483))</f>
        <v/>
      </c>
      <c r="G144" s="123" t="str">
        <f>IF(ISERROR(AVERAGE(Calculations!U482:U483)),"",AVERAGE(Calculations!U482:U483))</f>
        <v/>
      </c>
      <c r="H144" s="123" t="str">
        <f>IF(ISERROR(AVERAGE(Calculations!V482:V483)),"",AVERAGE(Calculations!V482:V483))</f>
        <v/>
      </c>
      <c r="I144" s="123" t="str">
        <f>IF(ISERROR(AVERAGE(Calculations!W482:W483)),"",AVERAGE(Calculations!W482:W483))</f>
        <v/>
      </c>
      <c r="J144" s="123" t="str">
        <f>IF(ISERROR(AVERAGE(Calculations!X482:X483)),"",AVERAGE(Calculations!X482:X483))</f>
        <v/>
      </c>
      <c r="K144" s="123" t="str">
        <f>IF(ISERROR(AVERAGE(Calculations!Y482:Y483)),"",AVERAGE(Calculations!Y482:Y483))</f>
        <v/>
      </c>
      <c r="L144" s="131" t="e">
        <f aca="true" t="shared" si="25" ref="L144:L147">AVERAGE(B144:K144)</f>
        <v>#DIV/0!</v>
      </c>
      <c r="M144" s="131" t="e">
        <f>STDEV(B144:K144)</f>
        <v>#DIV/0!</v>
      </c>
    </row>
    <row r="145" spans="1:13" ht="15" customHeight="1">
      <c r="A145" s="84" t="s">
        <v>1423</v>
      </c>
      <c r="B145" s="123" t="str">
        <f>IF(ISERROR(STDEV(Calculations!P482:P483)),"",STDEV(Calculations!P482:P483))</f>
        <v/>
      </c>
      <c r="C145" s="123" t="str">
        <f>IF(ISERROR(STDEV(Calculations!Q482:Q483)),"",STDEV(Calculations!Q482:Q483))</f>
        <v/>
      </c>
      <c r="D145" s="123" t="str">
        <f>IF(ISERROR(STDEV(Calculations!R482:R483)),"",STDEV(Calculations!R482:R483))</f>
        <v/>
      </c>
      <c r="E145" s="123" t="str">
        <f>IF(ISERROR(STDEV(Calculations!S482:S483)),"",STDEV(Calculations!S482:S483))</f>
        <v/>
      </c>
      <c r="F145" s="123" t="str">
        <f>IF(ISERROR(STDEV(Calculations!T482:T483)),"",STDEV(Calculations!T482:T483))</f>
        <v/>
      </c>
      <c r="G145" s="123" t="str">
        <f>IF(ISERROR(STDEV(Calculations!U482:U483)),"",STDEV(Calculations!U482:U483))</f>
        <v/>
      </c>
      <c r="H145" s="123" t="str">
        <f>IF(ISERROR(STDEV(Calculations!V482:V483)),"",STDEV(Calculations!V482:V483))</f>
        <v/>
      </c>
      <c r="I145" s="123" t="str">
        <f>IF(ISERROR(STDEV(Calculations!W482:W483)),"",STDEV(Calculations!W482:W483))</f>
        <v/>
      </c>
      <c r="J145" s="123" t="str">
        <f>IF(ISERROR(STDEV(Calculations!X482:X483)),"",STDEV(Calculations!X482:X483))</f>
        <v/>
      </c>
      <c r="K145" s="123" t="str">
        <f>IF(ISERROR(STDEV(Calculations!Y482:Y483)),"",STDEV(Calculations!Y482:Y483))</f>
        <v/>
      </c>
      <c r="L145" s="131" t="e">
        <f t="shared" si="25"/>
        <v>#DIV/0!</v>
      </c>
      <c r="M145" s="131" t="s">
        <v>1424</v>
      </c>
    </row>
    <row r="146" spans="1:13" ht="15" customHeight="1">
      <c r="A146" s="70" t="s">
        <v>1425</v>
      </c>
      <c r="B146" s="123" t="str">
        <f>IF(ISERROR(AVERAGE(Calculations!P480:P481)),"",AVERAGE(Calculations!P480:P481))</f>
        <v/>
      </c>
      <c r="C146" s="123" t="str">
        <f>IF(ISERROR(AVERAGE(Calculations!Q480:Q481)),"",AVERAGE(Calculations!Q480:Q481))</f>
        <v/>
      </c>
      <c r="D146" s="123" t="str">
        <f>IF(ISERROR(AVERAGE(Calculations!R480:R481)),"",AVERAGE(Calculations!R480:R481))</f>
        <v/>
      </c>
      <c r="E146" s="123" t="str">
        <f>IF(ISERROR(AVERAGE(Calculations!S480:S481)),"",AVERAGE(Calculations!S480:S481))</f>
        <v/>
      </c>
      <c r="F146" s="123" t="str">
        <f>IF(ISERROR(AVERAGE(Calculations!T480:T481)),"",AVERAGE(Calculations!T480:T481))</f>
        <v/>
      </c>
      <c r="G146" s="123" t="str">
        <f>IF(ISERROR(AVERAGE(Calculations!U480:U481)),"",AVERAGE(Calculations!U480:U481))</f>
        <v/>
      </c>
      <c r="H146" s="123" t="str">
        <f>IF(ISERROR(AVERAGE(Calculations!V480:V481)),"",AVERAGE(Calculations!V480:V481))</f>
        <v/>
      </c>
      <c r="I146" s="123" t="str">
        <f>IF(ISERROR(AVERAGE(Calculations!W480:W481)),"",AVERAGE(Calculations!W480:W481))</f>
        <v/>
      </c>
      <c r="J146" s="123" t="str">
        <f>IF(ISERROR(AVERAGE(Calculations!X480:X481)),"",AVERAGE(Calculations!X480:X481))</f>
        <v/>
      </c>
      <c r="K146" s="123" t="str">
        <f>IF(ISERROR(AVERAGE(Calculations!Y480:Y481)),"",AVERAGE(Calculations!Y480:Y481))</f>
        <v/>
      </c>
      <c r="L146" s="131" t="e">
        <f t="shared" si="25"/>
        <v>#DIV/0!</v>
      </c>
      <c r="M146" s="131" t="e">
        <f>STDEV(B146:K146)</f>
        <v>#DIV/0!</v>
      </c>
    </row>
    <row r="147" spans="1:13" ht="15" customHeight="1">
      <c r="A147" s="84" t="s">
        <v>1426</v>
      </c>
      <c r="B147" s="123" t="str">
        <f>IF(ISERROR(STDEV(Calculations!P480:P481)),"",STDEV(Calculations!P480:P481))</f>
        <v/>
      </c>
      <c r="C147" s="123" t="str">
        <f>IF(ISERROR(STDEV(Calculations!Q480:Q481)),"",STDEV(Calculations!Q480:Q481))</f>
        <v/>
      </c>
      <c r="D147" s="123" t="str">
        <f>IF(ISERROR(STDEV(Calculations!R480:R481)),"",STDEV(Calculations!R480:R481))</f>
        <v/>
      </c>
      <c r="E147" s="123" t="str">
        <f>IF(ISERROR(STDEV(Calculations!S480:S481)),"",STDEV(Calculations!S480:S481))</f>
        <v/>
      </c>
      <c r="F147" s="123" t="str">
        <f>IF(ISERROR(STDEV(Calculations!T480:T481)),"",STDEV(Calculations!T480:T481))</f>
        <v/>
      </c>
      <c r="G147" s="123" t="str">
        <f>IF(ISERROR(STDEV(Calculations!U480:U481)),"",STDEV(Calculations!U480:U481))</f>
        <v/>
      </c>
      <c r="H147" s="123" t="str">
        <f>IF(ISERROR(STDEV(Calculations!V480:V481)),"",STDEV(Calculations!V480:V481))</f>
        <v/>
      </c>
      <c r="I147" s="123" t="str">
        <f>IF(ISERROR(STDEV(Calculations!W480:W481)),"",STDEV(Calculations!W480:W481))</f>
        <v/>
      </c>
      <c r="J147" s="123" t="str">
        <f>IF(ISERROR(STDEV(Calculations!X480:X481)),"",STDEV(Calculations!X480:X481))</f>
        <v/>
      </c>
      <c r="K147" s="123" t="str">
        <f>IF(ISERROR(STDEV(Calculations!Y480:Y481)),"",STDEV(Calculations!Y480:Y481))</f>
        <v/>
      </c>
      <c r="L147" s="131" t="e">
        <f t="shared" si="25"/>
        <v>#DIV/0!</v>
      </c>
      <c r="M147" s="131" t="s">
        <v>1424</v>
      </c>
    </row>
    <row r="148" spans="1:11" ht="15" customHeight="1">
      <c r="A148" s="122" t="s">
        <v>1427</v>
      </c>
      <c r="B148" s="106"/>
      <c r="C148" s="106"/>
      <c r="D148" s="106"/>
      <c r="E148" s="106"/>
      <c r="F148" s="106"/>
      <c r="G148" s="106"/>
      <c r="H148" s="106"/>
      <c r="I148" s="106"/>
      <c r="J148" s="106"/>
      <c r="K148" s="107"/>
    </row>
    <row r="149" spans="1:13" ht="15" customHeight="1">
      <c r="A149" s="70" t="str">
        <f>L1</f>
        <v>Test Sample</v>
      </c>
      <c r="B149" s="70"/>
      <c r="C149" s="70"/>
      <c r="D149" s="70"/>
      <c r="E149" s="70"/>
      <c r="F149" s="70"/>
      <c r="G149" s="70"/>
      <c r="H149" s="70"/>
      <c r="I149" s="70"/>
      <c r="J149" s="70"/>
      <c r="K149" s="70"/>
      <c r="L149" s="132"/>
      <c r="M149" s="132"/>
    </row>
    <row r="150" spans="1:13" ht="15" customHeight="1">
      <c r="A150" s="70" t="s">
        <v>1390</v>
      </c>
      <c r="B150" s="70" t="s">
        <v>1395</v>
      </c>
      <c r="C150" s="70" t="s">
        <v>1396</v>
      </c>
      <c r="D150" s="70" t="s">
        <v>1397</v>
      </c>
      <c r="E150" s="70" t="s">
        <v>1398</v>
      </c>
      <c r="F150" s="70" t="s">
        <v>1399</v>
      </c>
      <c r="G150" s="70" t="s">
        <v>1400</v>
      </c>
      <c r="H150" s="70" t="s">
        <v>1401</v>
      </c>
      <c r="I150" s="70" t="s">
        <v>1402</v>
      </c>
      <c r="J150" s="70" t="s">
        <v>1403</v>
      </c>
      <c r="K150" s="70" t="s">
        <v>1404</v>
      </c>
      <c r="L150" s="132"/>
      <c r="M150" s="132"/>
    </row>
    <row r="151" spans="1:13" ht="15" customHeight="1">
      <c r="A151" s="70" t="s">
        <v>1428</v>
      </c>
      <c r="B151" s="123" t="str">
        <f>IF(ISERR(B140-B138),"",B140-B138)</f>
        <v/>
      </c>
      <c r="C151" s="123" t="str">
        <f aca="true" t="shared" si="26" ref="C151:K151">IF(ISERR(C140-C138),"",C140-C138)</f>
        <v/>
      </c>
      <c r="D151" s="123" t="str">
        <f t="shared" si="26"/>
        <v/>
      </c>
      <c r="E151" s="123" t="str">
        <f t="shared" si="26"/>
        <v/>
      </c>
      <c r="F151" s="123" t="str">
        <f t="shared" si="26"/>
        <v/>
      </c>
      <c r="G151" s="123" t="str">
        <f t="shared" si="26"/>
        <v/>
      </c>
      <c r="H151" s="123" t="str">
        <f t="shared" si="26"/>
        <v/>
      </c>
      <c r="I151" s="123" t="str">
        <f t="shared" si="26"/>
        <v/>
      </c>
      <c r="J151" s="123" t="str">
        <f t="shared" si="26"/>
        <v/>
      </c>
      <c r="K151" s="123" t="str">
        <f t="shared" si="26"/>
        <v/>
      </c>
      <c r="L151" s="133"/>
      <c r="M151" s="134"/>
    </row>
    <row r="152" spans="1:13" ht="15" customHeight="1">
      <c r="A152" s="84" t="s">
        <v>1429</v>
      </c>
      <c r="B152" s="124" t="str">
        <f>IF(B151="","",IF(B151&lt;$D$4,"Pass","FAIL"))</f>
        <v/>
      </c>
      <c r="C152" s="124" t="str">
        <f aca="true" t="shared" si="27" ref="C152:K152">IF(C151="","",IF(C151&lt;$D$4,"Pass","FAIL"))</f>
        <v/>
      </c>
      <c r="D152" s="124" t="str">
        <f t="shared" si="27"/>
        <v/>
      </c>
      <c r="E152" s="124" t="str">
        <f t="shared" si="27"/>
        <v/>
      </c>
      <c r="F152" s="124" t="str">
        <f t="shared" si="27"/>
        <v/>
      </c>
      <c r="G152" s="124" t="str">
        <f t="shared" si="27"/>
        <v/>
      </c>
      <c r="H152" s="124" t="str">
        <f t="shared" si="27"/>
        <v/>
      </c>
      <c r="I152" s="124" t="str">
        <f t="shared" si="27"/>
        <v/>
      </c>
      <c r="J152" s="124" t="str">
        <f t="shared" si="27"/>
        <v/>
      </c>
      <c r="K152" s="124" t="str">
        <f t="shared" si="27"/>
        <v/>
      </c>
      <c r="L152" s="135"/>
      <c r="M152" s="135"/>
    </row>
    <row r="153" spans="1:11" ht="15" customHeight="1">
      <c r="A153" s="70" t="str">
        <f>L2</f>
        <v>Control Sample</v>
      </c>
      <c r="B153" s="70"/>
      <c r="C153" s="70"/>
      <c r="D153" s="70"/>
      <c r="E153" s="70"/>
      <c r="F153" s="70"/>
      <c r="G153" s="70"/>
      <c r="H153" s="70"/>
      <c r="I153" s="70"/>
      <c r="J153" s="70"/>
      <c r="K153" s="70"/>
    </row>
    <row r="154" spans="1:11" ht="15" customHeight="1">
      <c r="A154" s="70" t="s">
        <v>1390</v>
      </c>
      <c r="B154" s="70" t="s">
        <v>1395</v>
      </c>
      <c r="C154" s="70" t="s">
        <v>1396</v>
      </c>
      <c r="D154" s="70" t="s">
        <v>1397</v>
      </c>
      <c r="E154" s="70" t="s">
        <v>1398</v>
      </c>
      <c r="F154" s="70" t="s">
        <v>1399</v>
      </c>
      <c r="G154" s="70" t="s">
        <v>1400</v>
      </c>
      <c r="H154" s="70" t="s">
        <v>1401</v>
      </c>
      <c r="I154" s="70" t="s">
        <v>1402</v>
      </c>
      <c r="J154" s="70" t="s">
        <v>1403</v>
      </c>
      <c r="K154" s="70" t="s">
        <v>1404</v>
      </c>
    </row>
    <row r="155" spans="1:11" ht="15" customHeight="1">
      <c r="A155" s="70" t="s">
        <v>1428</v>
      </c>
      <c r="B155" s="123" t="str">
        <f>IF(ISERR(B146-B144),"",B146-B144)</f>
        <v/>
      </c>
      <c r="C155" s="123" t="str">
        <f aca="true" t="shared" si="28" ref="C155:K155">IF(ISERR(C146-C144),"",C146-C144)</f>
        <v/>
      </c>
      <c r="D155" s="123" t="str">
        <f t="shared" si="28"/>
        <v/>
      </c>
      <c r="E155" s="123" t="str">
        <f t="shared" si="28"/>
        <v/>
      </c>
      <c r="F155" s="123" t="str">
        <f t="shared" si="28"/>
        <v/>
      </c>
      <c r="G155" s="123" t="str">
        <f t="shared" si="28"/>
        <v/>
      </c>
      <c r="H155" s="123" t="str">
        <f t="shared" si="28"/>
        <v/>
      </c>
      <c r="I155" s="123" t="str">
        <f t="shared" si="28"/>
        <v/>
      </c>
      <c r="J155" s="123" t="str">
        <f t="shared" si="28"/>
        <v/>
      </c>
      <c r="K155" s="123" t="str">
        <f t="shared" si="28"/>
        <v/>
      </c>
    </row>
    <row r="156" spans="1:11" ht="15" customHeight="1">
      <c r="A156" s="84" t="s">
        <v>1429</v>
      </c>
      <c r="B156" s="124" t="str">
        <f>IF(B155="","",IF(B155&lt;$D$4,"Pass","FAIL"))</f>
        <v/>
      </c>
      <c r="C156" s="124" t="str">
        <f aca="true" t="shared" si="29" ref="C156:K156">IF(C155="","",IF(C155&lt;$D$4,"Pass","FAIL"))</f>
        <v/>
      </c>
      <c r="D156" s="124" t="str">
        <f t="shared" si="29"/>
        <v/>
      </c>
      <c r="E156" s="124" t="str">
        <f t="shared" si="29"/>
        <v/>
      </c>
      <c r="F156" s="124" t="str">
        <f t="shared" si="29"/>
        <v/>
      </c>
      <c r="G156" s="124" t="str">
        <f t="shared" si="29"/>
        <v/>
      </c>
      <c r="H156" s="124" t="str">
        <f t="shared" si="29"/>
        <v/>
      </c>
      <c r="I156" s="124" t="str">
        <f t="shared" si="29"/>
        <v/>
      </c>
      <c r="J156" s="124" t="str">
        <f t="shared" si="29"/>
        <v/>
      </c>
      <c r="K156" s="124" t="str">
        <f t="shared" si="29"/>
        <v/>
      </c>
    </row>
    <row r="157" spans="1:11" ht="15" customHeight="1">
      <c r="A157" s="122" t="s">
        <v>1430</v>
      </c>
      <c r="B157" s="106"/>
      <c r="C157" s="106"/>
      <c r="D157" s="106"/>
      <c r="E157" s="106"/>
      <c r="F157" s="106"/>
      <c r="G157" s="106"/>
      <c r="H157" s="106"/>
      <c r="I157" s="106"/>
      <c r="J157" s="106"/>
      <c r="K157" s="107"/>
    </row>
    <row r="158" spans="1:11" ht="15" customHeight="1">
      <c r="A158" s="70" t="str">
        <f>$L$1</f>
        <v>Test Sample</v>
      </c>
      <c r="B158" s="70"/>
      <c r="C158" s="70"/>
      <c r="D158" s="70"/>
      <c r="E158" s="70"/>
      <c r="F158" s="70"/>
      <c r="G158" s="70"/>
      <c r="H158" s="70"/>
      <c r="I158" s="70"/>
      <c r="J158" s="70"/>
      <c r="K158" s="70"/>
    </row>
    <row r="159" spans="1:11" ht="15" customHeight="1">
      <c r="A159" s="70" t="s">
        <v>1390</v>
      </c>
      <c r="B159" s="70" t="s">
        <v>1395</v>
      </c>
      <c r="C159" s="70" t="s">
        <v>1396</v>
      </c>
      <c r="D159" s="70" t="s">
        <v>1397</v>
      </c>
      <c r="E159" s="70" t="s">
        <v>1398</v>
      </c>
      <c r="F159" s="70" t="s">
        <v>1399</v>
      </c>
      <c r="G159" s="70" t="s">
        <v>1400</v>
      </c>
      <c r="H159" s="70" t="s">
        <v>1401</v>
      </c>
      <c r="I159" s="70" t="s">
        <v>1402</v>
      </c>
      <c r="J159" s="70" t="s">
        <v>1403</v>
      </c>
      <c r="K159" s="70" t="s">
        <v>1404</v>
      </c>
    </row>
    <row r="160" spans="1:11" ht="15" customHeight="1">
      <c r="A160" s="70" t="s">
        <v>1433</v>
      </c>
      <c r="B160" s="123" t="str">
        <f>IF(ISERR(STDEV(Calculations!D472:D473)),"",STDEV(Calculations!D472:D473))</f>
        <v/>
      </c>
      <c r="C160" s="123" t="str">
        <f>IF(ISERR(STDEV(Calculations!E472:E473)),"",STDEV(Calculations!E472:E473))</f>
        <v/>
      </c>
      <c r="D160" s="123" t="str">
        <f>IF(ISERR(STDEV(Calculations!F472:F473)),"",STDEV(Calculations!F472:F473))</f>
        <v/>
      </c>
      <c r="E160" s="123" t="str">
        <f>IF(ISERR(STDEV(Calculations!G472:G473)),"",STDEV(Calculations!G472:G473))</f>
        <v/>
      </c>
      <c r="F160" s="123" t="str">
        <f>IF(ISERR(STDEV(Calculations!H472:H473)),"",STDEV(Calculations!H472:H473))</f>
        <v/>
      </c>
      <c r="G160" s="123" t="str">
        <f>IF(ISERR(STDEV(Calculations!I472:I473)),"",STDEV(Calculations!I472:I473))</f>
        <v/>
      </c>
      <c r="H160" s="123" t="str">
        <f>IF(ISERR(STDEV(Calculations!J472:J473)),"",STDEV(Calculations!J472:J473))</f>
        <v/>
      </c>
      <c r="I160" s="123" t="str">
        <f>IF(ISERR(STDEV(Calculations!K472:K473)),"",STDEV(Calculations!K472:K473))</f>
        <v/>
      </c>
      <c r="J160" s="123" t="str">
        <f>IF(ISERR(STDEV(Calculations!L472:L473)),"",STDEV(Calculations!L472:L473))</f>
        <v/>
      </c>
      <c r="K160" s="123" t="str">
        <f>IF(ISERR(STDEV(Calculations!M472:M473)),"",STDEV(Calculations!M472:M473))</f>
        <v/>
      </c>
    </row>
    <row r="161" spans="1:11" ht="15" customHeight="1">
      <c r="A161" s="84" t="s">
        <v>1432</v>
      </c>
      <c r="B161" s="124" t="str">
        <f>IF(B160="","",IF(OR(B160&lt;&gt;0,Calculations!D472&lt;&gt;35,Calculations!D473&lt;&gt;35),"No","Pass"))</f>
        <v/>
      </c>
      <c r="C161" s="124" t="str">
        <f>IF(C160="","",IF(OR(C160&lt;&gt;0,Calculations!E472&lt;&gt;35,Calculations!E473&lt;&gt;35),"No","Pass"))</f>
        <v/>
      </c>
      <c r="D161" s="124" t="str">
        <f>IF(D160="","",IF(OR(D160&lt;&gt;0,Calculations!F472&lt;&gt;35,Calculations!F473&lt;&gt;35),"No","Pass"))</f>
        <v/>
      </c>
      <c r="E161" s="124" t="str">
        <f>IF(E160="","",IF(OR(E160&lt;&gt;0,Calculations!G472&lt;&gt;35,Calculations!G473&lt;&gt;35),"No","Pass"))</f>
        <v/>
      </c>
      <c r="F161" s="124" t="str">
        <f>IF(F160="","",IF(OR(F160&lt;&gt;0,Calculations!H472&lt;&gt;35,Calculations!H473&lt;&gt;35),"No","Pass"))</f>
        <v/>
      </c>
      <c r="G161" s="124" t="str">
        <f>IF(G160="","",IF(OR(G160&lt;&gt;0,Calculations!I472&lt;&gt;35,Calculations!I473&lt;&gt;35),"No","Pass"))</f>
        <v/>
      </c>
      <c r="H161" s="124" t="str">
        <f>IF(H160="","",IF(OR(H160&lt;&gt;0,Calculations!J472&lt;&gt;35,Calculations!J473&lt;&gt;35),"No","Pass"))</f>
        <v/>
      </c>
      <c r="I161" s="124" t="str">
        <f>IF(I160="","",IF(OR(I160&lt;&gt;0,Calculations!K472&lt;&gt;35,Calculations!K473&lt;&gt;35),"No","Pass"))</f>
        <v/>
      </c>
      <c r="J161" s="124" t="str">
        <f>IF(J160="","",IF(OR(J160&lt;&gt;0,Calculations!L472&lt;&gt;35,Calculations!L473&lt;&gt;35),"No","Pass"))</f>
        <v/>
      </c>
      <c r="K161" s="124" t="str">
        <f>IF(K160="","",IF(OR(K160&lt;&gt;0,Calculations!M472&lt;&gt;35,Calculations!M473&lt;&gt;35),"No","Pass"))</f>
        <v/>
      </c>
    </row>
    <row r="162" spans="1:11" ht="15" customHeight="1">
      <c r="A162" s="70" t="str">
        <f>$L$2</f>
        <v>Control Sample</v>
      </c>
      <c r="B162" s="70"/>
      <c r="C162" s="70"/>
      <c r="D162" s="70"/>
      <c r="E162" s="70"/>
      <c r="F162" s="70"/>
      <c r="G162" s="70"/>
      <c r="H162" s="70"/>
      <c r="I162" s="70"/>
      <c r="J162" s="70"/>
      <c r="K162" s="70"/>
    </row>
    <row r="163" spans="1:11" ht="15" customHeight="1">
      <c r="A163" s="70" t="s">
        <v>1390</v>
      </c>
      <c r="B163" s="70" t="s">
        <v>1395</v>
      </c>
      <c r="C163" s="70" t="s">
        <v>1396</v>
      </c>
      <c r="D163" s="70" t="s">
        <v>1397</v>
      </c>
      <c r="E163" s="70" t="s">
        <v>1398</v>
      </c>
      <c r="F163" s="70" t="s">
        <v>1399</v>
      </c>
      <c r="G163" s="70" t="s">
        <v>1400</v>
      </c>
      <c r="H163" s="70" t="s">
        <v>1401</v>
      </c>
      <c r="I163" s="70" t="s">
        <v>1402</v>
      </c>
      <c r="J163" s="70" t="s">
        <v>1403</v>
      </c>
      <c r="K163" s="70" t="s">
        <v>1404</v>
      </c>
    </row>
    <row r="164" spans="1:11" ht="15" customHeight="1">
      <c r="A164" s="70" t="s">
        <v>1433</v>
      </c>
      <c r="B164" s="123" t="str">
        <f>IF(ISERR(STDEV(Calculations!P472:P473)),"",STDEV(Calculations!P472:P473))</f>
        <v/>
      </c>
      <c r="C164" s="123" t="str">
        <f>IF(ISERR(STDEV(Calculations!Q472:Q473)),"",STDEV(Calculations!Q472:Q473))</f>
        <v/>
      </c>
      <c r="D164" s="123" t="str">
        <f>IF(ISERR(STDEV(Calculations!R472:R473)),"",STDEV(Calculations!R472:R473))</f>
        <v/>
      </c>
      <c r="E164" s="123" t="str">
        <f>IF(ISERR(STDEV(Calculations!S472:S473)),"",STDEV(Calculations!S472:S473))</f>
        <v/>
      </c>
      <c r="F164" s="123" t="str">
        <f>IF(ISERR(STDEV(Calculations!T472:T473)),"",STDEV(Calculations!T472:T473))</f>
        <v/>
      </c>
      <c r="G164" s="123" t="str">
        <f>IF(ISERR(STDEV(Calculations!U472:U473)),"",STDEV(Calculations!U472:U473))</f>
        <v/>
      </c>
      <c r="H164" s="123" t="str">
        <f>IF(ISERR(STDEV(Calculations!V472:V473)),"",STDEV(Calculations!V472:V473))</f>
        <v/>
      </c>
      <c r="I164" s="123" t="str">
        <f>IF(ISERR(STDEV(Calculations!W472:W473)),"",STDEV(Calculations!W472:W473))</f>
        <v/>
      </c>
      <c r="J164" s="123" t="str">
        <f>IF(ISERR(STDEV(Calculations!X472:X473)),"",STDEV(Calculations!X472:X473))</f>
        <v/>
      </c>
      <c r="K164" s="123" t="str">
        <f>IF(ISERR(STDEV(Calculations!Y472:Y473)),"",STDEV(Calculations!Y472:Y473))</f>
        <v/>
      </c>
    </row>
    <row r="165" spans="1:11" ht="15" customHeight="1">
      <c r="A165" s="84" t="s">
        <v>1432</v>
      </c>
      <c r="B165" s="124" t="str">
        <f>IF(B164="","",IF(OR(B164&lt;&gt;0,Calculations!P472&lt;&gt;35,Calculations!P473&lt;&gt;35),"No","Pass"))</f>
        <v/>
      </c>
      <c r="C165" s="124" t="str">
        <f>IF(C164="","",IF(OR(C164&lt;&gt;0,Calculations!Q472&lt;&gt;35,Calculations!Q473&lt;&gt;35),"No","Pass"))</f>
        <v/>
      </c>
      <c r="D165" s="124" t="str">
        <f>IF(D164="","",IF(OR(D164&lt;&gt;0,Calculations!R472&lt;&gt;35,Calculations!R473&lt;&gt;35),"No","Pass"))</f>
        <v/>
      </c>
      <c r="E165" s="124" t="str">
        <f>IF(E164="","",IF(OR(E164&lt;&gt;0,Calculations!S472&lt;&gt;35,Calculations!S473&lt;&gt;35),"No","Pass"))</f>
        <v/>
      </c>
      <c r="F165" s="124" t="str">
        <f>IF(F164="","",IF(OR(F164&lt;&gt;0,Calculations!T472&lt;&gt;35,Calculations!T473&lt;&gt;35),"No","Pass"))</f>
        <v/>
      </c>
      <c r="G165" s="124" t="str">
        <f>IF(G164="","",IF(OR(G164&lt;&gt;0,Calculations!U472&lt;&gt;35,Calculations!U473&lt;&gt;35),"No","Pass"))</f>
        <v/>
      </c>
      <c r="H165" s="124" t="str">
        <f>IF(H164="","",IF(OR(H164&lt;&gt;0,Calculations!V472&lt;&gt;35,Calculations!V473&lt;&gt;35),"No","Pass"))</f>
        <v/>
      </c>
      <c r="I165" s="124" t="str">
        <f>IF(I164="","",IF(OR(I164&lt;&gt;0,Calculations!W472&lt;&gt;35,Calculations!W473&lt;&gt;35),"No","Pass"))</f>
        <v/>
      </c>
      <c r="J165" s="124" t="str">
        <f>IF(J164="","",IF(OR(J164&lt;&gt;0,Calculations!X472&lt;&gt;35,Calculations!X473&lt;&gt;35),"No","Pass"))</f>
        <v/>
      </c>
      <c r="K165" s="124" t="str">
        <f>IF(K164="","",IF(OR(K164&lt;&gt;0,Calculations!Y472&lt;&gt;35,Calculations!Y473&lt;&gt;35),"No","Pass"))</f>
        <v/>
      </c>
    </row>
  </sheetData>
  <mergeCells count="6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 ref="A70:M70"/>
    <mergeCell ref="A71:M71"/>
    <mergeCell ref="A72:M72"/>
    <mergeCell ref="A78:M78"/>
    <mergeCell ref="A84:K84"/>
    <mergeCell ref="A85:K85"/>
    <mergeCell ref="A89:K89"/>
    <mergeCell ref="A93:K93"/>
    <mergeCell ref="A94:K94"/>
    <mergeCell ref="A98:K98"/>
    <mergeCell ref="A102:M102"/>
    <mergeCell ref="A103:M103"/>
    <mergeCell ref="A104:M104"/>
    <mergeCell ref="A110:M110"/>
    <mergeCell ref="A116:K116"/>
    <mergeCell ref="A117:K117"/>
    <mergeCell ref="A121:K121"/>
    <mergeCell ref="A125:K125"/>
    <mergeCell ref="A126:K126"/>
    <mergeCell ref="A130:K130"/>
    <mergeCell ref="A134:M134"/>
    <mergeCell ref="A135:M135"/>
    <mergeCell ref="A136:M136"/>
    <mergeCell ref="A142:M142"/>
    <mergeCell ref="A148:K148"/>
    <mergeCell ref="A149:K149"/>
    <mergeCell ref="A153:K153"/>
    <mergeCell ref="A157:K157"/>
    <mergeCell ref="A158:K158"/>
    <mergeCell ref="A162:K162"/>
  </mergeCells>
  <conditionalFormatting sqref="B193:K193 L152:M152 B147:K147 L175:M175 B170:K170 L198:M198 L221:M221 B139:K139 B141:K141 B162:K162 B185:K185 B208:K208 B187:K187 B210:K210 B216:K216 B107:K107 L120:M120 B113:K113 L88:M88 B75:K75 B81:K81 L56:M56 B43:K43 B49:K49 L24:M24 B11:K11 B17:K17 B164:K164">
    <cfRule type="cellIs" priority="1" dxfId="0" operator="equal" stopIfTrue="1">
      <formula>"Please check"</formula>
    </cfRule>
  </conditionalFormatting>
  <conditionalFormatting sqref="B221:K221 B179:K179 B198:K198 B152:K152 B156:K156 B175:K175 B202:K202 B225:K225 B120:K120 B88:K88 B56:K56 B24:K24 B28:K37 B60:K69 B92:K101 B124:K133">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482"/>
  <sheetViews>
    <sheetView tabSelected="1" workbookViewId="0" topLeftCell="A1">
      <pane ySplit="2" topLeftCell="A470" activePane="bottomLeft" state="frozen"/>
      <selection pane="bottomLeft" activeCell="A387" sqref="A387:A482"/>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70" t="s">
        <v>3</v>
      </c>
      <c r="B1" s="81" t="s">
        <v>6</v>
      </c>
      <c r="C1" s="69" t="s">
        <v>1390</v>
      </c>
      <c r="D1" s="91" t="s">
        <v>1434</v>
      </c>
      <c r="E1" s="92"/>
      <c r="F1" s="91" t="s">
        <v>1435</v>
      </c>
      <c r="G1" s="92"/>
      <c r="H1" s="84" t="s">
        <v>1436</v>
      </c>
      <c r="I1" s="84" t="s">
        <v>1437</v>
      </c>
      <c r="J1" s="84" t="s">
        <v>1438</v>
      </c>
      <c r="K1" s="81" t="s">
        <v>1439</v>
      </c>
    </row>
    <row r="2" spans="1:11" ht="29.25" customHeight="1">
      <c r="A2" s="70"/>
      <c r="B2" s="83"/>
      <c r="C2" s="82"/>
      <c r="D2" s="84" t="str">
        <f>F2</f>
        <v>Test Sample</v>
      </c>
      <c r="E2" s="84" t="str">
        <f>G2</f>
        <v>Control Sample</v>
      </c>
      <c r="F2" s="93" t="s">
        <v>1440</v>
      </c>
      <c r="G2" s="93" t="s">
        <v>1441</v>
      </c>
      <c r="H2" s="84" t="str">
        <f>D2&amp;" /"&amp;E2</f>
        <v>Test Sample /Control Sample</v>
      </c>
      <c r="I2" s="84" t="s">
        <v>1442</v>
      </c>
      <c r="J2" s="84" t="str">
        <f>D2&amp;" /"&amp;E2</f>
        <v>Test Sample /Control Sample</v>
      </c>
      <c r="K2" s="100"/>
    </row>
    <row r="3" spans="1:11" ht="12.75" customHeight="1">
      <c r="A3" s="94" t="s">
        <v>8</v>
      </c>
      <c r="B3" s="95" t="str">
        <f>'Gene Table'!D3</f>
        <v>NM_005957</v>
      </c>
      <c r="C3" s="96" t="s">
        <v>9</v>
      </c>
      <c r="D3" s="97" t="e">
        <f>Calculations!BN4</f>
        <v>#DIV/0!</v>
      </c>
      <c r="E3" s="97" t="e">
        <f>Calculations!BO4</f>
        <v>#DIV/0!</v>
      </c>
      <c r="F3" s="98" t="e">
        <f>2^-D3</f>
        <v>#DIV/0!</v>
      </c>
      <c r="G3" s="98" t="e">
        <f>2^-E3</f>
        <v>#DIV/0!</v>
      </c>
      <c r="H3" s="97" t="e">
        <f>F3/G3</f>
        <v>#DIV/0!</v>
      </c>
      <c r="I3" s="101" t="str">
        <f>IF(OR(COUNT(Calculations!BP4:BY4)&lt;3,COUNT(Calculations!BZ4:CI4)&lt;3),"N/A",IF(ISERROR(TTEST(Calculations!BP4:BY4,Calculations!BZ4:CI4,2,2)),"N/A",TTEST(Calculations!BP4:BY4,Calculations!BZ4:CI4,2,2)))</f>
        <v>N/A</v>
      </c>
      <c r="J3" s="97" t="e">
        <f aca="true" t="shared" si="0" ref="J3:J66">IF(H3&gt;1,H3,-1/H3)</f>
        <v>#DIV/0!</v>
      </c>
      <c r="K3" s="102"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99"/>
      <c r="B4" s="95" t="str">
        <f>'Gene Table'!D4</f>
        <v>NM_000572</v>
      </c>
      <c r="C4" s="96" t="s">
        <v>13</v>
      </c>
      <c r="D4" s="97" t="e">
        <f>Calculations!BN5</f>
        <v>#DIV/0!</v>
      </c>
      <c r="E4" s="97" t="e">
        <f>Calculations!BO5</f>
        <v>#DIV/0!</v>
      </c>
      <c r="F4" s="98" t="e">
        <f aca="true" t="shared" si="1" ref="F4:F67">2^-D4</f>
        <v>#DIV/0!</v>
      </c>
      <c r="G4" s="98" t="e">
        <f aca="true" t="shared" si="2" ref="G4:G67">2^-E4</f>
        <v>#DIV/0!</v>
      </c>
      <c r="H4" s="97" t="e">
        <f aca="true" t="shared" si="3" ref="H4:H67">F4/G4</f>
        <v>#DIV/0!</v>
      </c>
      <c r="I4" s="101" t="str">
        <f>IF(OR(COUNT(Calculations!BP5:BY5)&lt;3,COUNT(Calculations!BZ5:CI5)&lt;3),"N/A",IF(ISERROR(TTEST(Calculations!BP5:BY5,Calculations!BZ5:CI5,2,2)),"N/A",TTEST(Calculations!BP5:BY5,Calculations!BZ5:CI5,2,2)))</f>
        <v>N/A</v>
      </c>
      <c r="J4" s="97" t="e">
        <f t="shared" si="0"/>
        <v>#DIV/0!</v>
      </c>
      <c r="K4" s="102"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99"/>
      <c r="B5" s="95" t="str">
        <f>'Gene Table'!D5</f>
        <v>NM_000594</v>
      </c>
      <c r="C5" s="96" t="s">
        <v>17</v>
      </c>
      <c r="D5" s="97" t="e">
        <f>Calculations!BN6</f>
        <v>#DIV/0!</v>
      </c>
      <c r="E5" s="97" t="e">
        <f>Calculations!BO6</f>
        <v>#DIV/0!</v>
      </c>
      <c r="F5" s="98" t="e">
        <f t="shared" si="1"/>
        <v>#DIV/0!</v>
      </c>
      <c r="G5" s="98" t="e">
        <f t="shared" si="2"/>
        <v>#DIV/0!</v>
      </c>
      <c r="H5" s="97" t="e">
        <f t="shared" si="3"/>
        <v>#DIV/0!</v>
      </c>
      <c r="I5" s="101" t="str">
        <f>IF(OR(COUNT(Calculations!BP6:BY6)&lt;3,COUNT(Calculations!BZ6:CI6)&lt;3),"N/A",IF(ISERROR(TTEST(Calculations!BP6:BY6,Calculations!BZ6:CI6,2,2)),"N/A",TTEST(Calculations!BP6:BY6,Calculations!BZ6:CI6,2,2)))</f>
        <v>N/A</v>
      </c>
      <c r="J5" s="97" t="e">
        <f t="shared" si="0"/>
        <v>#DIV/0!</v>
      </c>
      <c r="K5" s="102"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99"/>
      <c r="B6" s="95" t="str">
        <f>'Gene Table'!D6</f>
        <v>NM_000499</v>
      </c>
      <c r="C6" s="96" t="s">
        <v>21</v>
      </c>
      <c r="D6" s="97" t="e">
        <f>Calculations!BN7</f>
        <v>#DIV/0!</v>
      </c>
      <c r="E6" s="97" t="e">
        <f>Calculations!BO7</f>
        <v>#DIV/0!</v>
      </c>
      <c r="F6" s="98" t="e">
        <f t="shared" si="1"/>
        <v>#DIV/0!</v>
      </c>
      <c r="G6" s="98" t="e">
        <f t="shared" si="2"/>
        <v>#DIV/0!</v>
      </c>
      <c r="H6" s="97" t="e">
        <f t="shared" si="3"/>
        <v>#DIV/0!</v>
      </c>
      <c r="I6" s="101" t="str">
        <f>IF(OR(COUNT(Calculations!BP7:BY7)&lt;3,COUNT(Calculations!BZ7:CI7)&lt;3),"N/A",IF(ISERROR(TTEST(Calculations!BP7:BY7,Calculations!BZ7:CI7,2,2)),"N/A",TTEST(Calculations!BP7:BY7,Calculations!BZ7:CI7,2,2)))</f>
        <v>N/A</v>
      </c>
      <c r="J6" s="97" t="e">
        <f t="shared" si="0"/>
        <v>#DIV/0!</v>
      </c>
      <c r="K6" s="102"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99"/>
      <c r="B7" s="95" t="str">
        <f>'Gene Table'!D7</f>
        <v>NM_000903</v>
      </c>
      <c r="C7" s="96" t="s">
        <v>25</v>
      </c>
      <c r="D7" s="97" t="e">
        <f>Calculations!BN8</f>
        <v>#DIV/0!</v>
      </c>
      <c r="E7" s="97" t="e">
        <f>Calculations!BO8</f>
        <v>#DIV/0!</v>
      </c>
      <c r="F7" s="98" t="e">
        <f t="shared" si="1"/>
        <v>#DIV/0!</v>
      </c>
      <c r="G7" s="98" t="e">
        <f t="shared" si="2"/>
        <v>#DIV/0!</v>
      </c>
      <c r="H7" s="97" t="e">
        <f t="shared" si="3"/>
        <v>#DIV/0!</v>
      </c>
      <c r="I7" s="101" t="str">
        <f>IF(OR(COUNT(Calculations!BP8:BY8)&lt;3,COUNT(Calculations!BZ8:CI8)&lt;3),"N/A",IF(ISERROR(TTEST(Calculations!BP8:BY8,Calculations!BZ8:CI8,2,2)),"N/A",TTEST(Calculations!BP8:BY8,Calculations!BZ8:CI8,2,2)))</f>
        <v>N/A</v>
      </c>
      <c r="J7" s="97" t="e">
        <f t="shared" si="0"/>
        <v>#DIV/0!</v>
      </c>
      <c r="K7" s="102"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99"/>
      <c r="B8" s="95" t="str">
        <f>'Gene Table'!D8</f>
        <v>BC008403</v>
      </c>
      <c r="C8" s="96" t="s">
        <v>29</v>
      </c>
      <c r="D8" s="97" t="e">
        <f>Calculations!BN9</f>
        <v>#DIV/0!</v>
      </c>
      <c r="E8" s="97" t="e">
        <f>Calculations!BO9</f>
        <v>#DIV/0!</v>
      </c>
      <c r="F8" s="98" t="e">
        <f t="shared" si="1"/>
        <v>#DIV/0!</v>
      </c>
      <c r="G8" s="98" t="e">
        <f t="shared" si="2"/>
        <v>#DIV/0!</v>
      </c>
      <c r="H8" s="97" t="e">
        <f t="shared" si="3"/>
        <v>#DIV/0!</v>
      </c>
      <c r="I8" s="101" t="str">
        <f>IF(OR(COUNT(Calculations!BP9:BY9)&lt;3,COUNT(Calculations!BZ9:CI9)&lt;3),"N/A",IF(ISERROR(TTEST(Calculations!BP9:BY9,Calculations!BZ9:CI9,2,2)),"N/A",TTEST(Calculations!BP9:BY9,Calculations!BZ9:CI9,2,2)))</f>
        <v>N/A</v>
      </c>
      <c r="J8" s="97" t="e">
        <f t="shared" si="0"/>
        <v>#DIV/0!</v>
      </c>
      <c r="K8" s="102"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99"/>
      <c r="B9" s="95" t="str">
        <f>'Gene Table'!D9</f>
        <v>NM_000254</v>
      </c>
      <c r="C9" s="96" t="s">
        <v>33</v>
      </c>
      <c r="D9" s="97" t="e">
        <f>Calculations!BN10</f>
        <v>#DIV/0!</v>
      </c>
      <c r="E9" s="97" t="e">
        <f>Calculations!BO10</f>
        <v>#DIV/0!</v>
      </c>
      <c r="F9" s="98" t="e">
        <f t="shared" si="1"/>
        <v>#DIV/0!</v>
      </c>
      <c r="G9" s="98" t="e">
        <f t="shared" si="2"/>
        <v>#DIV/0!</v>
      </c>
      <c r="H9" s="97" t="e">
        <f t="shared" si="3"/>
        <v>#DIV/0!</v>
      </c>
      <c r="I9" s="101" t="str">
        <f>IF(OR(COUNT(Calculations!BP10:BY10)&lt;3,COUNT(Calculations!BZ10:CI10)&lt;3),"N/A",IF(ISERROR(TTEST(Calculations!BP10:BY10,Calculations!BZ10:CI10,2,2)),"N/A",TTEST(Calculations!BP10:BY10,Calculations!BZ10:CI10,2,2)))</f>
        <v>N/A</v>
      </c>
      <c r="J9" s="97" t="e">
        <f t="shared" si="0"/>
        <v>#DIV/0!</v>
      </c>
      <c r="K9" s="102"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99"/>
      <c r="B10" s="95" t="str">
        <f>'Gene Table'!D10</f>
        <v>NM_000773</v>
      </c>
      <c r="C10" s="96" t="s">
        <v>37</v>
      </c>
      <c r="D10" s="97" t="e">
        <f>Calculations!BN11</f>
        <v>#DIV/0!</v>
      </c>
      <c r="E10" s="97" t="e">
        <f>Calculations!BO11</f>
        <v>#DIV/0!</v>
      </c>
      <c r="F10" s="98" t="e">
        <f t="shared" si="1"/>
        <v>#DIV/0!</v>
      </c>
      <c r="G10" s="98" t="e">
        <f t="shared" si="2"/>
        <v>#DIV/0!</v>
      </c>
      <c r="H10" s="97" t="e">
        <f t="shared" si="3"/>
        <v>#DIV/0!</v>
      </c>
      <c r="I10" s="101" t="str">
        <f>IF(OR(COUNT(Calculations!BP11:BY11)&lt;3,COUNT(Calculations!BZ11:CI11)&lt;3),"N/A",IF(ISERROR(TTEST(Calculations!BP11:BY11,Calculations!BZ11:CI11,2,2)),"N/A",TTEST(Calculations!BP11:BY11,Calculations!BZ11:CI11,2,2)))</f>
        <v>N/A</v>
      </c>
      <c r="J10" s="97" t="e">
        <f t="shared" si="0"/>
        <v>#DIV/0!</v>
      </c>
      <c r="K10" s="102"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99"/>
      <c r="B11" s="95" t="str">
        <f>'Gene Table'!D11</f>
        <v>NM_006297</v>
      </c>
      <c r="C11" s="96" t="s">
        <v>41</v>
      </c>
      <c r="D11" s="97" t="e">
        <f>Calculations!BN12</f>
        <v>#DIV/0!</v>
      </c>
      <c r="E11" s="97" t="e">
        <f>Calculations!BO12</f>
        <v>#DIV/0!</v>
      </c>
      <c r="F11" s="98" t="e">
        <f t="shared" si="1"/>
        <v>#DIV/0!</v>
      </c>
      <c r="G11" s="98" t="e">
        <f t="shared" si="2"/>
        <v>#DIV/0!</v>
      </c>
      <c r="H11" s="97" t="e">
        <f t="shared" si="3"/>
        <v>#DIV/0!</v>
      </c>
      <c r="I11" s="101" t="str">
        <f>IF(OR(COUNT(Calculations!BP12:BY12)&lt;3,COUNT(Calculations!BZ12:CI12)&lt;3),"N/A",IF(ISERROR(TTEST(Calculations!BP12:BY12,Calculations!BZ12:CI12,2,2)),"N/A",TTEST(Calculations!BP12:BY12,Calculations!BZ12:CI12,2,2)))</f>
        <v>N/A</v>
      </c>
      <c r="J11" s="97" t="e">
        <f t="shared" si="0"/>
        <v>#DIV/0!</v>
      </c>
      <c r="K11" s="102"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99"/>
      <c r="B12" s="95" t="str">
        <f>'Gene Table'!D12</f>
        <v>NM_000546</v>
      </c>
      <c r="C12" s="96" t="s">
        <v>45</v>
      </c>
      <c r="D12" s="97" t="e">
        <f>Calculations!BN13</f>
        <v>#DIV/0!</v>
      </c>
      <c r="E12" s="97" t="e">
        <f>Calculations!BO13</f>
        <v>#DIV/0!</v>
      </c>
      <c r="F12" s="98" t="e">
        <f t="shared" si="1"/>
        <v>#DIV/0!</v>
      </c>
      <c r="G12" s="98" t="e">
        <f t="shared" si="2"/>
        <v>#DIV/0!</v>
      </c>
      <c r="H12" s="97" t="e">
        <f t="shared" si="3"/>
        <v>#DIV/0!</v>
      </c>
      <c r="I12" s="101" t="str">
        <f>IF(OR(COUNT(Calculations!BP13:BY13)&lt;3,COUNT(Calculations!BZ13:CI13)&lt;3),"N/A",IF(ISERROR(TTEST(Calculations!BP13:BY13,Calculations!BZ13:CI13,2,2)),"N/A",TTEST(Calculations!BP13:BY13,Calculations!BZ13:CI13,2,2)))</f>
        <v>N/A</v>
      </c>
      <c r="J12" s="97" t="e">
        <f t="shared" si="0"/>
        <v>#DIV/0!</v>
      </c>
      <c r="K12" s="102"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99"/>
      <c r="B13" s="95" t="str">
        <f>'Gene Table'!D13</f>
        <v>NM_001071</v>
      </c>
      <c r="C13" s="96" t="s">
        <v>49</v>
      </c>
      <c r="D13" s="97" t="e">
        <f>Calculations!BN14</f>
        <v>#DIV/0!</v>
      </c>
      <c r="E13" s="97" t="e">
        <f>Calculations!BO14</f>
        <v>#DIV/0!</v>
      </c>
      <c r="F13" s="98" t="e">
        <f t="shared" si="1"/>
        <v>#DIV/0!</v>
      </c>
      <c r="G13" s="98" t="e">
        <f t="shared" si="2"/>
        <v>#DIV/0!</v>
      </c>
      <c r="H13" s="97" t="e">
        <f t="shared" si="3"/>
        <v>#DIV/0!</v>
      </c>
      <c r="I13" s="101" t="str">
        <f>IF(OR(COUNT(Calculations!BP14:BY14)&lt;3,COUNT(Calculations!BZ14:CI14)&lt;3),"N/A",IF(ISERROR(TTEST(Calculations!BP14:BY14,Calculations!BZ14:CI14,2,2)),"N/A",TTEST(Calculations!BP14:BY14,Calculations!BZ14:CI14,2,2)))</f>
        <v>N/A</v>
      </c>
      <c r="J13" s="97" t="e">
        <f t="shared" si="0"/>
        <v>#DIV/0!</v>
      </c>
      <c r="K13" s="102"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99"/>
      <c r="B14" s="95" t="str">
        <f>'Gene Table'!D14</f>
        <v>NM_002116</v>
      </c>
      <c r="C14" s="96" t="s">
        <v>53</v>
      </c>
      <c r="D14" s="97" t="e">
        <f>Calculations!BN15</f>
        <v>#DIV/0!</v>
      </c>
      <c r="E14" s="97" t="e">
        <f>Calculations!BO15</f>
        <v>#DIV/0!</v>
      </c>
      <c r="F14" s="98" t="e">
        <f t="shared" si="1"/>
        <v>#DIV/0!</v>
      </c>
      <c r="G14" s="98" t="e">
        <f t="shared" si="2"/>
        <v>#DIV/0!</v>
      </c>
      <c r="H14" s="97" t="e">
        <f t="shared" si="3"/>
        <v>#DIV/0!</v>
      </c>
      <c r="I14" s="101" t="str">
        <f>IF(OR(COUNT(Calculations!BP15:BY15)&lt;3,COUNT(Calculations!BZ15:CI15)&lt;3),"N/A",IF(ISERROR(TTEST(Calculations!BP15:BY15,Calculations!BZ15:CI15,2,2)),"N/A",TTEST(Calculations!BP15:BY15,Calculations!BZ15:CI15,2,2)))</f>
        <v>N/A</v>
      </c>
      <c r="J14" s="97" t="e">
        <f t="shared" si="0"/>
        <v>#DIV/0!</v>
      </c>
      <c r="K14" s="102"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99"/>
      <c r="B15" s="95" t="str">
        <f>'Gene Table'!D15</f>
        <v>NM_000400</v>
      </c>
      <c r="C15" s="96" t="s">
        <v>57</v>
      </c>
      <c r="D15" s="97" t="e">
        <f>Calculations!BN16</f>
        <v>#DIV/0!</v>
      </c>
      <c r="E15" s="97" t="e">
        <f>Calculations!BO16</f>
        <v>#DIV/0!</v>
      </c>
      <c r="F15" s="98" t="e">
        <f t="shared" si="1"/>
        <v>#DIV/0!</v>
      </c>
      <c r="G15" s="98" t="e">
        <f t="shared" si="2"/>
        <v>#DIV/0!</v>
      </c>
      <c r="H15" s="97" t="e">
        <f t="shared" si="3"/>
        <v>#DIV/0!</v>
      </c>
      <c r="I15" s="101" t="str">
        <f>IF(OR(COUNT(Calculations!BP16:BY16)&lt;3,COUNT(Calculations!BZ16:CI16)&lt;3),"N/A",IF(ISERROR(TTEST(Calculations!BP16:BY16,Calculations!BZ16:CI16,2,2)),"N/A",TTEST(Calculations!BP16:BY16,Calculations!BZ16:CI16,2,2)))</f>
        <v>N/A</v>
      </c>
      <c r="J15" s="97" t="e">
        <f t="shared" si="0"/>
        <v>#DIV/0!</v>
      </c>
      <c r="K15" s="102"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99"/>
      <c r="B16" s="95" t="str">
        <f>'Gene Table'!D16</f>
        <v>NM_000367</v>
      </c>
      <c r="C16" s="96" t="s">
        <v>61</v>
      </c>
      <c r="D16" s="97" t="e">
        <f>Calculations!BN17</f>
        <v>#DIV/0!</v>
      </c>
      <c r="E16" s="97" t="e">
        <f>Calculations!BO17</f>
        <v>#DIV/0!</v>
      </c>
      <c r="F16" s="98" t="e">
        <f t="shared" si="1"/>
        <v>#DIV/0!</v>
      </c>
      <c r="G16" s="98" t="e">
        <f t="shared" si="2"/>
        <v>#DIV/0!</v>
      </c>
      <c r="H16" s="97" t="e">
        <f t="shared" si="3"/>
        <v>#DIV/0!</v>
      </c>
      <c r="I16" s="101" t="str">
        <f>IF(OR(COUNT(Calculations!BP17:BY17)&lt;3,COUNT(Calculations!BZ17:CI17)&lt;3),"N/A",IF(ISERROR(TTEST(Calculations!BP17:BY17,Calculations!BZ17:CI17,2,2)),"N/A",TTEST(Calculations!BP17:BY17,Calculations!BZ17:CI17,2,2)))</f>
        <v>N/A</v>
      </c>
      <c r="J16" s="97" t="e">
        <f t="shared" si="0"/>
        <v>#DIV/0!</v>
      </c>
      <c r="K16" s="102"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99"/>
      <c r="B17" s="95" t="str">
        <f>'Gene Table'!D17</f>
        <v>NM_021642</v>
      </c>
      <c r="C17" s="96" t="s">
        <v>65</v>
      </c>
      <c r="D17" s="97" t="e">
        <f>Calculations!BN18</f>
        <v>#DIV/0!</v>
      </c>
      <c r="E17" s="97" t="e">
        <f>Calculations!BO18</f>
        <v>#DIV/0!</v>
      </c>
      <c r="F17" s="98" t="e">
        <f t="shared" si="1"/>
        <v>#DIV/0!</v>
      </c>
      <c r="G17" s="98" t="e">
        <f t="shared" si="2"/>
        <v>#DIV/0!</v>
      </c>
      <c r="H17" s="97" t="e">
        <f t="shared" si="3"/>
        <v>#DIV/0!</v>
      </c>
      <c r="I17" s="101" t="str">
        <f>IF(OR(COUNT(Calculations!BP18:BY18)&lt;3,COUNT(Calculations!BZ18:CI18)&lt;3),"N/A",IF(ISERROR(TTEST(Calculations!BP18:BY18,Calculations!BZ18:CI18,2,2)),"N/A",TTEST(Calculations!BP18:BY18,Calculations!BZ18:CI18,2,2)))</f>
        <v>N/A</v>
      </c>
      <c r="J17" s="97" t="e">
        <f t="shared" si="0"/>
        <v>#DIV/0!</v>
      </c>
      <c r="K17" s="102"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99"/>
      <c r="B18" s="95" t="str">
        <f>'Gene Table'!D18</f>
        <v>NM_000015</v>
      </c>
      <c r="C18" s="96" t="s">
        <v>69</v>
      </c>
      <c r="D18" s="97" t="e">
        <f>Calculations!BN19</f>
        <v>#DIV/0!</v>
      </c>
      <c r="E18" s="97" t="e">
        <f>Calculations!BO19</f>
        <v>#DIV/0!</v>
      </c>
      <c r="F18" s="98" t="e">
        <f t="shared" si="1"/>
        <v>#DIV/0!</v>
      </c>
      <c r="G18" s="98" t="e">
        <f t="shared" si="2"/>
        <v>#DIV/0!</v>
      </c>
      <c r="H18" s="97" t="e">
        <f t="shared" si="3"/>
        <v>#DIV/0!</v>
      </c>
      <c r="I18" s="101" t="str">
        <f>IF(OR(COUNT(Calculations!BP19:BY19)&lt;3,COUNT(Calculations!BZ19:CI19)&lt;3),"N/A",IF(ISERROR(TTEST(Calculations!BP19:BY19,Calculations!BZ19:CI19,2,2)),"N/A",TTEST(Calculations!BP19:BY19,Calculations!BZ19:CI19,2,2)))</f>
        <v>N/A</v>
      </c>
      <c r="J18" s="97" t="e">
        <f t="shared" si="0"/>
        <v>#DIV/0!</v>
      </c>
      <c r="K18" s="102"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99"/>
      <c r="B19" s="95" t="str">
        <f>'Gene Table'!D19</f>
        <v>NM_000250</v>
      </c>
      <c r="C19" s="96" t="s">
        <v>73</v>
      </c>
      <c r="D19" s="97" t="e">
        <f>Calculations!BN20</f>
        <v>#DIV/0!</v>
      </c>
      <c r="E19" s="97" t="e">
        <f>Calculations!BO20</f>
        <v>#DIV/0!</v>
      </c>
      <c r="F19" s="98" t="e">
        <f t="shared" si="1"/>
        <v>#DIV/0!</v>
      </c>
      <c r="G19" s="98" t="e">
        <f t="shared" si="2"/>
        <v>#DIV/0!</v>
      </c>
      <c r="H19" s="97" t="e">
        <f t="shared" si="3"/>
        <v>#DIV/0!</v>
      </c>
      <c r="I19" s="101" t="str">
        <f>IF(OR(COUNT(Calculations!BP20:BY20)&lt;3,COUNT(Calculations!BZ20:CI20)&lt;3),"N/A",IF(ISERROR(TTEST(Calculations!BP20:BY20,Calculations!BZ20:CI20,2,2)),"N/A",TTEST(Calculations!BP20:BY20,Calculations!BZ20:CI20,2,2)))</f>
        <v>N/A</v>
      </c>
      <c r="J19" s="97" t="e">
        <f t="shared" si="0"/>
        <v>#DIV/0!</v>
      </c>
      <c r="K19" s="102"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99"/>
      <c r="B20" s="95" t="str">
        <f>'Gene Table'!D20</f>
        <v>NM_000589</v>
      </c>
      <c r="C20" s="96" t="s">
        <v>77</v>
      </c>
      <c r="D20" s="97" t="e">
        <f>Calculations!BN21</f>
        <v>#DIV/0!</v>
      </c>
      <c r="E20" s="97" t="e">
        <f>Calculations!BO21</f>
        <v>#DIV/0!</v>
      </c>
      <c r="F20" s="98" t="e">
        <f t="shared" si="1"/>
        <v>#DIV/0!</v>
      </c>
      <c r="G20" s="98" t="e">
        <f t="shared" si="2"/>
        <v>#DIV/0!</v>
      </c>
      <c r="H20" s="97" t="e">
        <f t="shared" si="3"/>
        <v>#DIV/0!</v>
      </c>
      <c r="I20" s="101" t="str">
        <f>IF(OR(COUNT(Calculations!BP21:BY21)&lt;3,COUNT(Calculations!BZ21:CI21)&lt;3),"N/A",IF(ISERROR(TTEST(Calculations!BP21:BY21,Calculations!BZ21:CI21,2,2)),"N/A",TTEST(Calculations!BP21:BY21,Calculations!BZ21:CI21,2,2)))</f>
        <v>N/A</v>
      </c>
      <c r="J20" s="97" t="e">
        <f t="shared" si="0"/>
        <v>#DIV/0!</v>
      </c>
      <c r="K20" s="102"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99"/>
      <c r="B21" s="95" t="str">
        <f>'Gene Table'!D21</f>
        <v>NM_000662</v>
      </c>
      <c r="C21" s="96" t="s">
        <v>81</v>
      </c>
      <c r="D21" s="97" t="e">
        <f>Calculations!BN22</f>
        <v>#DIV/0!</v>
      </c>
      <c r="E21" s="97" t="e">
        <f>Calculations!BO22</f>
        <v>#DIV/0!</v>
      </c>
      <c r="F21" s="98" t="e">
        <f t="shared" si="1"/>
        <v>#DIV/0!</v>
      </c>
      <c r="G21" s="98" t="e">
        <f t="shared" si="2"/>
        <v>#DIV/0!</v>
      </c>
      <c r="H21" s="97" t="e">
        <f t="shared" si="3"/>
        <v>#DIV/0!</v>
      </c>
      <c r="I21" s="101" t="str">
        <f>IF(OR(COUNT(Calculations!BP22:BY22)&lt;3,COUNT(Calculations!BZ22:CI22)&lt;3),"N/A",IF(ISERROR(TTEST(Calculations!BP22:BY22,Calculations!BZ22:CI22,2,2)),"N/A",TTEST(Calculations!BP22:BY22,Calculations!BZ22:CI22,2,2)))</f>
        <v>N/A</v>
      </c>
      <c r="J21" s="97" t="e">
        <f t="shared" si="0"/>
        <v>#DIV/0!</v>
      </c>
      <c r="K21" s="102"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99"/>
      <c r="B22" s="95" t="str">
        <f>'Gene Table'!D22</f>
        <v>NM_000927</v>
      </c>
      <c r="C22" s="96" t="s">
        <v>85</v>
      </c>
      <c r="D22" s="97" t="e">
        <f>Calculations!BN23</f>
        <v>#DIV/0!</v>
      </c>
      <c r="E22" s="97" t="e">
        <f>Calculations!BO23</f>
        <v>#DIV/0!</v>
      </c>
      <c r="F22" s="98" t="e">
        <f t="shared" si="1"/>
        <v>#DIV/0!</v>
      </c>
      <c r="G22" s="98" t="e">
        <f t="shared" si="2"/>
        <v>#DIV/0!</v>
      </c>
      <c r="H22" s="97" t="e">
        <f t="shared" si="3"/>
        <v>#DIV/0!</v>
      </c>
      <c r="I22" s="101" t="str">
        <f>IF(OR(COUNT(Calculations!BP23:BY23)&lt;3,COUNT(Calculations!BZ23:CI23)&lt;3),"N/A",IF(ISERROR(TTEST(Calculations!BP23:BY23,Calculations!BZ23:CI23,2,2)),"N/A",TTEST(Calculations!BP23:BY23,Calculations!BZ23:CI23,2,2)))</f>
        <v>N/A</v>
      </c>
      <c r="J22" s="97" t="e">
        <f t="shared" si="0"/>
        <v>#DIV/0!</v>
      </c>
      <c r="K22" s="102"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99"/>
      <c r="B23" s="95" t="str">
        <f>'Gene Table'!D23</f>
        <v>NM_002454</v>
      </c>
      <c r="C23" s="96" t="s">
        <v>89</v>
      </c>
      <c r="D23" s="97" t="e">
        <f>Calculations!BN24</f>
        <v>#DIV/0!</v>
      </c>
      <c r="E23" s="97" t="e">
        <f>Calculations!BO24</f>
        <v>#DIV/0!</v>
      </c>
      <c r="F23" s="98" t="e">
        <f t="shared" si="1"/>
        <v>#DIV/0!</v>
      </c>
      <c r="G23" s="98" t="e">
        <f t="shared" si="2"/>
        <v>#DIV/0!</v>
      </c>
      <c r="H23" s="97" t="e">
        <f t="shared" si="3"/>
        <v>#DIV/0!</v>
      </c>
      <c r="I23" s="101" t="str">
        <f>IF(OR(COUNT(Calculations!BP24:BY24)&lt;3,COUNT(Calculations!BZ24:CI24)&lt;3),"N/A",IF(ISERROR(TTEST(Calculations!BP24:BY24,Calculations!BZ24:CI24,2,2)),"N/A",TTEST(Calculations!BP24:BY24,Calculations!BZ24:CI24,2,2)))</f>
        <v>N/A</v>
      </c>
      <c r="J23" s="97" t="e">
        <f t="shared" si="0"/>
        <v>#DIV/0!</v>
      </c>
      <c r="K23" s="102"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99"/>
      <c r="B24" s="95" t="str">
        <f>'Gene Table'!D24</f>
        <v>NM_022162</v>
      </c>
      <c r="C24" s="96" t="s">
        <v>93</v>
      </c>
      <c r="D24" s="97" t="e">
        <f>Calculations!BN25</f>
        <v>#DIV/0!</v>
      </c>
      <c r="E24" s="97" t="e">
        <f>Calculations!BO25</f>
        <v>#DIV/0!</v>
      </c>
      <c r="F24" s="98" t="e">
        <f t="shared" si="1"/>
        <v>#DIV/0!</v>
      </c>
      <c r="G24" s="98" t="e">
        <f t="shared" si="2"/>
        <v>#DIV/0!</v>
      </c>
      <c r="H24" s="97" t="e">
        <f t="shared" si="3"/>
        <v>#DIV/0!</v>
      </c>
      <c r="I24" s="101" t="str">
        <f>IF(OR(COUNT(Calculations!BP25:BY25)&lt;3,COUNT(Calculations!BZ25:CI25)&lt;3),"N/A",IF(ISERROR(TTEST(Calculations!BP25:BY25,Calculations!BZ25:CI25,2,2)),"N/A",TTEST(Calculations!BP25:BY25,Calculations!BZ25:CI25,2,2)))</f>
        <v>N/A</v>
      </c>
      <c r="J24" s="97" t="e">
        <f t="shared" si="0"/>
        <v>#DIV/0!</v>
      </c>
      <c r="K24" s="102"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99"/>
      <c r="B25" s="95" t="str">
        <f>'Gene Table'!D25</f>
        <v>NM_000600</v>
      </c>
      <c r="C25" s="96" t="s">
        <v>97</v>
      </c>
      <c r="D25" s="97" t="e">
        <f>Calculations!BN26</f>
        <v>#DIV/0!</v>
      </c>
      <c r="E25" s="97" t="e">
        <f>Calculations!BO26</f>
        <v>#DIV/0!</v>
      </c>
      <c r="F25" s="98" t="e">
        <f t="shared" si="1"/>
        <v>#DIV/0!</v>
      </c>
      <c r="G25" s="98" t="e">
        <f t="shared" si="2"/>
        <v>#DIV/0!</v>
      </c>
      <c r="H25" s="97" t="e">
        <f t="shared" si="3"/>
        <v>#DIV/0!</v>
      </c>
      <c r="I25" s="101" t="str">
        <f>IF(OR(COUNT(Calculations!BP26:BY26)&lt;3,COUNT(Calculations!BZ26:CI26)&lt;3),"N/A",IF(ISERROR(TTEST(Calculations!BP26:BY26,Calculations!BZ26:CI26,2,2)),"N/A",TTEST(Calculations!BP26:BY26,Calculations!BZ26:CI26,2,2)))</f>
        <v>N/A</v>
      </c>
      <c r="J25" s="97" t="e">
        <f t="shared" si="0"/>
        <v>#DIV/0!</v>
      </c>
      <c r="K25" s="102"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99"/>
      <c r="B26" s="95" t="str">
        <f>'Gene Table'!D26</f>
        <v>NM_000120</v>
      </c>
      <c r="C26" s="96" t="s">
        <v>101</v>
      </c>
      <c r="D26" s="97" t="e">
        <f>Calculations!BN27</f>
        <v>#DIV/0!</v>
      </c>
      <c r="E26" s="97" t="e">
        <f>Calculations!BO27</f>
        <v>#DIV/0!</v>
      </c>
      <c r="F26" s="98" t="e">
        <f t="shared" si="1"/>
        <v>#DIV/0!</v>
      </c>
      <c r="G26" s="98" t="e">
        <f t="shared" si="2"/>
        <v>#DIV/0!</v>
      </c>
      <c r="H26" s="97" t="e">
        <f t="shared" si="3"/>
        <v>#DIV/0!</v>
      </c>
      <c r="I26" s="101" t="str">
        <f>IF(OR(COUNT(Calculations!BP27:BY27)&lt;3,COUNT(Calculations!BZ27:CI27)&lt;3),"N/A",IF(ISERROR(TTEST(Calculations!BP27:BY27,Calculations!BZ27:CI27,2,2)),"N/A",TTEST(Calculations!BP27:BY27,Calculations!BZ27:CI27,2,2)))</f>
        <v>N/A</v>
      </c>
      <c r="J26" s="97" t="e">
        <f t="shared" si="0"/>
        <v>#DIV/0!</v>
      </c>
      <c r="K26" s="102"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99"/>
      <c r="B27" s="95" t="str">
        <f>'Gene Table'!D27</f>
        <v>NM_001037631</v>
      </c>
      <c r="C27" s="96" t="s">
        <v>105</v>
      </c>
      <c r="D27" s="97" t="e">
        <f>Calculations!BN28</f>
        <v>#DIV/0!</v>
      </c>
      <c r="E27" s="97" t="e">
        <f>Calculations!BO28</f>
        <v>#DIV/0!</v>
      </c>
      <c r="F27" s="98" t="e">
        <f t="shared" si="1"/>
        <v>#DIV/0!</v>
      </c>
      <c r="G27" s="98" t="e">
        <f t="shared" si="2"/>
        <v>#DIV/0!</v>
      </c>
      <c r="H27" s="97" t="e">
        <f t="shared" si="3"/>
        <v>#DIV/0!</v>
      </c>
      <c r="I27" s="101" t="str">
        <f>IF(OR(COUNT(Calculations!BP28:BY28)&lt;3,COUNT(Calculations!BZ28:CI28)&lt;3),"N/A",IF(ISERROR(TTEST(Calculations!BP28:BY28,Calculations!BZ28:CI28,2,2)),"N/A",TTEST(Calculations!BP28:BY28,Calculations!BZ28:CI28,2,2)))</f>
        <v>N/A</v>
      </c>
      <c r="J27" s="97" t="e">
        <f t="shared" si="0"/>
        <v>#DIV/0!</v>
      </c>
      <c r="K27" s="102"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99"/>
      <c r="B28" s="95" t="str">
        <f>'Gene Table'!D28</f>
        <v>NM_000376</v>
      </c>
      <c r="C28" s="96" t="s">
        <v>109</v>
      </c>
      <c r="D28" s="97" t="e">
        <f>Calculations!BN29</f>
        <v>#DIV/0!</v>
      </c>
      <c r="E28" s="97" t="e">
        <f>Calculations!BO29</f>
        <v>#DIV/0!</v>
      </c>
      <c r="F28" s="98" t="e">
        <f t="shared" si="1"/>
        <v>#DIV/0!</v>
      </c>
      <c r="G28" s="98" t="e">
        <f t="shared" si="2"/>
        <v>#DIV/0!</v>
      </c>
      <c r="H28" s="97" t="e">
        <f t="shared" si="3"/>
        <v>#DIV/0!</v>
      </c>
      <c r="I28" s="101" t="str">
        <f>IF(OR(COUNT(Calculations!BP29:BY29)&lt;3,COUNT(Calculations!BZ29:CI29)&lt;3),"N/A",IF(ISERROR(TTEST(Calculations!BP29:BY29,Calculations!BZ29:CI29,2,2)),"N/A",TTEST(Calculations!BP29:BY29,Calculations!BZ29:CI29,2,2)))</f>
        <v>N/A</v>
      </c>
      <c r="J28" s="97" t="e">
        <f t="shared" si="0"/>
        <v>#DIV/0!</v>
      </c>
      <c r="K28" s="102"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99"/>
      <c r="B29" s="95" t="str">
        <f>'Gene Table'!D29</f>
        <v>NM_000636</v>
      </c>
      <c r="C29" s="96" t="s">
        <v>113</v>
      </c>
      <c r="D29" s="97" t="e">
        <f>Calculations!BN30</f>
        <v>#DIV/0!</v>
      </c>
      <c r="E29" s="97" t="e">
        <f>Calculations!BO30</f>
        <v>#DIV/0!</v>
      </c>
      <c r="F29" s="98" t="e">
        <f t="shared" si="1"/>
        <v>#DIV/0!</v>
      </c>
      <c r="G29" s="98" t="e">
        <f t="shared" si="2"/>
        <v>#DIV/0!</v>
      </c>
      <c r="H29" s="97" t="e">
        <f t="shared" si="3"/>
        <v>#DIV/0!</v>
      </c>
      <c r="I29" s="101" t="str">
        <f>IF(OR(COUNT(Calculations!BP30:BY30)&lt;3,COUNT(Calculations!BZ30:CI30)&lt;3),"N/A",IF(ISERROR(TTEST(Calculations!BP30:BY30,Calculations!BZ30:CI30,2,2)),"N/A",TTEST(Calculations!BP30:BY30,Calculations!BZ30:CI30,2,2)))</f>
        <v>N/A</v>
      </c>
      <c r="J29" s="97" t="e">
        <f t="shared" si="0"/>
        <v>#DIV/0!</v>
      </c>
      <c r="K29" s="102"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99"/>
      <c r="B30" s="95" t="str">
        <f>'Gene Table'!D30</f>
        <v>NM_194255</v>
      </c>
      <c r="C30" s="96" t="s">
        <v>117</v>
      </c>
      <c r="D30" s="97" t="e">
        <f>Calculations!BN31</f>
        <v>#DIV/0!</v>
      </c>
      <c r="E30" s="97" t="e">
        <f>Calculations!BO31</f>
        <v>#DIV/0!</v>
      </c>
      <c r="F30" s="98" t="e">
        <f t="shared" si="1"/>
        <v>#DIV/0!</v>
      </c>
      <c r="G30" s="98" t="e">
        <f t="shared" si="2"/>
        <v>#DIV/0!</v>
      </c>
      <c r="H30" s="97" t="e">
        <f t="shared" si="3"/>
        <v>#DIV/0!</v>
      </c>
      <c r="I30" s="101" t="str">
        <f>IF(OR(COUNT(Calculations!BP31:BY31)&lt;3,COUNT(Calculations!BZ31:CI31)&lt;3),"N/A",IF(ISERROR(TTEST(Calculations!BP31:BY31,Calculations!BZ31:CI31,2,2)),"N/A",TTEST(Calculations!BP31:BY31,Calculations!BZ31:CI31,2,2)))</f>
        <v>N/A</v>
      </c>
      <c r="J30" s="97" t="e">
        <f t="shared" si="0"/>
        <v>#DIV/0!</v>
      </c>
      <c r="K30" s="102"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99"/>
      <c r="B31" s="95" t="str">
        <f>'Gene Table'!D31</f>
        <v>NM_002913</v>
      </c>
      <c r="C31" s="96" t="s">
        <v>121</v>
      </c>
      <c r="D31" s="97" t="e">
        <f>Calculations!BN32</f>
        <v>#DIV/0!</v>
      </c>
      <c r="E31" s="97" t="e">
        <f>Calculations!BO32</f>
        <v>#DIV/0!</v>
      </c>
      <c r="F31" s="98" t="e">
        <f t="shared" si="1"/>
        <v>#DIV/0!</v>
      </c>
      <c r="G31" s="98" t="e">
        <f t="shared" si="2"/>
        <v>#DIV/0!</v>
      </c>
      <c r="H31" s="97" t="e">
        <f t="shared" si="3"/>
        <v>#DIV/0!</v>
      </c>
      <c r="I31" s="101" t="str">
        <f>IF(OR(COUNT(Calculations!BP32:BY32)&lt;3,COUNT(Calculations!BZ32:CI32)&lt;3),"N/A",IF(ISERROR(TTEST(Calculations!BP32:BY32,Calculations!BZ32:CI32,2,2)),"N/A",TTEST(Calculations!BP32:BY32,Calculations!BZ32:CI32,2,2)))</f>
        <v>N/A</v>
      </c>
      <c r="J31" s="97" t="e">
        <f t="shared" si="0"/>
        <v>#DIV/0!</v>
      </c>
      <c r="K31" s="102"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99"/>
      <c r="B32" s="95" t="str">
        <f>'Gene Table'!D32</f>
        <v>NM_000657</v>
      </c>
      <c r="C32" s="96" t="s">
        <v>125</v>
      </c>
      <c r="D32" s="97" t="e">
        <f>Calculations!BN33</f>
        <v>#DIV/0!</v>
      </c>
      <c r="E32" s="97" t="e">
        <f>Calculations!BO33</f>
        <v>#DIV/0!</v>
      </c>
      <c r="F32" s="98" t="e">
        <f t="shared" si="1"/>
        <v>#DIV/0!</v>
      </c>
      <c r="G32" s="98" t="e">
        <f t="shared" si="2"/>
        <v>#DIV/0!</v>
      </c>
      <c r="H32" s="97" t="e">
        <f t="shared" si="3"/>
        <v>#DIV/0!</v>
      </c>
      <c r="I32" s="101" t="str">
        <f>IF(OR(COUNT(Calculations!BP33:BY33)&lt;3,COUNT(Calculations!BZ33:CI33)&lt;3),"N/A",IF(ISERROR(TTEST(Calculations!BP33:BY33,Calculations!BZ33:CI33,2,2)),"N/A",TTEST(Calculations!BP33:BY33,Calculations!BZ33:CI33,2,2)))</f>
        <v>N/A</v>
      </c>
      <c r="J32" s="97" t="e">
        <f t="shared" si="0"/>
        <v>#DIV/0!</v>
      </c>
      <c r="K32" s="102"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99"/>
      <c r="B33" s="95" t="str">
        <f>'Gene Table'!D33</f>
        <v>NM_002485</v>
      </c>
      <c r="C33" s="96" t="s">
        <v>129</v>
      </c>
      <c r="D33" s="97" t="e">
        <f>Calculations!BN34</f>
        <v>#DIV/0!</v>
      </c>
      <c r="E33" s="97" t="e">
        <f>Calculations!BO34</f>
        <v>#DIV/0!</v>
      </c>
      <c r="F33" s="98" t="e">
        <f t="shared" si="1"/>
        <v>#DIV/0!</v>
      </c>
      <c r="G33" s="98" t="e">
        <f t="shared" si="2"/>
        <v>#DIV/0!</v>
      </c>
      <c r="H33" s="97" t="e">
        <f t="shared" si="3"/>
        <v>#DIV/0!</v>
      </c>
      <c r="I33" s="101" t="str">
        <f>IF(OR(COUNT(Calculations!BP34:BY34)&lt;3,COUNT(Calculations!BZ34:CI34)&lt;3),"N/A",IF(ISERROR(TTEST(Calculations!BP34:BY34,Calculations!BZ34:CI34,2,2)),"N/A",TTEST(Calculations!BP34:BY34,Calculations!BZ34:CI34,2,2)))</f>
        <v>N/A</v>
      </c>
      <c r="J33" s="97" t="e">
        <f t="shared" si="0"/>
        <v>#DIV/0!</v>
      </c>
      <c r="K33" s="102"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99"/>
      <c r="B34" s="95" t="str">
        <f>'Gene Table'!D34</f>
        <v>NM_002467</v>
      </c>
      <c r="C34" s="96" t="s">
        <v>133</v>
      </c>
      <c r="D34" s="97" t="e">
        <f>Calculations!BN35</f>
        <v>#DIV/0!</v>
      </c>
      <c r="E34" s="97" t="e">
        <f>Calculations!BO35</f>
        <v>#DIV/0!</v>
      </c>
      <c r="F34" s="98" t="e">
        <f t="shared" si="1"/>
        <v>#DIV/0!</v>
      </c>
      <c r="G34" s="98" t="e">
        <f t="shared" si="2"/>
        <v>#DIV/0!</v>
      </c>
      <c r="H34" s="97" t="e">
        <f t="shared" si="3"/>
        <v>#DIV/0!</v>
      </c>
      <c r="I34" s="101" t="str">
        <f>IF(OR(COUNT(Calculations!BP35:BY35)&lt;3,COUNT(Calculations!BZ35:CI35)&lt;3),"N/A",IF(ISERROR(TTEST(Calculations!BP35:BY35,Calculations!BZ35:CI35,2,2)),"N/A",TTEST(Calculations!BP35:BY35,Calculations!BZ35:CI35,2,2)))</f>
        <v>N/A</v>
      </c>
      <c r="J34" s="97" t="e">
        <f t="shared" si="0"/>
        <v>#DIV/0!</v>
      </c>
      <c r="K34" s="102"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99"/>
      <c r="B35" s="95" t="str">
        <f>'Gene Table'!D35</f>
        <v>NM_002392</v>
      </c>
      <c r="C35" s="96" t="s">
        <v>137</v>
      </c>
      <c r="D35" s="97" t="e">
        <f>Calculations!BN36</f>
        <v>#DIV/0!</v>
      </c>
      <c r="E35" s="97" t="e">
        <f>Calculations!BO36</f>
        <v>#DIV/0!</v>
      </c>
      <c r="F35" s="98" t="e">
        <f t="shared" si="1"/>
        <v>#DIV/0!</v>
      </c>
      <c r="G35" s="98" t="e">
        <f t="shared" si="2"/>
        <v>#DIV/0!</v>
      </c>
      <c r="H35" s="97" t="e">
        <f t="shared" si="3"/>
        <v>#DIV/0!</v>
      </c>
      <c r="I35" s="101" t="str">
        <f>IF(OR(COUNT(Calculations!BP36:BY36)&lt;3,COUNT(Calculations!BZ36:CI36)&lt;3),"N/A",IF(ISERROR(TTEST(Calculations!BP36:BY36,Calculations!BZ36:CI36,2,2)),"N/A",TTEST(Calculations!BP36:BY36,Calculations!BZ36:CI36,2,2)))</f>
        <v>N/A</v>
      </c>
      <c r="J35" s="97" t="e">
        <f t="shared" si="0"/>
        <v>#DIV/0!</v>
      </c>
      <c r="K35" s="102"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99"/>
      <c r="B36" s="95" t="str">
        <f>'Gene Table'!D36</f>
        <v>NM_000418</v>
      </c>
      <c r="C36" s="96" t="s">
        <v>141</v>
      </c>
      <c r="D36" s="97" t="e">
        <f>Calculations!BN37</f>
        <v>#DIV/0!</v>
      </c>
      <c r="E36" s="97" t="e">
        <f>Calculations!BO37</f>
        <v>#DIV/0!</v>
      </c>
      <c r="F36" s="98" t="e">
        <f t="shared" si="1"/>
        <v>#DIV/0!</v>
      </c>
      <c r="G36" s="98" t="e">
        <f t="shared" si="2"/>
        <v>#DIV/0!</v>
      </c>
      <c r="H36" s="97" t="e">
        <f t="shared" si="3"/>
        <v>#DIV/0!</v>
      </c>
      <c r="I36" s="101" t="str">
        <f>IF(OR(COUNT(Calculations!BP37:BY37)&lt;3,COUNT(Calculations!BZ37:CI37)&lt;3),"N/A",IF(ISERROR(TTEST(Calculations!BP37:BY37,Calculations!BZ37:CI37,2,2)),"N/A",TTEST(Calculations!BP37:BY37,Calculations!BZ37:CI37,2,2)))</f>
        <v>N/A</v>
      </c>
      <c r="J36" s="97" t="e">
        <f t="shared" si="0"/>
        <v>#DIV/0!</v>
      </c>
      <c r="K36" s="102"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99"/>
      <c r="B37" s="95" t="str">
        <f>'Gene Table'!D37</f>
        <v>NM_000577</v>
      </c>
      <c r="C37" s="96" t="s">
        <v>145</v>
      </c>
      <c r="D37" s="97" t="e">
        <f>Calculations!BN38</f>
        <v>#DIV/0!</v>
      </c>
      <c r="E37" s="97" t="e">
        <f>Calculations!BO38</f>
        <v>#DIV/0!</v>
      </c>
      <c r="F37" s="98" t="e">
        <f t="shared" si="1"/>
        <v>#DIV/0!</v>
      </c>
      <c r="G37" s="98" t="e">
        <f t="shared" si="2"/>
        <v>#DIV/0!</v>
      </c>
      <c r="H37" s="97" t="e">
        <f t="shared" si="3"/>
        <v>#DIV/0!</v>
      </c>
      <c r="I37" s="101" t="str">
        <f>IF(OR(COUNT(Calculations!BP38:BY38)&lt;3,COUNT(Calculations!BZ38:CI38)&lt;3),"N/A",IF(ISERROR(TTEST(Calculations!BP38:BY38,Calculations!BZ38:CI38,2,2)),"N/A",TTEST(Calculations!BP38:BY38,Calculations!BZ38:CI38,2,2)))</f>
        <v>N/A</v>
      </c>
      <c r="J37" s="97" t="e">
        <f t="shared" si="0"/>
        <v>#DIV/0!</v>
      </c>
      <c r="K37" s="102"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99"/>
      <c r="B38" s="95" t="str">
        <f>'Gene Table'!D38</f>
        <v>NM_000576</v>
      </c>
      <c r="C38" s="96" t="s">
        <v>149</v>
      </c>
      <c r="D38" s="97" t="e">
        <f>Calculations!BN39</f>
        <v>#DIV/0!</v>
      </c>
      <c r="E38" s="97" t="e">
        <f>Calculations!BO39</f>
        <v>#DIV/0!</v>
      </c>
      <c r="F38" s="98" t="e">
        <f t="shared" si="1"/>
        <v>#DIV/0!</v>
      </c>
      <c r="G38" s="98" t="e">
        <f t="shared" si="2"/>
        <v>#DIV/0!</v>
      </c>
      <c r="H38" s="97" t="e">
        <f t="shared" si="3"/>
        <v>#DIV/0!</v>
      </c>
      <c r="I38" s="101" t="str">
        <f>IF(OR(COUNT(Calculations!BP39:BY39)&lt;3,COUNT(Calculations!BZ39:CI39)&lt;3),"N/A",IF(ISERROR(TTEST(Calculations!BP39:BY39,Calculations!BZ39:CI39,2,2)),"N/A",TTEST(Calculations!BP39:BY39,Calculations!BZ39:CI39,2,2)))</f>
        <v>N/A</v>
      </c>
      <c r="J38" s="97" t="e">
        <f t="shared" si="0"/>
        <v>#DIV/0!</v>
      </c>
      <c r="K38" s="102"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99"/>
      <c r="B39" s="95" t="str">
        <f>'Gene Table'!D39</f>
        <v>NM_000106</v>
      </c>
      <c r="C39" s="96" t="s">
        <v>153</v>
      </c>
      <c r="D39" s="97" t="e">
        <f>Calculations!BN40</f>
        <v>#DIV/0!</v>
      </c>
      <c r="E39" s="97" t="e">
        <f>Calculations!BO40</f>
        <v>#DIV/0!</v>
      </c>
      <c r="F39" s="98" t="e">
        <f t="shared" si="1"/>
        <v>#DIV/0!</v>
      </c>
      <c r="G39" s="98" t="e">
        <f t="shared" si="2"/>
        <v>#DIV/0!</v>
      </c>
      <c r="H39" s="97" t="e">
        <f t="shared" si="3"/>
        <v>#DIV/0!</v>
      </c>
      <c r="I39" s="101" t="str">
        <f>IF(OR(COUNT(Calculations!BP40:BY40)&lt;3,COUNT(Calculations!BZ40:CI40)&lt;3),"N/A",IF(ISERROR(TTEST(Calculations!BP40:BY40,Calculations!BZ40:CI40,2,2)),"N/A",TTEST(Calculations!BP40:BY40,Calculations!BZ40:CI40,2,2)))</f>
        <v>N/A</v>
      </c>
      <c r="J39" s="97" t="e">
        <f t="shared" si="0"/>
        <v>#DIV/0!</v>
      </c>
      <c r="K39" s="102"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99"/>
      <c r="B40" s="95" t="str">
        <f>'Gene Table'!D40</f>
        <v>NM_000771</v>
      </c>
      <c r="C40" s="96" t="s">
        <v>157</v>
      </c>
      <c r="D40" s="97" t="e">
        <f>Calculations!BN41</f>
        <v>#DIV/0!</v>
      </c>
      <c r="E40" s="97" t="e">
        <f>Calculations!BO41</f>
        <v>#DIV/0!</v>
      </c>
      <c r="F40" s="98" t="e">
        <f t="shared" si="1"/>
        <v>#DIV/0!</v>
      </c>
      <c r="G40" s="98" t="e">
        <f t="shared" si="2"/>
        <v>#DIV/0!</v>
      </c>
      <c r="H40" s="97" t="e">
        <f t="shared" si="3"/>
        <v>#DIV/0!</v>
      </c>
      <c r="I40" s="101" t="str">
        <f>IF(OR(COUNT(Calculations!BP41:BY41)&lt;3,COUNT(Calculations!BZ41:CI41)&lt;3),"N/A",IF(ISERROR(TTEST(Calculations!BP41:BY41,Calculations!BZ41:CI41,2,2)),"N/A",TTEST(Calculations!BP41:BY41,Calculations!BZ41:CI41,2,2)))</f>
        <v>N/A</v>
      </c>
      <c r="J40" s="97" t="e">
        <f t="shared" si="0"/>
        <v>#DIV/0!</v>
      </c>
      <c r="K40" s="102"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99"/>
      <c r="B41" s="95" t="str">
        <f>'Gene Table'!D41</f>
        <v>NM_000071</v>
      </c>
      <c r="C41" s="96" t="s">
        <v>161</v>
      </c>
      <c r="D41" s="97" t="e">
        <f>Calculations!BN42</f>
        <v>#DIV/0!</v>
      </c>
      <c r="E41" s="97" t="e">
        <f>Calculations!BO42</f>
        <v>#DIV/0!</v>
      </c>
      <c r="F41" s="98" t="e">
        <f t="shared" si="1"/>
        <v>#DIV/0!</v>
      </c>
      <c r="G41" s="98" t="e">
        <f t="shared" si="2"/>
        <v>#DIV/0!</v>
      </c>
      <c r="H41" s="97" t="e">
        <f t="shared" si="3"/>
        <v>#DIV/0!</v>
      </c>
      <c r="I41" s="101" t="str">
        <f>IF(OR(COUNT(Calculations!BP42:BY42)&lt;3,COUNT(Calculations!BZ42:CI42)&lt;3),"N/A",IF(ISERROR(TTEST(Calculations!BP42:BY42,Calculations!BZ42:CI42,2,2)),"N/A",TTEST(Calculations!BP42:BY42,Calculations!BZ42:CI42,2,2)))</f>
        <v>N/A</v>
      </c>
      <c r="J41" s="97" t="e">
        <f t="shared" si="0"/>
        <v>#DIV/0!</v>
      </c>
      <c r="K41" s="102"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99"/>
      <c r="B42" s="95" t="str">
        <f>'Gene Table'!D42</f>
        <v>NM_000059</v>
      </c>
      <c r="C42" s="96" t="s">
        <v>165</v>
      </c>
      <c r="D42" s="97" t="e">
        <f>Calculations!BN43</f>
        <v>#DIV/0!</v>
      </c>
      <c r="E42" s="97" t="e">
        <f>Calculations!BO43</f>
        <v>#DIV/0!</v>
      </c>
      <c r="F42" s="98" t="e">
        <f t="shared" si="1"/>
        <v>#DIV/0!</v>
      </c>
      <c r="G42" s="98" t="e">
        <f t="shared" si="2"/>
        <v>#DIV/0!</v>
      </c>
      <c r="H42" s="97" t="e">
        <f t="shared" si="3"/>
        <v>#DIV/0!</v>
      </c>
      <c r="I42" s="101" t="str">
        <f>IF(OR(COUNT(Calculations!BP43:BY43)&lt;3,COUNT(Calculations!BZ43:CI43)&lt;3),"N/A",IF(ISERROR(TTEST(Calculations!BP43:BY43,Calculations!BZ43:CI43,2,2)),"N/A",TTEST(Calculations!BP43:BY43,Calculations!BZ43:CI43,2,2)))</f>
        <v>N/A</v>
      </c>
      <c r="J42" s="97" t="e">
        <f t="shared" si="0"/>
        <v>#DIV/0!</v>
      </c>
      <c r="K42" s="102"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99"/>
      <c r="B43" s="95" t="str">
        <f>'Gene Table'!D43</f>
        <v>NM_018315</v>
      </c>
      <c r="C43" s="96" t="s">
        <v>169</v>
      </c>
      <c r="D43" s="97" t="e">
        <f>Calculations!BN44</f>
        <v>#DIV/0!</v>
      </c>
      <c r="E43" s="97" t="e">
        <f>Calculations!BO44</f>
        <v>#DIV/0!</v>
      </c>
      <c r="F43" s="98" t="e">
        <f t="shared" si="1"/>
        <v>#DIV/0!</v>
      </c>
      <c r="G43" s="98" t="e">
        <f t="shared" si="2"/>
        <v>#DIV/0!</v>
      </c>
      <c r="H43" s="97" t="e">
        <f t="shared" si="3"/>
        <v>#DIV/0!</v>
      </c>
      <c r="I43" s="101" t="str">
        <f>IF(OR(COUNT(Calculations!BP44:BY44)&lt;3,COUNT(Calculations!BZ44:CI44)&lt;3),"N/A",IF(ISERROR(TTEST(Calculations!BP44:BY44,Calculations!BZ44:CI44,2,2)),"N/A",TTEST(Calculations!BP44:BY44,Calculations!BZ44:CI44,2,2)))</f>
        <v>N/A</v>
      </c>
      <c r="J43" s="97" t="e">
        <f t="shared" si="0"/>
        <v>#DIV/0!</v>
      </c>
      <c r="K43" s="102"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99"/>
      <c r="B44" s="95" t="str">
        <f>'Gene Table'!D44</f>
        <v>NM_000603</v>
      </c>
      <c r="C44" s="96" t="s">
        <v>173</v>
      </c>
      <c r="D44" s="97" t="e">
        <f>Calculations!BN45</f>
        <v>#DIV/0!</v>
      </c>
      <c r="E44" s="97" t="e">
        <f>Calculations!BO45</f>
        <v>#DIV/0!</v>
      </c>
      <c r="F44" s="98" t="e">
        <f t="shared" si="1"/>
        <v>#DIV/0!</v>
      </c>
      <c r="G44" s="98" t="e">
        <f t="shared" si="2"/>
        <v>#DIV/0!</v>
      </c>
      <c r="H44" s="97" t="e">
        <f t="shared" si="3"/>
        <v>#DIV/0!</v>
      </c>
      <c r="I44" s="101" t="str">
        <f>IF(OR(COUNT(Calculations!BP45:BY45)&lt;3,COUNT(Calculations!BZ45:CI45)&lt;3),"N/A",IF(ISERROR(TTEST(Calculations!BP45:BY45,Calculations!BZ45:CI45,2,2)),"N/A",TTEST(Calculations!BP45:BY45,Calculations!BZ45:CI45,2,2)))</f>
        <v>N/A</v>
      </c>
      <c r="J44" s="97" t="e">
        <f t="shared" si="0"/>
        <v>#DIV/0!</v>
      </c>
      <c r="K44" s="102"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99"/>
      <c r="B45" s="95" t="str">
        <f>'Gene Table'!D45</f>
        <v>NM_000849</v>
      </c>
      <c r="C45" s="96" t="s">
        <v>177</v>
      </c>
      <c r="D45" s="97" t="e">
        <f>Calculations!BN46</f>
        <v>#DIV/0!</v>
      </c>
      <c r="E45" s="97" t="e">
        <f>Calculations!BO46</f>
        <v>#DIV/0!</v>
      </c>
      <c r="F45" s="98" t="e">
        <f t="shared" si="1"/>
        <v>#DIV/0!</v>
      </c>
      <c r="G45" s="98" t="e">
        <f t="shared" si="2"/>
        <v>#DIV/0!</v>
      </c>
      <c r="H45" s="97" t="e">
        <f t="shared" si="3"/>
        <v>#DIV/0!</v>
      </c>
      <c r="I45" s="101" t="str">
        <f>IF(OR(COUNT(Calculations!BP46:BY46)&lt;3,COUNT(Calculations!BZ46:CI46)&lt;3),"N/A",IF(ISERROR(TTEST(Calculations!BP46:BY46,Calculations!BZ46:CI46,2,2)),"N/A",TTEST(Calculations!BP46:BY46,Calculations!BZ46:CI46,2,2)))</f>
        <v>N/A</v>
      </c>
      <c r="J45" s="97" t="e">
        <f t="shared" si="0"/>
        <v>#DIV/0!</v>
      </c>
      <c r="K45" s="102"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99"/>
      <c r="B46" s="95" t="str">
        <f>'Gene Table'!D46</f>
        <v>NM_000104</v>
      </c>
      <c r="C46" s="96" t="s">
        <v>181</v>
      </c>
      <c r="D46" s="97" t="e">
        <f>Calculations!BN47</f>
        <v>#DIV/0!</v>
      </c>
      <c r="E46" s="97" t="e">
        <f>Calculations!BO47</f>
        <v>#DIV/0!</v>
      </c>
      <c r="F46" s="98" t="e">
        <f t="shared" si="1"/>
        <v>#DIV/0!</v>
      </c>
      <c r="G46" s="98" t="e">
        <f t="shared" si="2"/>
        <v>#DIV/0!</v>
      </c>
      <c r="H46" s="97" t="e">
        <f t="shared" si="3"/>
        <v>#DIV/0!</v>
      </c>
      <c r="I46" s="101" t="str">
        <f>IF(OR(COUNT(Calculations!BP47:BY47)&lt;3,COUNT(Calculations!BZ47:CI47)&lt;3),"N/A",IF(ISERROR(TTEST(Calculations!BP47:BY47,Calculations!BZ47:CI47,2,2)),"N/A",TTEST(Calculations!BP47:BY47,Calculations!BZ47:CI47,2,2)))</f>
        <v>N/A</v>
      </c>
      <c r="J46" s="97" t="e">
        <f t="shared" si="0"/>
        <v>#DIV/0!</v>
      </c>
      <c r="K46" s="102"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99"/>
      <c r="B47" s="95" t="str">
        <f>'Gene Table'!D47</f>
        <v>NM_058195</v>
      </c>
      <c r="C47" s="96" t="s">
        <v>185</v>
      </c>
      <c r="D47" s="97" t="e">
        <f>Calculations!BN48</f>
        <v>#DIV/0!</v>
      </c>
      <c r="E47" s="97" t="e">
        <f>Calculations!BO48</f>
        <v>#DIV/0!</v>
      </c>
      <c r="F47" s="98" t="e">
        <f t="shared" si="1"/>
        <v>#DIV/0!</v>
      </c>
      <c r="G47" s="98" t="e">
        <f t="shared" si="2"/>
        <v>#DIV/0!</v>
      </c>
      <c r="H47" s="97" t="e">
        <f t="shared" si="3"/>
        <v>#DIV/0!</v>
      </c>
      <c r="I47" s="101" t="str">
        <f>IF(OR(COUNT(Calculations!BP48:BY48)&lt;3,COUNT(Calculations!BZ48:CI48)&lt;3),"N/A",IF(ISERROR(TTEST(Calculations!BP48:BY48,Calculations!BZ48:CI48,2,2)),"N/A",TTEST(Calculations!BP48:BY48,Calculations!BZ48:CI48,2,2)))</f>
        <v>N/A</v>
      </c>
      <c r="J47" s="97" t="e">
        <f t="shared" si="0"/>
        <v>#DIV/0!</v>
      </c>
      <c r="K47" s="102"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99"/>
      <c r="B48" s="95" t="str">
        <f>'Gene Table'!D48</f>
        <v>NM_002542</v>
      </c>
      <c r="C48" s="96" t="s">
        <v>189</v>
      </c>
      <c r="D48" s="97" t="e">
        <f>Calculations!BN49</f>
        <v>#DIV/0!</v>
      </c>
      <c r="E48" s="97" t="e">
        <f>Calculations!BO49</f>
        <v>#DIV/0!</v>
      </c>
      <c r="F48" s="98" t="e">
        <f t="shared" si="1"/>
        <v>#DIV/0!</v>
      </c>
      <c r="G48" s="98" t="e">
        <f t="shared" si="2"/>
        <v>#DIV/0!</v>
      </c>
      <c r="H48" s="97" t="e">
        <f t="shared" si="3"/>
        <v>#DIV/0!</v>
      </c>
      <c r="I48" s="101" t="str">
        <f>IF(OR(COUNT(Calculations!BP49:BY49)&lt;3,COUNT(Calculations!BZ49:CI49)&lt;3),"N/A",IF(ISERROR(TTEST(Calculations!BP49:BY49,Calculations!BZ49:CI49,2,2)),"N/A",TTEST(Calculations!BP49:BY49,Calculations!BZ49:CI49,2,2)))</f>
        <v>N/A</v>
      </c>
      <c r="J48" s="97" t="e">
        <f t="shared" si="0"/>
        <v>#DIV/0!</v>
      </c>
      <c r="K48" s="102"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99"/>
      <c r="B49" s="95" t="str">
        <f>'Gene Table'!D49</f>
        <v>NM_000123</v>
      </c>
      <c r="C49" s="96" t="s">
        <v>193</v>
      </c>
      <c r="D49" s="97" t="e">
        <f>Calculations!BN50</f>
        <v>#DIV/0!</v>
      </c>
      <c r="E49" s="97" t="e">
        <f>Calculations!BO50</f>
        <v>#DIV/0!</v>
      </c>
      <c r="F49" s="98" t="e">
        <f t="shared" si="1"/>
        <v>#DIV/0!</v>
      </c>
      <c r="G49" s="98" t="e">
        <f t="shared" si="2"/>
        <v>#DIV/0!</v>
      </c>
      <c r="H49" s="97" t="e">
        <f t="shared" si="3"/>
        <v>#DIV/0!</v>
      </c>
      <c r="I49" s="101" t="str">
        <f>IF(OR(COUNT(Calculations!BP50:BY50)&lt;3,COUNT(Calculations!BZ50:CI50)&lt;3),"N/A",IF(ISERROR(TTEST(Calculations!BP50:BY50,Calculations!BZ50:CI50,2,2)),"N/A",TTEST(Calculations!BP50:BY50,Calculations!BZ50:CI50,2,2)))</f>
        <v>N/A</v>
      </c>
      <c r="J49" s="97" t="e">
        <f t="shared" si="0"/>
        <v>#DIV/0!</v>
      </c>
      <c r="K49" s="102"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99"/>
      <c r="B50" s="95" t="str">
        <f>'Gene Table'!D50</f>
        <v>NM_001250</v>
      </c>
      <c r="C50" s="96" t="s">
        <v>197</v>
      </c>
      <c r="D50" s="97" t="e">
        <f>Calculations!BN51</f>
        <v>#DIV/0!</v>
      </c>
      <c r="E50" s="97" t="e">
        <f>Calculations!BO51</f>
        <v>#DIV/0!</v>
      </c>
      <c r="F50" s="98" t="e">
        <f t="shared" si="1"/>
        <v>#DIV/0!</v>
      </c>
      <c r="G50" s="98" t="e">
        <f t="shared" si="2"/>
        <v>#DIV/0!</v>
      </c>
      <c r="H50" s="97" t="e">
        <f t="shared" si="3"/>
        <v>#DIV/0!</v>
      </c>
      <c r="I50" s="101" t="str">
        <f>IF(OR(COUNT(Calculations!BP51:BY51)&lt;3,COUNT(Calculations!BZ51:CI51)&lt;3),"N/A",IF(ISERROR(TTEST(Calculations!BP51:BY51,Calculations!BZ51:CI51,2,2)),"N/A",TTEST(Calculations!BP51:BY51,Calculations!BZ51:CI51,2,2)))</f>
        <v>N/A</v>
      </c>
      <c r="J50" s="97" t="e">
        <f t="shared" si="0"/>
        <v>#DIV/0!</v>
      </c>
      <c r="K50" s="102"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99"/>
      <c r="B51" s="95" t="str">
        <f>'Gene Table'!D51</f>
        <v>NM_005432</v>
      </c>
      <c r="C51" s="96" t="s">
        <v>201</v>
      </c>
      <c r="D51" s="97" t="e">
        <f>Calculations!BN52</f>
        <v>#DIV/0!</v>
      </c>
      <c r="E51" s="97" t="e">
        <f>Calculations!BO52</f>
        <v>#DIV/0!</v>
      </c>
      <c r="F51" s="98" t="e">
        <f t="shared" si="1"/>
        <v>#DIV/0!</v>
      </c>
      <c r="G51" s="98" t="e">
        <f t="shared" si="2"/>
        <v>#DIV/0!</v>
      </c>
      <c r="H51" s="97" t="e">
        <f t="shared" si="3"/>
        <v>#DIV/0!</v>
      </c>
      <c r="I51" s="101" t="str">
        <f>IF(OR(COUNT(Calculations!BP52:BY52)&lt;3,COUNT(Calculations!BZ52:CI52)&lt;3),"N/A",IF(ISERROR(TTEST(Calculations!BP52:BY52,Calculations!BZ52:CI52,2,2)),"N/A",TTEST(Calculations!BP52:BY52,Calculations!BZ52:CI52,2,2)))</f>
        <v>N/A</v>
      </c>
      <c r="J51" s="97" t="e">
        <f t="shared" si="0"/>
        <v>#DIV/0!</v>
      </c>
      <c r="K51" s="102"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99"/>
      <c r="B52" s="95" t="str">
        <f>'Gene Table'!D52</f>
        <v>NM_001025366</v>
      </c>
      <c r="C52" s="96" t="s">
        <v>205</v>
      </c>
      <c r="D52" s="97" t="e">
        <f>Calculations!BN53</f>
        <v>#DIV/0!</v>
      </c>
      <c r="E52" s="97" t="e">
        <f>Calculations!BO53</f>
        <v>#DIV/0!</v>
      </c>
      <c r="F52" s="98" t="e">
        <f t="shared" si="1"/>
        <v>#DIV/0!</v>
      </c>
      <c r="G52" s="98" t="e">
        <f t="shared" si="2"/>
        <v>#DIV/0!</v>
      </c>
      <c r="H52" s="97" t="e">
        <f t="shared" si="3"/>
        <v>#DIV/0!</v>
      </c>
      <c r="I52" s="101" t="str">
        <f>IF(OR(COUNT(Calculations!BP53:BY53)&lt;3,COUNT(Calculations!BZ53:CI53)&lt;3),"N/A",IF(ISERROR(TTEST(Calculations!BP53:BY53,Calculations!BZ53:CI53,2,2)),"N/A",TTEST(Calculations!BP53:BY53,Calculations!BZ53:CI53,2,2)))</f>
        <v>N/A</v>
      </c>
      <c r="J52" s="97" t="e">
        <f t="shared" si="0"/>
        <v>#DIV/0!</v>
      </c>
      <c r="K52" s="102"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99"/>
      <c r="B53" s="95" t="str">
        <f>'Gene Table'!D53</f>
        <v>NM_000660</v>
      </c>
      <c r="C53" s="96" t="s">
        <v>209</v>
      </c>
      <c r="D53" s="97" t="e">
        <f>Calculations!BN54</f>
        <v>#DIV/0!</v>
      </c>
      <c r="E53" s="97" t="e">
        <f>Calculations!BO54</f>
        <v>#DIV/0!</v>
      </c>
      <c r="F53" s="98" t="e">
        <f t="shared" si="1"/>
        <v>#DIV/0!</v>
      </c>
      <c r="G53" s="98" t="e">
        <f t="shared" si="2"/>
        <v>#DIV/0!</v>
      </c>
      <c r="H53" s="97" t="e">
        <f t="shared" si="3"/>
        <v>#DIV/0!</v>
      </c>
      <c r="I53" s="101" t="str">
        <f>IF(OR(COUNT(Calculations!BP54:BY54)&lt;3,COUNT(Calculations!BZ54:CI54)&lt;3),"N/A",IF(ISERROR(TTEST(Calculations!BP54:BY54,Calculations!BZ54:CI54,2,2)),"N/A",TTEST(Calculations!BP54:BY54,Calculations!BZ54:CI54,2,2)))</f>
        <v>N/A</v>
      </c>
      <c r="J53" s="97" t="e">
        <f t="shared" si="0"/>
        <v>#DIV/0!</v>
      </c>
      <c r="K53" s="102"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99"/>
      <c r="B54" s="95" t="str">
        <f>'Gene Table'!D54</f>
        <v>NM_002985</v>
      </c>
      <c r="C54" s="96" t="s">
        <v>213</v>
      </c>
      <c r="D54" s="97" t="e">
        <f>Calculations!BN55</f>
        <v>#DIV/0!</v>
      </c>
      <c r="E54" s="97" t="e">
        <f>Calculations!BO55</f>
        <v>#DIV/0!</v>
      </c>
      <c r="F54" s="98" t="e">
        <f t="shared" si="1"/>
        <v>#DIV/0!</v>
      </c>
      <c r="G54" s="98" t="e">
        <f t="shared" si="2"/>
        <v>#DIV/0!</v>
      </c>
      <c r="H54" s="97" t="e">
        <f t="shared" si="3"/>
        <v>#DIV/0!</v>
      </c>
      <c r="I54" s="101" t="str">
        <f>IF(OR(COUNT(Calculations!BP55:BY55)&lt;3,COUNT(Calculations!BZ55:CI55)&lt;3),"N/A",IF(ISERROR(TTEST(Calculations!BP55:BY55,Calculations!BZ55:CI55,2,2)),"N/A",TTEST(Calculations!BP55:BY55,Calculations!BZ55:CI55,2,2)))</f>
        <v>N/A</v>
      </c>
      <c r="J54" s="97" t="e">
        <f t="shared" si="0"/>
        <v>#DIV/0!</v>
      </c>
      <c r="K54" s="102"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99"/>
      <c r="B55" s="95" t="str">
        <f>'Gene Table'!D55</f>
        <v>NM_053056</v>
      </c>
      <c r="C55" s="96" t="s">
        <v>217</v>
      </c>
      <c r="D55" s="97" t="e">
        <f>Calculations!BN56</f>
        <v>#DIV/0!</v>
      </c>
      <c r="E55" s="97" t="e">
        <f>Calculations!BO56</f>
        <v>#DIV/0!</v>
      </c>
      <c r="F55" s="98" t="e">
        <f t="shared" si="1"/>
        <v>#DIV/0!</v>
      </c>
      <c r="G55" s="98" t="e">
        <f t="shared" si="2"/>
        <v>#DIV/0!</v>
      </c>
      <c r="H55" s="97" t="e">
        <f t="shared" si="3"/>
        <v>#DIV/0!</v>
      </c>
      <c r="I55" s="101" t="str">
        <f>IF(OR(COUNT(Calculations!BP56:BY56)&lt;3,COUNT(Calculations!BZ56:CI56)&lt;3),"N/A",IF(ISERROR(TTEST(Calculations!BP56:BY56,Calculations!BZ56:CI56,2,2)),"N/A",TTEST(Calculations!BP56:BY56,Calculations!BZ56:CI56,2,2)))</f>
        <v>N/A</v>
      </c>
      <c r="J55" s="97" t="e">
        <f t="shared" si="0"/>
        <v>#DIV/0!</v>
      </c>
      <c r="K55" s="102"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99"/>
      <c r="B56" s="95" t="str">
        <f>'Gene Table'!D56</f>
        <v>NM_000625</v>
      </c>
      <c r="C56" s="96" t="s">
        <v>221</v>
      </c>
      <c r="D56" s="97" t="e">
        <f>Calculations!BN57</f>
        <v>#DIV/0!</v>
      </c>
      <c r="E56" s="97" t="e">
        <f>Calculations!BO57</f>
        <v>#DIV/0!</v>
      </c>
      <c r="F56" s="98" t="e">
        <f t="shared" si="1"/>
        <v>#DIV/0!</v>
      </c>
      <c r="G56" s="98" t="e">
        <f t="shared" si="2"/>
        <v>#DIV/0!</v>
      </c>
      <c r="H56" s="97" t="e">
        <f t="shared" si="3"/>
        <v>#DIV/0!</v>
      </c>
      <c r="I56" s="101" t="str">
        <f>IF(OR(COUNT(Calculations!BP57:BY57)&lt;3,COUNT(Calculations!BZ57:CI57)&lt;3),"N/A",IF(ISERROR(TTEST(Calculations!BP57:BY57,Calculations!BZ57:CI57,2,2)),"N/A",TTEST(Calculations!BP57:BY57,Calculations!BZ57:CI57,2,2)))</f>
        <v>N/A</v>
      </c>
      <c r="J56" s="97" t="e">
        <f t="shared" si="0"/>
        <v>#DIV/0!</v>
      </c>
      <c r="K56" s="102"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99"/>
      <c r="B57" s="95" t="str">
        <f>'Gene Table'!D57</f>
        <v>NM_003998</v>
      </c>
      <c r="C57" s="96" t="s">
        <v>225</v>
      </c>
      <c r="D57" s="97" t="e">
        <f>Calculations!BN58</f>
        <v>#DIV/0!</v>
      </c>
      <c r="E57" s="97" t="e">
        <f>Calculations!BO58</f>
        <v>#DIV/0!</v>
      </c>
      <c r="F57" s="98" t="e">
        <f t="shared" si="1"/>
        <v>#DIV/0!</v>
      </c>
      <c r="G57" s="98" t="e">
        <f t="shared" si="2"/>
        <v>#DIV/0!</v>
      </c>
      <c r="H57" s="97" t="e">
        <f t="shared" si="3"/>
        <v>#DIV/0!</v>
      </c>
      <c r="I57" s="101" t="str">
        <f>IF(OR(COUNT(Calculations!BP58:BY58)&lt;3,COUNT(Calculations!BZ58:CI58)&lt;3),"N/A",IF(ISERROR(TTEST(Calculations!BP58:BY58,Calculations!BZ58:CI58,2,2)),"N/A",TTEST(Calculations!BP58:BY58,Calculations!BZ58:CI58,2,2)))</f>
        <v>N/A</v>
      </c>
      <c r="J57" s="97" t="e">
        <f t="shared" si="0"/>
        <v>#DIV/0!</v>
      </c>
      <c r="K57" s="102"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99"/>
      <c r="B58" s="95" t="str">
        <f>'Gene Table'!D58</f>
        <v>NM_000230</v>
      </c>
      <c r="C58" s="96" t="s">
        <v>229</v>
      </c>
      <c r="D58" s="97" t="e">
        <f>Calculations!BN59</f>
        <v>#DIV/0!</v>
      </c>
      <c r="E58" s="97" t="e">
        <f>Calculations!BO59</f>
        <v>#DIV/0!</v>
      </c>
      <c r="F58" s="98" t="e">
        <f t="shared" si="1"/>
        <v>#DIV/0!</v>
      </c>
      <c r="G58" s="98" t="e">
        <f t="shared" si="2"/>
        <v>#DIV/0!</v>
      </c>
      <c r="H58" s="97" t="e">
        <f t="shared" si="3"/>
        <v>#DIV/0!</v>
      </c>
      <c r="I58" s="101" t="str">
        <f>IF(OR(COUNT(Calculations!BP59:BY59)&lt;3,COUNT(Calculations!BZ59:CI59)&lt;3),"N/A",IF(ISERROR(TTEST(Calculations!BP59:BY59,Calculations!BZ59:CI59,2,2)),"N/A",TTEST(Calculations!BP59:BY59,Calculations!BZ59:CI59,2,2)))</f>
        <v>N/A</v>
      </c>
      <c r="J58" s="97" t="e">
        <f t="shared" si="0"/>
        <v>#DIV/0!</v>
      </c>
      <c r="K58" s="102"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99"/>
      <c r="B59" s="95" t="str">
        <f>'Gene Table'!D59</f>
        <v>NM_002187</v>
      </c>
      <c r="C59" s="96" t="s">
        <v>233</v>
      </c>
      <c r="D59" s="97" t="e">
        <f>Calculations!BN60</f>
        <v>#DIV/0!</v>
      </c>
      <c r="E59" s="97" t="e">
        <f>Calculations!BO60</f>
        <v>#DIV/0!</v>
      </c>
      <c r="F59" s="98" t="e">
        <f t="shared" si="1"/>
        <v>#DIV/0!</v>
      </c>
      <c r="G59" s="98" t="e">
        <f t="shared" si="2"/>
        <v>#DIV/0!</v>
      </c>
      <c r="H59" s="97" t="e">
        <f t="shared" si="3"/>
        <v>#DIV/0!</v>
      </c>
      <c r="I59" s="101" t="str">
        <f>IF(OR(COUNT(Calculations!BP60:BY60)&lt;3,COUNT(Calculations!BZ60:CI60)&lt;3),"N/A",IF(ISERROR(TTEST(Calculations!BP60:BY60,Calculations!BZ60:CI60,2,2)),"N/A",TTEST(Calculations!BP60:BY60,Calculations!BZ60:CI60,2,2)))</f>
        <v>N/A</v>
      </c>
      <c r="J59" s="97" t="e">
        <f t="shared" si="0"/>
        <v>#DIV/0!</v>
      </c>
      <c r="K59" s="102"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99"/>
      <c r="B60" s="95" t="str">
        <f>'Gene Table'!D60</f>
        <v>NM_000882</v>
      </c>
      <c r="C60" s="96" t="s">
        <v>237</v>
      </c>
      <c r="D60" s="97" t="e">
        <f>Calculations!BN61</f>
        <v>#DIV/0!</v>
      </c>
      <c r="E60" s="97" t="e">
        <f>Calculations!BO61</f>
        <v>#DIV/0!</v>
      </c>
      <c r="F60" s="98" t="e">
        <f t="shared" si="1"/>
        <v>#DIV/0!</v>
      </c>
      <c r="G60" s="98" t="e">
        <f t="shared" si="2"/>
        <v>#DIV/0!</v>
      </c>
      <c r="H60" s="97" t="e">
        <f t="shared" si="3"/>
        <v>#DIV/0!</v>
      </c>
      <c r="I60" s="101" t="str">
        <f>IF(OR(COUNT(Calculations!BP61:BY61)&lt;3,COUNT(Calculations!BZ61:CI61)&lt;3),"N/A",IF(ISERROR(TTEST(Calculations!BP61:BY61,Calculations!BZ61:CI61,2,2)),"N/A",TTEST(Calculations!BP61:BY61,Calculations!BZ61:CI61,2,2)))</f>
        <v>N/A</v>
      </c>
      <c r="J60" s="97" t="e">
        <f t="shared" si="0"/>
        <v>#DIV/0!</v>
      </c>
      <c r="K60" s="102"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99"/>
      <c r="B61" s="95" t="str">
        <f>'Gene Table'!D61</f>
        <v>NM_000584</v>
      </c>
      <c r="C61" s="96" t="s">
        <v>241</v>
      </c>
      <c r="D61" s="97" t="e">
        <f>Calculations!BN62</f>
        <v>#DIV/0!</v>
      </c>
      <c r="E61" s="97" t="e">
        <f>Calculations!BO62</f>
        <v>#DIV/0!</v>
      </c>
      <c r="F61" s="98" t="e">
        <f t="shared" si="1"/>
        <v>#DIV/0!</v>
      </c>
      <c r="G61" s="98" t="e">
        <f t="shared" si="2"/>
        <v>#DIV/0!</v>
      </c>
      <c r="H61" s="97" t="e">
        <f t="shared" si="3"/>
        <v>#DIV/0!</v>
      </c>
      <c r="I61" s="101" t="str">
        <f>IF(OR(COUNT(Calculations!BP62:BY62)&lt;3,COUNT(Calculations!BZ62:CI62)&lt;3),"N/A",IF(ISERROR(TTEST(Calculations!BP62:BY62,Calculations!BZ62:CI62,2,2)),"N/A",TTEST(Calculations!BP62:BY62,Calculations!BZ62:CI62,2,2)))</f>
        <v>N/A</v>
      </c>
      <c r="J61" s="97" t="e">
        <f t="shared" si="0"/>
        <v>#DIV/0!</v>
      </c>
      <c r="K61" s="102"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99"/>
      <c r="B62" s="95" t="str">
        <f>'Gene Table'!D62</f>
        <v>NM_000586</v>
      </c>
      <c r="C62" s="96" t="s">
        <v>245</v>
      </c>
      <c r="D62" s="97" t="e">
        <f>Calculations!BN63</f>
        <v>#DIV/0!</v>
      </c>
      <c r="E62" s="97" t="e">
        <f>Calculations!BO63</f>
        <v>#DIV/0!</v>
      </c>
      <c r="F62" s="98" t="e">
        <f t="shared" si="1"/>
        <v>#DIV/0!</v>
      </c>
      <c r="G62" s="98" t="e">
        <f t="shared" si="2"/>
        <v>#DIV/0!</v>
      </c>
      <c r="H62" s="97" t="e">
        <f t="shared" si="3"/>
        <v>#DIV/0!</v>
      </c>
      <c r="I62" s="101" t="str">
        <f>IF(OR(COUNT(Calculations!BP63:BY63)&lt;3,COUNT(Calculations!BZ63:CI63)&lt;3),"N/A",IF(ISERROR(TTEST(Calculations!BP63:BY63,Calculations!BZ63:CI63,2,2)),"N/A",TTEST(Calculations!BP63:BY63,Calculations!BZ63:CI63,2,2)))</f>
        <v>N/A</v>
      </c>
      <c r="J62" s="97" t="e">
        <f t="shared" si="0"/>
        <v>#DIV/0!</v>
      </c>
      <c r="K62" s="102"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99"/>
      <c r="B63" s="95" t="str">
        <f>'Gene Table'!D63</f>
        <v>NM_000575</v>
      </c>
      <c r="C63" s="96" t="s">
        <v>249</v>
      </c>
      <c r="D63" s="97" t="e">
        <f>Calculations!BN64</f>
        <v>#DIV/0!</v>
      </c>
      <c r="E63" s="97" t="e">
        <f>Calculations!BO64</f>
        <v>#DIV/0!</v>
      </c>
      <c r="F63" s="98" t="e">
        <f t="shared" si="1"/>
        <v>#DIV/0!</v>
      </c>
      <c r="G63" s="98" t="e">
        <f t="shared" si="2"/>
        <v>#DIV/0!</v>
      </c>
      <c r="H63" s="97" t="e">
        <f t="shared" si="3"/>
        <v>#DIV/0!</v>
      </c>
      <c r="I63" s="101" t="str">
        <f>IF(OR(COUNT(Calculations!BP64:BY64)&lt;3,COUNT(Calculations!BZ64:CI64)&lt;3),"N/A",IF(ISERROR(TTEST(Calculations!BP64:BY64,Calculations!BZ64:CI64,2,2)),"N/A",TTEST(Calculations!BP64:BY64,Calculations!BZ64:CI64,2,2)))</f>
        <v>N/A</v>
      </c>
      <c r="J63" s="97" t="e">
        <f t="shared" si="0"/>
        <v>#DIV/0!</v>
      </c>
      <c r="K63" s="102"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99"/>
      <c r="B64" s="95" t="str">
        <f>'Gene Table'!D64</f>
        <v>NM_000591</v>
      </c>
      <c r="C64" s="96" t="s">
        <v>253</v>
      </c>
      <c r="D64" s="97" t="e">
        <f>Calculations!BN65</f>
        <v>#DIV/0!</v>
      </c>
      <c r="E64" s="97" t="e">
        <f>Calculations!BO65</f>
        <v>#DIV/0!</v>
      </c>
      <c r="F64" s="98" t="e">
        <f t="shared" si="1"/>
        <v>#DIV/0!</v>
      </c>
      <c r="G64" s="98" t="e">
        <f t="shared" si="2"/>
        <v>#DIV/0!</v>
      </c>
      <c r="H64" s="97" t="e">
        <f t="shared" si="3"/>
        <v>#DIV/0!</v>
      </c>
      <c r="I64" s="101" t="str">
        <f>IF(OR(COUNT(Calculations!BP65:BY65)&lt;3,COUNT(Calculations!BZ65:CI65)&lt;3),"N/A",IF(ISERROR(TTEST(Calculations!BP65:BY65,Calculations!BZ65:CI65,2,2)),"N/A",TTEST(Calculations!BP65:BY65,Calculations!BZ65:CI65,2,2)))</f>
        <v>N/A</v>
      </c>
      <c r="J64" s="97" t="e">
        <f t="shared" si="0"/>
        <v>#DIV/0!</v>
      </c>
      <c r="K64" s="102"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99"/>
      <c r="B65" s="95" t="str">
        <f>'Gene Table'!D65</f>
        <v>NM_003878</v>
      </c>
      <c r="C65" s="96" t="s">
        <v>257</v>
      </c>
      <c r="D65" s="97" t="e">
        <f>Calculations!BN66</f>
        <v>#DIV/0!</v>
      </c>
      <c r="E65" s="97" t="e">
        <f>Calculations!BO66</f>
        <v>#DIV/0!</v>
      </c>
      <c r="F65" s="98" t="e">
        <f t="shared" si="1"/>
        <v>#DIV/0!</v>
      </c>
      <c r="G65" s="98" t="e">
        <f t="shared" si="2"/>
        <v>#DIV/0!</v>
      </c>
      <c r="H65" s="97" t="e">
        <f t="shared" si="3"/>
        <v>#DIV/0!</v>
      </c>
      <c r="I65" s="101" t="str">
        <f>IF(OR(COUNT(Calculations!BP66:BY66)&lt;3,COUNT(Calculations!BZ66:CI66)&lt;3),"N/A",IF(ISERROR(TTEST(Calculations!BP66:BY66,Calculations!BZ66:CI66,2,2)),"N/A",TTEST(Calculations!BP66:BY66,Calculations!BZ66:CI66,2,2)))</f>
        <v>N/A</v>
      </c>
      <c r="J65" s="97" t="e">
        <f t="shared" si="0"/>
        <v>#DIV/0!</v>
      </c>
      <c r="K65" s="102"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99"/>
      <c r="B66" s="95" t="str">
        <f>'Gene Table'!D66</f>
        <v>NM_003739</v>
      </c>
      <c r="C66" s="96" t="s">
        <v>261</v>
      </c>
      <c r="D66" s="97" t="e">
        <f>Calculations!BN67</f>
        <v>#DIV/0!</v>
      </c>
      <c r="E66" s="97" t="e">
        <f>Calculations!BO67</f>
        <v>#DIV/0!</v>
      </c>
      <c r="F66" s="98" t="e">
        <f t="shared" si="1"/>
        <v>#DIV/0!</v>
      </c>
      <c r="G66" s="98" t="e">
        <f t="shared" si="2"/>
        <v>#DIV/0!</v>
      </c>
      <c r="H66" s="97" t="e">
        <f t="shared" si="3"/>
        <v>#DIV/0!</v>
      </c>
      <c r="I66" s="101" t="str">
        <f>IF(OR(COUNT(Calculations!BP67:BY67)&lt;3,COUNT(Calculations!BZ67:CI67)&lt;3),"N/A",IF(ISERROR(TTEST(Calculations!BP67:BY67,Calculations!BZ67:CI67,2,2)),"N/A",TTEST(Calculations!BP67:BY67,Calculations!BZ67:CI67,2,2)))</f>
        <v>N/A</v>
      </c>
      <c r="J66" s="97" t="e">
        <f t="shared" si="0"/>
        <v>#DIV/0!</v>
      </c>
      <c r="K66" s="102"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99"/>
      <c r="B67" s="95" t="str">
        <f>'Gene Table'!D67</f>
        <v>NM_032199</v>
      </c>
      <c r="C67" s="96" t="s">
        <v>265</v>
      </c>
      <c r="D67" s="97" t="e">
        <f>Calculations!BN68</f>
        <v>#DIV/0!</v>
      </c>
      <c r="E67" s="97" t="e">
        <f>Calculations!BO68</f>
        <v>#DIV/0!</v>
      </c>
      <c r="F67" s="98" t="e">
        <f t="shared" si="1"/>
        <v>#DIV/0!</v>
      </c>
      <c r="G67" s="98" t="e">
        <f t="shared" si="2"/>
        <v>#DIV/0!</v>
      </c>
      <c r="H67" s="97" t="e">
        <f t="shared" si="3"/>
        <v>#DIV/0!</v>
      </c>
      <c r="I67" s="101" t="str">
        <f>IF(OR(COUNT(Calculations!BP68:BY68)&lt;3,COUNT(Calculations!BZ68:CI68)&lt;3),"N/A",IF(ISERROR(TTEST(Calculations!BP68:BY68,Calculations!BZ68:CI68,2,2)),"N/A",TTEST(Calculations!BP68:BY68,Calculations!BZ68:CI68,2,2)))</f>
        <v>N/A</v>
      </c>
      <c r="J67" s="97" t="e">
        <f aca="true" t="shared" si="4" ref="J67:J90">IF(H67&gt;1,H67,-1/H67)</f>
        <v>#DIV/0!</v>
      </c>
      <c r="K67" s="102"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99"/>
      <c r="B68" s="95" t="str">
        <f>'Gene Table'!D68</f>
        <v>NM_004346</v>
      </c>
      <c r="C68" s="96" t="s">
        <v>269</v>
      </c>
      <c r="D68" s="97" t="e">
        <f>Calculations!BN69</f>
        <v>#DIV/0!</v>
      </c>
      <c r="E68" s="97" t="e">
        <f>Calculations!BO69</f>
        <v>#DIV/0!</v>
      </c>
      <c r="F68" s="98" t="e">
        <f aca="true" t="shared" si="5" ref="F68:F90">2^-D68</f>
        <v>#DIV/0!</v>
      </c>
      <c r="G68" s="98" t="e">
        <f aca="true" t="shared" si="6" ref="G68:G90">2^-E68</f>
        <v>#DIV/0!</v>
      </c>
      <c r="H68" s="97" t="e">
        <f aca="true" t="shared" si="7" ref="H68:H90">F68/G68</f>
        <v>#DIV/0!</v>
      </c>
      <c r="I68" s="101" t="str">
        <f>IF(OR(COUNT(Calculations!BP69:BY69)&lt;3,COUNT(Calculations!BZ69:CI69)&lt;3),"N/A",IF(ISERROR(TTEST(Calculations!BP69:BY69,Calculations!BZ69:CI69,2,2)),"N/A",TTEST(Calculations!BP69:BY69,Calculations!BZ69:CI69,2,2)))</f>
        <v>N/A</v>
      </c>
      <c r="J68" s="97" t="e">
        <f t="shared" si="4"/>
        <v>#DIV/0!</v>
      </c>
      <c r="K68" s="102"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99"/>
      <c r="B69" s="95" t="str">
        <f>'Gene Table'!D69</f>
        <v>NM_001080124</v>
      </c>
      <c r="C69" s="96" t="s">
        <v>273</v>
      </c>
      <c r="D69" s="97" t="e">
        <f>Calculations!BN70</f>
        <v>#DIV/0!</v>
      </c>
      <c r="E69" s="97" t="e">
        <f>Calculations!BO70</f>
        <v>#DIV/0!</v>
      </c>
      <c r="F69" s="98" t="e">
        <f t="shared" si="5"/>
        <v>#DIV/0!</v>
      </c>
      <c r="G69" s="98" t="e">
        <f t="shared" si="6"/>
        <v>#DIV/0!</v>
      </c>
      <c r="H69" s="97" t="e">
        <f t="shared" si="7"/>
        <v>#DIV/0!</v>
      </c>
      <c r="I69" s="101" t="str">
        <f>IF(OR(COUNT(Calculations!BP70:BY70)&lt;3,COUNT(Calculations!BZ70:CI70)&lt;3),"N/A",IF(ISERROR(TTEST(Calculations!BP70:BY70,Calculations!BZ70:CI70,2,2)),"N/A",TTEST(Calculations!BP70:BY70,Calculations!BZ70:CI70,2,2)))</f>
        <v>N/A</v>
      </c>
      <c r="J69" s="97" t="e">
        <f t="shared" si="4"/>
        <v>#DIV/0!</v>
      </c>
      <c r="K69" s="102"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99"/>
      <c r="B70" s="95" t="str">
        <f>'Gene Table'!D70</f>
        <v>NM_005431</v>
      </c>
      <c r="C70" s="96" t="s">
        <v>277</v>
      </c>
      <c r="D70" s="97" t="e">
        <f>Calculations!BN71</f>
        <v>#DIV/0!</v>
      </c>
      <c r="E70" s="97" t="e">
        <f>Calculations!BO71</f>
        <v>#DIV/0!</v>
      </c>
      <c r="F70" s="98" t="e">
        <f t="shared" si="5"/>
        <v>#DIV/0!</v>
      </c>
      <c r="G70" s="98" t="e">
        <f t="shared" si="6"/>
        <v>#DIV/0!</v>
      </c>
      <c r="H70" s="97" t="e">
        <f t="shared" si="7"/>
        <v>#DIV/0!</v>
      </c>
      <c r="I70" s="101" t="str">
        <f>IF(OR(COUNT(Calculations!BP71:BY71)&lt;3,COUNT(Calculations!BZ71:CI71)&lt;3),"N/A",IF(ISERROR(TTEST(Calculations!BP71:BY71,Calculations!BZ71:CI71,2,2)),"N/A",TTEST(Calculations!BP71:BY71,Calculations!BZ71:CI71,2,2)))</f>
        <v>N/A</v>
      </c>
      <c r="J70" s="97" t="e">
        <f t="shared" si="4"/>
        <v>#DIV/0!</v>
      </c>
      <c r="K70" s="102"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99"/>
      <c r="B71" s="95" t="str">
        <f>'Gene Table'!D71</f>
        <v>NM_000553</v>
      </c>
      <c r="C71" s="96" t="s">
        <v>281</v>
      </c>
      <c r="D71" s="97" t="e">
        <f>Calculations!BN72</f>
        <v>#DIV/0!</v>
      </c>
      <c r="E71" s="97" t="e">
        <f>Calculations!BO72</f>
        <v>#DIV/0!</v>
      </c>
      <c r="F71" s="98" t="e">
        <f t="shared" si="5"/>
        <v>#DIV/0!</v>
      </c>
      <c r="G71" s="98" t="e">
        <f t="shared" si="6"/>
        <v>#DIV/0!</v>
      </c>
      <c r="H71" s="97" t="e">
        <f t="shared" si="7"/>
        <v>#DIV/0!</v>
      </c>
      <c r="I71" s="101" t="str">
        <f>IF(OR(COUNT(Calculations!BP72:BY72)&lt;3,COUNT(Calculations!BZ72:CI72)&lt;3),"N/A",IF(ISERROR(TTEST(Calculations!BP72:BY72,Calculations!BZ72:CI72,2,2)),"N/A",TTEST(Calculations!BP72:BY72,Calculations!BZ72:CI72,2,2)))</f>
        <v>N/A</v>
      </c>
      <c r="J71" s="97" t="e">
        <f t="shared" si="4"/>
        <v>#DIV/0!</v>
      </c>
      <c r="K71" s="102"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99"/>
      <c r="B72" s="95" t="str">
        <f>'Gene Table'!D72</f>
        <v>NM_080682</v>
      </c>
      <c r="C72" s="96" t="s">
        <v>285</v>
      </c>
      <c r="D72" s="97" t="e">
        <f>Calculations!BN73</f>
        <v>#DIV/0!</v>
      </c>
      <c r="E72" s="97" t="e">
        <f>Calculations!BO73</f>
        <v>#DIV/0!</v>
      </c>
      <c r="F72" s="98" t="e">
        <f t="shared" si="5"/>
        <v>#DIV/0!</v>
      </c>
      <c r="G72" s="98" t="e">
        <f t="shared" si="6"/>
        <v>#DIV/0!</v>
      </c>
      <c r="H72" s="97" t="e">
        <f t="shared" si="7"/>
        <v>#DIV/0!</v>
      </c>
      <c r="I72" s="101" t="str">
        <f>IF(OR(COUNT(Calculations!BP73:BY73)&lt;3,COUNT(Calculations!BZ73:CI73)&lt;3),"N/A",IF(ISERROR(TTEST(Calculations!BP73:BY73,Calculations!BZ73:CI73,2,2)),"N/A",TTEST(Calculations!BP73:BY73,Calculations!BZ73:CI73,2,2)))</f>
        <v>N/A</v>
      </c>
      <c r="J72" s="97" t="e">
        <f t="shared" si="4"/>
        <v>#DIV/0!</v>
      </c>
      <c r="K72" s="102"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99"/>
      <c r="B73" s="95" t="str">
        <f>'Gene Table'!D73</f>
        <v>NM_003263</v>
      </c>
      <c r="C73" s="96" t="s">
        <v>289</v>
      </c>
      <c r="D73" s="97" t="e">
        <f>Calculations!BN74</f>
        <v>#DIV/0!</v>
      </c>
      <c r="E73" s="97" t="e">
        <f>Calculations!BO74</f>
        <v>#DIV/0!</v>
      </c>
      <c r="F73" s="98" t="e">
        <f t="shared" si="5"/>
        <v>#DIV/0!</v>
      </c>
      <c r="G73" s="98" t="e">
        <f t="shared" si="6"/>
        <v>#DIV/0!</v>
      </c>
      <c r="H73" s="97" t="e">
        <f t="shared" si="7"/>
        <v>#DIV/0!</v>
      </c>
      <c r="I73" s="101" t="str">
        <f>IF(OR(COUNT(Calculations!BP74:BY74)&lt;3,COUNT(Calculations!BZ74:CI74)&lt;3),"N/A",IF(ISERROR(TTEST(Calculations!BP74:BY74,Calculations!BZ74:CI74,2,2)),"N/A",TTEST(Calculations!BP74:BY74,Calculations!BZ74:CI74,2,2)))</f>
        <v>N/A</v>
      </c>
      <c r="J73" s="97" t="e">
        <f t="shared" si="4"/>
        <v>#DIV/0!</v>
      </c>
      <c r="K73" s="102"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99"/>
      <c r="B74" s="95" t="str">
        <f>'Gene Table'!D74</f>
        <v>NM_003150</v>
      </c>
      <c r="C74" s="96" t="s">
        <v>293</v>
      </c>
      <c r="D74" s="97" t="e">
        <f>Calculations!BN75</f>
        <v>#DIV/0!</v>
      </c>
      <c r="E74" s="97" t="e">
        <f>Calculations!BO75</f>
        <v>#DIV/0!</v>
      </c>
      <c r="F74" s="98" t="e">
        <f t="shared" si="5"/>
        <v>#DIV/0!</v>
      </c>
      <c r="G74" s="98" t="e">
        <f t="shared" si="6"/>
        <v>#DIV/0!</v>
      </c>
      <c r="H74" s="97" t="e">
        <f t="shared" si="7"/>
        <v>#DIV/0!</v>
      </c>
      <c r="I74" s="101" t="str">
        <f>IF(OR(COUNT(Calculations!BP75:BY75)&lt;3,COUNT(Calculations!BZ75:CI75)&lt;3),"N/A",IF(ISERROR(TTEST(Calculations!BP75:BY75,Calculations!BZ75:CI75,2,2)),"N/A",TTEST(Calculations!BP75:BY75,Calculations!BZ75:CI75,2,2)))</f>
        <v>N/A</v>
      </c>
      <c r="J74" s="97" t="e">
        <f t="shared" si="4"/>
        <v>#DIV/0!</v>
      </c>
      <c r="K74" s="102"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99"/>
      <c r="B75" s="95" t="str">
        <f>'Gene Table'!D75</f>
        <v>NM_000454</v>
      </c>
      <c r="C75" s="96" t="s">
        <v>297</v>
      </c>
      <c r="D75" s="97" t="e">
        <f>Calculations!BN76</f>
        <v>#DIV/0!</v>
      </c>
      <c r="E75" s="97" t="e">
        <f>Calculations!BO76</f>
        <v>#DIV/0!</v>
      </c>
      <c r="F75" s="98" t="e">
        <f t="shared" si="5"/>
        <v>#DIV/0!</v>
      </c>
      <c r="G75" s="98" t="e">
        <f t="shared" si="6"/>
        <v>#DIV/0!</v>
      </c>
      <c r="H75" s="97" t="e">
        <f t="shared" si="7"/>
        <v>#DIV/0!</v>
      </c>
      <c r="I75" s="101" t="str">
        <f>IF(OR(COUNT(Calculations!BP76:BY76)&lt;3,COUNT(Calculations!BZ76:CI76)&lt;3),"N/A",IF(ISERROR(TTEST(Calculations!BP76:BY76,Calculations!BZ76:CI76,2,2)),"N/A",TTEST(Calculations!BP76:BY76,Calculations!BZ76:CI76,2,2)))</f>
        <v>N/A</v>
      </c>
      <c r="J75" s="97" t="e">
        <f t="shared" si="4"/>
        <v>#DIV/0!</v>
      </c>
      <c r="K75" s="102"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99"/>
      <c r="B76" s="95" t="str">
        <f>'Gene Table'!D76</f>
        <v>NM_001033886</v>
      </c>
      <c r="C76" s="96" t="s">
        <v>301</v>
      </c>
      <c r="D76" s="97" t="e">
        <f>Calculations!BN77</f>
        <v>#DIV/0!</v>
      </c>
      <c r="E76" s="97" t="e">
        <f>Calculations!BO77</f>
        <v>#DIV/0!</v>
      </c>
      <c r="F76" s="98" t="e">
        <f t="shared" si="5"/>
        <v>#DIV/0!</v>
      </c>
      <c r="G76" s="98" t="e">
        <f t="shared" si="6"/>
        <v>#DIV/0!</v>
      </c>
      <c r="H76" s="97" t="e">
        <f t="shared" si="7"/>
        <v>#DIV/0!</v>
      </c>
      <c r="I76" s="101" t="str">
        <f>IF(OR(COUNT(Calculations!BP77:BY77)&lt;3,COUNT(Calculations!BZ77:CI77)&lt;3),"N/A",IF(ISERROR(TTEST(Calculations!BP77:BY77,Calculations!BZ77:CI77,2,2)),"N/A",TTEST(Calculations!BP77:BY77,Calculations!BZ77:CI77,2,2)))</f>
        <v>N/A</v>
      </c>
      <c r="J76" s="97" t="e">
        <f t="shared" si="4"/>
        <v>#DIV/0!</v>
      </c>
      <c r="K76" s="102"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99"/>
      <c r="B77" s="95" t="str">
        <f>'Gene Table'!D77</f>
        <v>NM_000963</v>
      </c>
      <c r="C77" s="96" t="s">
        <v>305</v>
      </c>
      <c r="D77" s="97" t="e">
        <f>Calculations!BN78</f>
        <v>#DIV/0!</v>
      </c>
      <c r="E77" s="97" t="e">
        <f>Calculations!BO78</f>
        <v>#DIV/0!</v>
      </c>
      <c r="F77" s="98" t="e">
        <f t="shared" si="5"/>
        <v>#DIV/0!</v>
      </c>
      <c r="G77" s="98" t="e">
        <f t="shared" si="6"/>
        <v>#DIV/0!</v>
      </c>
      <c r="H77" s="97" t="e">
        <f t="shared" si="7"/>
        <v>#DIV/0!</v>
      </c>
      <c r="I77" s="101" t="str">
        <f>IF(OR(COUNT(Calculations!BP78:BY78)&lt;3,COUNT(Calculations!BZ78:CI78)&lt;3),"N/A",IF(ISERROR(TTEST(Calculations!BP78:BY78,Calculations!BZ78:CI78,2,2)),"N/A",TTEST(Calculations!BP78:BY78,Calculations!BZ78:CI78,2,2)))</f>
        <v>N/A</v>
      </c>
      <c r="J77" s="97" t="e">
        <f t="shared" si="4"/>
        <v>#DIV/0!</v>
      </c>
      <c r="K77" s="102"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99"/>
      <c r="B78" s="95" t="str">
        <f>'Gene Table'!D78</f>
        <v>NM_000314</v>
      </c>
      <c r="C78" s="96" t="s">
        <v>309</v>
      </c>
      <c r="D78" s="97" t="e">
        <f>Calculations!BN79</f>
        <v>#DIV/0!</v>
      </c>
      <c r="E78" s="97" t="e">
        <f>Calculations!BO79</f>
        <v>#DIV/0!</v>
      </c>
      <c r="F78" s="98" t="e">
        <f t="shared" si="5"/>
        <v>#DIV/0!</v>
      </c>
      <c r="G78" s="98" t="e">
        <f t="shared" si="6"/>
        <v>#DIV/0!</v>
      </c>
      <c r="H78" s="97" t="e">
        <f t="shared" si="7"/>
        <v>#DIV/0!</v>
      </c>
      <c r="I78" s="101" t="str">
        <f>IF(OR(COUNT(Calculations!BP79:BY79)&lt;3,COUNT(Calculations!BZ79:CI79)&lt;3),"N/A",IF(ISERROR(TTEST(Calculations!BP79:BY79,Calculations!BZ79:CI79,2,2)),"N/A",TTEST(Calculations!BP79:BY79,Calculations!BZ79:CI79,2,2)))</f>
        <v>N/A</v>
      </c>
      <c r="J78" s="97" t="e">
        <f t="shared" si="4"/>
        <v>#DIV/0!</v>
      </c>
      <c r="K78" s="102"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99"/>
      <c r="B79" s="95" t="str">
        <f>'Gene Table'!D79</f>
        <v>NM_017442</v>
      </c>
      <c r="C79" s="96" t="s">
        <v>313</v>
      </c>
      <c r="D79" s="97" t="e">
        <f>Calculations!BN80</f>
        <v>#DIV/0!</v>
      </c>
      <c r="E79" s="97" t="e">
        <f>Calculations!BO80</f>
        <v>#DIV/0!</v>
      </c>
      <c r="F79" s="98" t="e">
        <f t="shared" si="5"/>
        <v>#DIV/0!</v>
      </c>
      <c r="G79" s="98" t="e">
        <f t="shared" si="6"/>
        <v>#DIV/0!</v>
      </c>
      <c r="H79" s="97" t="e">
        <f t="shared" si="7"/>
        <v>#DIV/0!</v>
      </c>
      <c r="I79" s="101" t="str">
        <f>IF(OR(COUNT(Calculations!BP80:BY80)&lt;3,COUNT(Calculations!BZ80:CI80)&lt;3),"N/A",IF(ISERROR(TTEST(Calculations!BP80:BY80,Calculations!BZ80:CI80,2,2)),"N/A",TTEST(Calculations!BP80:BY80,Calculations!BZ80:CI80,2,2)))</f>
        <v>N/A</v>
      </c>
      <c r="J79" s="97" t="e">
        <f t="shared" si="4"/>
        <v>#DIV/0!</v>
      </c>
      <c r="K79" s="102"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99"/>
      <c r="B80" s="95" t="str">
        <f>'Gene Table'!D80</f>
        <v>NM_000251</v>
      </c>
      <c r="C80" s="96" t="s">
        <v>317</v>
      </c>
      <c r="D80" s="97" t="e">
        <f>Calculations!BN81</f>
        <v>#DIV/0!</v>
      </c>
      <c r="E80" s="97" t="e">
        <f>Calculations!BO81</f>
        <v>#DIV/0!</v>
      </c>
      <c r="F80" s="98" t="e">
        <f t="shared" si="5"/>
        <v>#DIV/0!</v>
      </c>
      <c r="G80" s="98" t="e">
        <f t="shared" si="6"/>
        <v>#DIV/0!</v>
      </c>
      <c r="H80" s="97" t="e">
        <f t="shared" si="7"/>
        <v>#DIV/0!</v>
      </c>
      <c r="I80" s="101" t="str">
        <f>IF(OR(COUNT(Calculations!BP81:BY81)&lt;3,COUNT(Calculations!BZ81:CI81)&lt;3),"N/A",IF(ISERROR(TTEST(Calculations!BP81:BY81,Calculations!BZ81:CI81,2,2)),"N/A",TTEST(Calculations!BP81:BY81,Calculations!BZ81:CI81,2,2)))</f>
        <v>N/A</v>
      </c>
      <c r="J80" s="97" t="e">
        <f t="shared" si="4"/>
        <v>#DIV/0!</v>
      </c>
      <c r="K80" s="102"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99"/>
      <c r="B81" s="95" t="str">
        <f>'Gene Table'!D81</f>
        <v>NM_005590</v>
      </c>
      <c r="C81" s="96" t="s">
        <v>321</v>
      </c>
      <c r="D81" s="97" t="e">
        <f>Calculations!BN82</f>
        <v>#DIV/0!</v>
      </c>
      <c r="E81" s="97" t="e">
        <f>Calculations!BO82</f>
        <v>#DIV/0!</v>
      </c>
      <c r="F81" s="98" t="e">
        <f t="shared" si="5"/>
        <v>#DIV/0!</v>
      </c>
      <c r="G81" s="98" t="e">
        <f t="shared" si="6"/>
        <v>#DIV/0!</v>
      </c>
      <c r="H81" s="97" t="e">
        <f t="shared" si="7"/>
        <v>#DIV/0!</v>
      </c>
      <c r="I81" s="101" t="str">
        <f>IF(OR(COUNT(Calculations!BP82:BY82)&lt;3,COUNT(Calculations!BZ82:CI82)&lt;3),"N/A",IF(ISERROR(TTEST(Calculations!BP82:BY82,Calculations!BZ82:CI82,2,2)),"N/A",TTEST(Calculations!BP82:BY82,Calculations!BZ82:CI82,2,2)))</f>
        <v>N/A</v>
      </c>
      <c r="J81" s="97" t="e">
        <f t="shared" si="4"/>
        <v>#DIV/0!</v>
      </c>
      <c r="K81" s="102"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99"/>
      <c r="B82" s="95" t="str">
        <f>'Gene Table'!D82</f>
        <v>NM_002312</v>
      </c>
      <c r="C82" s="96" t="s">
        <v>325</v>
      </c>
      <c r="D82" s="97" t="e">
        <f>Calculations!BN83</f>
        <v>#DIV/0!</v>
      </c>
      <c r="E82" s="97" t="e">
        <f>Calculations!BO83</f>
        <v>#DIV/0!</v>
      </c>
      <c r="F82" s="98" t="e">
        <f t="shared" si="5"/>
        <v>#DIV/0!</v>
      </c>
      <c r="G82" s="98" t="e">
        <f t="shared" si="6"/>
        <v>#DIV/0!</v>
      </c>
      <c r="H82" s="97" t="e">
        <f t="shared" si="7"/>
        <v>#DIV/0!</v>
      </c>
      <c r="I82" s="101" t="str">
        <f>IF(OR(COUNT(Calculations!BP83:BY83)&lt;3,COUNT(Calculations!BZ83:CI83)&lt;3),"N/A",IF(ISERROR(TTEST(Calculations!BP83:BY83,Calculations!BZ83:CI83,2,2)),"N/A",TTEST(Calculations!BP83:BY83,Calculations!BZ83:CI83,2,2)))</f>
        <v>N/A</v>
      </c>
      <c r="J82" s="97" t="e">
        <f t="shared" si="4"/>
        <v>#DIV/0!</v>
      </c>
      <c r="K82" s="102"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99"/>
      <c r="B83" s="95" t="str">
        <f>'Gene Table'!D83</f>
        <v>NM_002303</v>
      </c>
      <c r="C83" s="96" t="s">
        <v>329</v>
      </c>
      <c r="D83" s="97" t="e">
        <f>Calculations!BN84</f>
        <v>#DIV/0!</v>
      </c>
      <c r="E83" s="97" t="e">
        <f>Calculations!BO84</f>
        <v>#DIV/0!</v>
      </c>
      <c r="F83" s="98" t="e">
        <f t="shared" si="5"/>
        <v>#DIV/0!</v>
      </c>
      <c r="G83" s="98" t="e">
        <f t="shared" si="6"/>
        <v>#DIV/0!</v>
      </c>
      <c r="H83" s="97" t="e">
        <f t="shared" si="7"/>
        <v>#DIV/0!</v>
      </c>
      <c r="I83" s="101" t="str">
        <f>IF(OR(COUNT(Calculations!BP84:BY84)&lt;3,COUNT(Calculations!BZ84:CI84)&lt;3),"N/A",IF(ISERROR(TTEST(Calculations!BP84:BY84,Calculations!BZ84:CI84,2,2)),"N/A",TTEST(Calculations!BP84:BY84,Calculations!BZ84:CI84,2,2)))</f>
        <v>N/A</v>
      </c>
      <c r="J83" s="97" t="e">
        <f t="shared" si="4"/>
        <v>#DIV/0!</v>
      </c>
      <c r="K83" s="102"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99"/>
      <c r="B84" s="95" t="str">
        <f>'Gene Table'!D84</f>
        <v>NM_004972</v>
      </c>
      <c r="C84" s="96" t="s">
        <v>333</v>
      </c>
      <c r="D84" s="97" t="e">
        <f>Calculations!BN85</f>
        <v>#DIV/0!</v>
      </c>
      <c r="E84" s="97" t="e">
        <f>Calculations!BO85</f>
        <v>#DIV/0!</v>
      </c>
      <c r="F84" s="98" t="e">
        <f t="shared" si="5"/>
        <v>#DIV/0!</v>
      </c>
      <c r="G84" s="98" t="e">
        <f t="shared" si="6"/>
        <v>#DIV/0!</v>
      </c>
      <c r="H84" s="97" t="e">
        <f t="shared" si="7"/>
        <v>#DIV/0!</v>
      </c>
      <c r="I84" s="101" t="str">
        <f>IF(OR(COUNT(Calculations!BP85:BY85)&lt;3,COUNT(Calculations!BZ85:CI85)&lt;3),"N/A",IF(ISERROR(TTEST(Calculations!BP85:BY85,Calculations!BZ85:CI85,2,2)),"N/A",TTEST(Calculations!BP85:BY85,Calculations!BZ85:CI85,2,2)))</f>
        <v>N/A</v>
      </c>
      <c r="J84" s="97" t="e">
        <f t="shared" si="4"/>
        <v>#DIV/0!</v>
      </c>
      <c r="K84" s="102"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99"/>
      <c r="B85" s="95" t="str">
        <f>'Gene Table'!D85</f>
        <v>NM_002460</v>
      </c>
      <c r="C85" s="96" t="s">
        <v>337</v>
      </c>
      <c r="D85" s="97" t="e">
        <f>Calculations!BN86</f>
        <v>#DIV/0!</v>
      </c>
      <c r="E85" s="97" t="e">
        <f>Calculations!BO86</f>
        <v>#DIV/0!</v>
      </c>
      <c r="F85" s="98" t="e">
        <f t="shared" si="5"/>
        <v>#DIV/0!</v>
      </c>
      <c r="G85" s="98" t="e">
        <f t="shared" si="6"/>
        <v>#DIV/0!</v>
      </c>
      <c r="H85" s="97" t="e">
        <f t="shared" si="7"/>
        <v>#DIV/0!</v>
      </c>
      <c r="I85" s="101" t="str">
        <f>IF(OR(COUNT(Calculations!BP86:BY86)&lt;3,COUNT(Calculations!BZ86:CI86)&lt;3),"N/A",IF(ISERROR(TTEST(Calculations!BP86:BY86,Calculations!BZ86:CI86,2,2)),"N/A",TTEST(Calculations!BP86:BY86,Calculations!BZ86:CI86,2,2)))</f>
        <v>N/A</v>
      </c>
      <c r="J85" s="97" t="e">
        <f t="shared" si="4"/>
        <v>#DIV/0!</v>
      </c>
      <c r="K85" s="102"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99"/>
      <c r="B86" s="95" t="str">
        <f>'Gene Table'!D86</f>
        <v>NM_002188</v>
      </c>
      <c r="C86" s="96" t="s">
        <v>341</v>
      </c>
      <c r="D86" s="97" t="e">
        <f>Calculations!BN87</f>
        <v>#DIV/0!</v>
      </c>
      <c r="E86" s="97" t="e">
        <f>Calculations!BO87</f>
        <v>#DIV/0!</v>
      </c>
      <c r="F86" s="98" t="e">
        <f t="shared" si="5"/>
        <v>#DIV/0!</v>
      </c>
      <c r="G86" s="98" t="e">
        <f t="shared" si="6"/>
        <v>#DIV/0!</v>
      </c>
      <c r="H86" s="97" t="e">
        <f t="shared" si="7"/>
        <v>#DIV/0!</v>
      </c>
      <c r="I86" s="101" t="str">
        <f>IF(OR(COUNT(Calculations!BP87:BY87)&lt;3,COUNT(Calculations!BZ87:CI87)&lt;3),"N/A",IF(ISERROR(TTEST(Calculations!BP87:BY87,Calculations!BZ87:CI87,2,2)),"N/A",TTEST(Calculations!BP87:BY87,Calculations!BZ87:CI87,2,2)))</f>
        <v>N/A</v>
      </c>
      <c r="J86" s="97" t="e">
        <f t="shared" si="4"/>
        <v>#DIV/0!</v>
      </c>
      <c r="K86" s="102"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99"/>
      <c r="B87" s="95" t="str">
        <f>'Gene Table'!D87</f>
        <v>HGDC</v>
      </c>
      <c r="C87" s="96" t="s">
        <v>345</v>
      </c>
      <c r="D87" s="97" t="e">
        <f>Calculations!BN88</f>
        <v>#DIV/0!</v>
      </c>
      <c r="E87" s="97" t="e">
        <f>Calculations!BO88</f>
        <v>#DIV/0!</v>
      </c>
      <c r="F87" s="98" t="e">
        <f t="shared" si="5"/>
        <v>#DIV/0!</v>
      </c>
      <c r="G87" s="98" t="e">
        <f t="shared" si="6"/>
        <v>#DIV/0!</v>
      </c>
      <c r="H87" s="97" t="e">
        <f t="shared" si="7"/>
        <v>#DIV/0!</v>
      </c>
      <c r="I87" s="101" t="str">
        <f>IF(OR(COUNT(Calculations!BP88:BY88)&lt;3,COUNT(Calculations!BZ88:CI88)&lt;3),"N/A",IF(ISERROR(TTEST(Calculations!BP88:BY88,Calculations!BZ88:CI88,2,2)),"N/A",TTEST(Calculations!BP88:BY88,Calculations!BZ88:CI88,2,2)))</f>
        <v>N/A</v>
      </c>
      <c r="J87" s="97" t="e">
        <f t="shared" si="4"/>
        <v>#DIV/0!</v>
      </c>
      <c r="K87" s="102"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99"/>
      <c r="B88" s="95" t="str">
        <f>'Gene Table'!D88</f>
        <v>HGDC</v>
      </c>
      <c r="C88" s="96" t="s">
        <v>347</v>
      </c>
      <c r="D88" s="97" t="e">
        <f>Calculations!BN89</f>
        <v>#DIV/0!</v>
      </c>
      <c r="E88" s="97" t="e">
        <f>Calculations!BO89</f>
        <v>#DIV/0!</v>
      </c>
      <c r="F88" s="98" t="e">
        <f t="shared" si="5"/>
        <v>#DIV/0!</v>
      </c>
      <c r="G88" s="98" t="e">
        <f t="shared" si="6"/>
        <v>#DIV/0!</v>
      </c>
      <c r="H88" s="97" t="e">
        <f t="shared" si="7"/>
        <v>#DIV/0!</v>
      </c>
      <c r="I88" s="101" t="str">
        <f>IF(OR(COUNT(Calculations!BP89:BY89)&lt;3,COUNT(Calculations!BZ89:CI89)&lt;3),"N/A",IF(ISERROR(TTEST(Calculations!BP89:BY89,Calculations!BZ89:CI89,2,2)),"N/A",TTEST(Calculations!BP89:BY89,Calculations!BZ89:CI89,2,2)))</f>
        <v>N/A</v>
      </c>
      <c r="J88" s="97" t="e">
        <f t="shared" si="4"/>
        <v>#DIV/0!</v>
      </c>
      <c r="K88" s="102"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99"/>
      <c r="B89" s="95" t="str">
        <f>'Gene Table'!D89</f>
        <v>NM_002046</v>
      </c>
      <c r="C89" s="96" t="s">
        <v>348</v>
      </c>
      <c r="D89" s="97" t="e">
        <f>Calculations!BN90</f>
        <v>#DIV/0!</v>
      </c>
      <c r="E89" s="97" t="e">
        <f>Calculations!BO90</f>
        <v>#DIV/0!</v>
      </c>
      <c r="F89" s="98" t="e">
        <f t="shared" si="5"/>
        <v>#DIV/0!</v>
      </c>
      <c r="G89" s="98" t="e">
        <f t="shared" si="6"/>
        <v>#DIV/0!</v>
      </c>
      <c r="H89" s="97" t="e">
        <f t="shared" si="7"/>
        <v>#DIV/0!</v>
      </c>
      <c r="I89" s="101" t="str">
        <f>IF(OR(COUNT(Calculations!BP90:BY90)&lt;3,COUNT(Calculations!BZ90:CI90)&lt;3),"N/A",IF(ISERROR(TTEST(Calculations!BP90:BY90,Calculations!BZ90:CI90,2,2)),"N/A",TTEST(Calculations!BP90:BY90,Calculations!BZ90:CI90,2,2)))</f>
        <v>N/A</v>
      </c>
      <c r="J89" s="97" t="e">
        <f t="shared" si="4"/>
        <v>#DIV/0!</v>
      </c>
      <c r="K89" s="102"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99"/>
      <c r="B90" s="95" t="str">
        <f>'Gene Table'!D90</f>
        <v>NM_001101</v>
      </c>
      <c r="C90" s="96" t="s">
        <v>352</v>
      </c>
      <c r="D90" s="97" t="e">
        <f>Calculations!BN91</f>
        <v>#DIV/0!</v>
      </c>
      <c r="E90" s="97" t="e">
        <f>Calculations!BO91</f>
        <v>#DIV/0!</v>
      </c>
      <c r="F90" s="98" t="e">
        <f t="shared" si="5"/>
        <v>#DIV/0!</v>
      </c>
      <c r="G90" s="98" t="e">
        <f t="shared" si="6"/>
        <v>#DIV/0!</v>
      </c>
      <c r="H90" s="97" t="e">
        <f t="shared" si="7"/>
        <v>#DIV/0!</v>
      </c>
      <c r="I90" s="101" t="str">
        <f>IF(OR(COUNT(Calculations!BP91:BY91)&lt;3,COUNT(Calculations!BZ91:CI91)&lt;3),"N/A",IF(ISERROR(TTEST(Calculations!BP91:BY91,Calculations!BZ91:CI91,2,2)),"N/A",TTEST(Calculations!BP91:BY91,Calculations!BZ91:CI91,2,2)))</f>
        <v>N/A</v>
      </c>
      <c r="J90" s="97" t="e">
        <f t="shared" si="4"/>
        <v>#DIV/0!</v>
      </c>
      <c r="K90" s="102"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99"/>
      <c r="B91" s="95" t="str">
        <f>'Gene Table'!D91</f>
        <v>NM_004048</v>
      </c>
      <c r="C91" s="96" t="s">
        <v>356</v>
      </c>
      <c r="D91" s="97" t="e">
        <f>Calculations!BN92</f>
        <v>#DIV/0!</v>
      </c>
      <c r="E91" s="97" t="e">
        <f>Calculations!BO92</f>
        <v>#DIV/0!</v>
      </c>
      <c r="F91" s="98" t="e">
        <f>2^-D91</f>
        <v>#DIV/0!</v>
      </c>
      <c r="G91" s="98" t="e">
        <f>2^-E91</f>
        <v>#DIV/0!</v>
      </c>
      <c r="H91" s="97" t="e">
        <f>F91/G91</f>
        <v>#DIV/0!</v>
      </c>
      <c r="I91" s="101" t="str">
        <f>IF(OR(COUNT(Calculations!BP92:BY92)&lt;3,COUNT(Calculations!BZ92:CI92)&lt;3),"N/A",IF(ISERROR(TTEST(Calculations!BP92:BY92,Calculations!BZ92:CI92,2,2)),"N/A",TTEST(Calculations!BP92:BY92,Calculations!BZ92:CI92,2,2)))</f>
        <v>N/A</v>
      </c>
      <c r="J91" s="97" t="e">
        <f>IF(H91&gt;1,H91,-1/H91)</f>
        <v>#DIV/0!</v>
      </c>
      <c r="K91" s="102"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99"/>
      <c r="B92" s="95" t="str">
        <f>'Gene Table'!D92</f>
        <v>NM_012423</v>
      </c>
      <c r="C92" s="96" t="s">
        <v>360</v>
      </c>
      <c r="D92" s="97" t="e">
        <f>Calculations!BN93</f>
        <v>#DIV/0!</v>
      </c>
      <c r="E92" s="97" t="e">
        <f>Calculations!BO93</f>
        <v>#DIV/0!</v>
      </c>
      <c r="F92" s="98" t="e">
        <f>2^-D92</f>
        <v>#DIV/0!</v>
      </c>
      <c r="G92" s="98" t="e">
        <f>2^-E92</f>
        <v>#DIV/0!</v>
      </c>
      <c r="H92" s="97" t="e">
        <f>F92/G92</f>
        <v>#DIV/0!</v>
      </c>
      <c r="I92" s="101" t="str">
        <f>IF(OR(COUNT(Calculations!BP93:BY93)&lt;3,COUNT(Calculations!BZ93:CI93)&lt;3),"N/A",IF(ISERROR(TTEST(Calculations!BP93:BY93,Calculations!BZ93:CI93,2,2)),"N/A",TTEST(Calculations!BP93:BY93,Calculations!BZ93:CI93,2,2)))</f>
        <v>N/A</v>
      </c>
      <c r="J92" s="97" t="e">
        <f>IF(H92&gt;1,H92,-1/H92)</f>
        <v>#DIV/0!</v>
      </c>
      <c r="K92" s="102"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99"/>
      <c r="B93" s="95" t="str">
        <f>'Gene Table'!D93</f>
        <v>NM_000194</v>
      </c>
      <c r="C93" s="96" t="s">
        <v>364</v>
      </c>
      <c r="D93" s="97" t="e">
        <f>Calculations!BN94</f>
        <v>#DIV/0!</v>
      </c>
      <c r="E93" s="97" t="e">
        <f>Calculations!BO94</f>
        <v>#DIV/0!</v>
      </c>
      <c r="F93" s="98" t="e">
        <f>2^-D93</f>
        <v>#DIV/0!</v>
      </c>
      <c r="G93" s="98" t="e">
        <f>2^-E93</f>
        <v>#DIV/0!</v>
      </c>
      <c r="H93" s="97" t="e">
        <f>F93/G93</f>
        <v>#DIV/0!</v>
      </c>
      <c r="I93" s="101" t="str">
        <f>IF(OR(COUNT(Calculations!BP94:BY94)&lt;3,COUNT(Calculations!BZ94:CI94)&lt;3),"N/A",IF(ISERROR(TTEST(Calculations!BP94:BY94,Calculations!BZ94:CI94,2,2)),"N/A",TTEST(Calculations!BP94:BY94,Calculations!BZ94:CI94,2,2)))</f>
        <v>N/A</v>
      </c>
      <c r="J93" s="97" t="e">
        <f>IF(H93&gt;1,H93,-1/H93)</f>
        <v>#DIV/0!</v>
      </c>
      <c r="K93" s="102"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99"/>
      <c r="B94" s="95" t="str">
        <f>'Gene Table'!D94</f>
        <v>NR_003286</v>
      </c>
      <c r="C94" s="96" t="s">
        <v>368</v>
      </c>
      <c r="D94" s="97" t="e">
        <f>Calculations!BN95</f>
        <v>#DIV/0!</v>
      </c>
      <c r="E94" s="97" t="e">
        <f>Calculations!BO95</f>
        <v>#DIV/0!</v>
      </c>
      <c r="F94" s="98" t="e">
        <f>2^-D94</f>
        <v>#DIV/0!</v>
      </c>
      <c r="G94" s="98" t="e">
        <f>2^-E94</f>
        <v>#DIV/0!</v>
      </c>
      <c r="H94" s="97" t="e">
        <f>F94/G94</f>
        <v>#DIV/0!</v>
      </c>
      <c r="I94" s="101" t="str">
        <f>IF(OR(COUNT(Calculations!BP95:BY95)&lt;3,COUNT(Calculations!BZ95:CI95)&lt;3),"N/A",IF(ISERROR(TTEST(Calculations!BP95:BY95,Calculations!BZ95:CI95,2,2)),"N/A",TTEST(Calculations!BP95:BY95,Calculations!BZ95:CI95,2,2)))</f>
        <v>N/A</v>
      </c>
      <c r="J94" s="97" t="e">
        <f>IF(H94&gt;1,H94,-1/H94)</f>
        <v>#DIV/0!</v>
      </c>
      <c r="K94" s="102"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5" customHeight="1">
      <c r="A95" s="99"/>
      <c r="B95" s="95" t="str">
        <f>'Gene Table'!D95</f>
        <v>RT</v>
      </c>
      <c r="C95" s="96" t="s">
        <v>372</v>
      </c>
      <c r="D95" s="97" t="e">
        <f>Calculations!BN96</f>
        <v>#DIV/0!</v>
      </c>
      <c r="E95" s="97" t="e">
        <f>Calculations!BO96</f>
        <v>#DIV/0!</v>
      </c>
      <c r="F95" s="98" t="e">
        <f>2^-D95</f>
        <v>#DIV/0!</v>
      </c>
      <c r="G95" s="98" t="e">
        <f>2^-E95</f>
        <v>#DIV/0!</v>
      </c>
      <c r="H95" s="97" t="e">
        <f>F95/G95</f>
        <v>#DIV/0!</v>
      </c>
      <c r="I95" s="101" t="str">
        <f>IF(OR(COUNT(Calculations!BP96:BY96)&lt;3,COUNT(Calculations!BZ96:CI96)&lt;3),"N/A",IF(ISERROR(TTEST(Calculations!BP96:BY96,Calculations!BZ96:CI96,2,2)),"N/A",TTEST(Calculations!BP96:BY96,Calculations!BZ96:CI96,2,2)))</f>
        <v>N/A</v>
      </c>
      <c r="J95" s="97" t="e">
        <f>IF(H95&gt;1,H95,-1/H95)</f>
        <v>#DIV/0!</v>
      </c>
      <c r="K95" s="102"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5" customHeight="1">
      <c r="A96" s="99"/>
      <c r="B96" s="95" t="str">
        <f>'Gene Table'!D96</f>
        <v>RT</v>
      </c>
      <c r="C96" s="96" t="s">
        <v>374</v>
      </c>
      <c r="D96" s="97" t="e">
        <f>Calculations!BN97</f>
        <v>#DIV/0!</v>
      </c>
      <c r="E96" s="97" t="e">
        <f>Calculations!BO97</f>
        <v>#DIV/0!</v>
      </c>
      <c r="F96" s="98" t="e">
        <f>2^-D96</f>
        <v>#DIV/0!</v>
      </c>
      <c r="G96" s="98" t="e">
        <f>2^-E96</f>
        <v>#DIV/0!</v>
      </c>
      <c r="H96" s="97" t="e">
        <f>F96/G96</f>
        <v>#DIV/0!</v>
      </c>
      <c r="I96" s="101" t="str">
        <f>IF(OR(COUNT(Calculations!BP97:BY97)&lt;3,COUNT(Calculations!BZ97:CI97)&lt;3),"N/A",IF(ISERROR(TTEST(Calculations!BP97:BY97,Calculations!BZ97:CI97,2,2)),"N/A",TTEST(Calculations!BP97:BY97,Calculations!BZ97:CI97,2,2)))</f>
        <v>N/A</v>
      </c>
      <c r="J96" s="97" t="e">
        <f>IF(H96&gt;1,H96,-1/H96)</f>
        <v>#DIV/0!</v>
      </c>
      <c r="K96" s="102"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5" customHeight="1">
      <c r="A97" s="99"/>
      <c r="B97" s="95" t="str">
        <f>'Gene Table'!D97</f>
        <v>PCR</v>
      </c>
      <c r="C97" s="96" t="s">
        <v>375</v>
      </c>
      <c r="D97" s="97" t="e">
        <f>Calculations!BN98</f>
        <v>#DIV/0!</v>
      </c>
      <c r="E97" s="97" t="e">
        <f>Calculations!BO98</f>
        <v>#DIV/0!</v>
      </c>
      <c r="F97" s="98" t="e">
        <f>2^-D97</f>
        <v>#DIV/0!</v>
      </c>
      <c r="G97" s="98" t="e">
        <f>2^-E97</f>
        <v>#DIV/0!</v>
      </c>
      <c r="H97" s="97" t="e">
        <f>F97/G97</f>
        <v>#DIV/0!</v>
      </c>
      <c r="I97" s="101" t="str">
        <f>IF(OR(COUNT(Calculations!BP98:BY98)&lt;3,COUNT(Calculations!BZ98:CI98)&lt;3),"N/A",IF(ISERROR(TTEST(Calculations!BP98:BY98,Calculations!BZ98:CI98,2,2)),"N/A",TTEST(Calculations!BP98:BY98,Calculations!BZ98:CI98,2,2)))</f>
        <v>N/A</v>
      </c>
      <c r="J97" s="97" t="e">
        <f>IF(H97&gt;1,H97,-1/H97)</f>
        <v>#DIV/0!</v>
      </c>
      <c r="K97" s="102"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5" customHeight="1">
      <c r="A98" s="99"/>
      <c r="B98" s="95" t="str">
        <f>'Gene Table'!D98</f>
        <v>PCR</v>
      </c>
      <c r="C98" s="96" t="s">
        <v>377</v>
      </c>
      <c r="D98" s="97" t="e">
        <f>Calculations!BN99</f>
        <v>#DIV/0!</v>
      </c>
      <c r="E98" s="97" t="e">
        <f>Calculations!BO99</f>
        <v>#DIV/0!</v>
      </c>
      <c r="F98" s="98" t="e">
        <f>2^-D98</f>
        <v>#DIV/0!</v>
      </c>
      <c r="G98" s="98" t="e">
        <f>2^-E98</f>
        <v>#DIV/0!</v>
      </c>
      <c r="H98" s="97" t="e">
        <f>F98/G98</f>
        <v>#DIV/0!</v>
      </c>
      <c r="I98" s="101" t="str">
        <f>IF(OR(COUNT(Calculations!BP99:BY99)&lt;3,COUNT(Calculations!BZ99:CI99)&lt;3),"N/A",IF(ISERROR(TTEST(Calculations!BP99:BY99,Calculations!BZ99:CI99,2,2)),"N/A",TTEST(Calculations!BP99:BY99,Calculations!BZ99:CI99,2,2)))</f>
        <v>N/A</v>
      </c>
      <c r="J98" s="97" t="e">
        <f>IF(H98&gt;1,H98,-1/H98)</f>
        <v>#DIV/0!</v>
      </c>
      <c r="K98" s="102"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4" t="s">
        <v>378</v>
      </c>
      <c r="B99" s="95" t="str">
        <f>'Gene Table'!D99</f>
        <v>NM_000879</v>
      </c>
      <c r="C99" s="96" t="s">
        <v>9</v>
      </c>
      <c r="D99" s="97" t="e">
        <f>Calculations!BN100</f>
        <v>#DIV/0!</v>
      </c>
      <c r="E99" s="97" t="e">
        <f>Calculations!BO100</f>
        <v>#DIV/0!</v>
      </c>
      <c r="F99" s="98" t="e">
        <f aca="true" t="shared" si="8" ref="F99:F154">2^-D99</f>
        <v>#DIV/0!</v>
      </c>
      <c r="G99" s="98" t="e">
        <f aca="true" t="shared" si="9" ref="G99:G154">2^-E99</f>
        <v>#DIV/0!</v>
      </c>
      <c r="H99" s="97" t="e">
        <f aca="true" t="shared" si="10" ref="H99:H154">F99/G99</f>
        <v>#DIV/0!</v>
      </c>
      <c r="I99" s="101" t="str">
        <f>IF(OR(COUNT(Calculations!BP100:BY100)&lt;3,COUNT(Calculations!BZ100:CI100)&lt;3),"N/A",IF(ISERROR(TTEST(Calculations!BP100:BY100,Calculations!BZ100:CI100,2,2)),"N/A",TTEST(Calculations!BP100:BY100,Calculations!BZ100:CI100,2,2)))</f>
        <v>N/A</v>
      </c>
      <c r="J99" s="97" t="e">
        <f aca="true" t="shared" si="11" ref="J99:J154">IF(H99&gt;1,H99,-1/H99)</f>
        <v>#DIV/0!</v>
      </c>
      <c r="K99" s="102"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9"/>
      <c r="B100" s="95" t="str">
        <f>'Gene Table'!D100</f>
        <v>NM_000041</v>
      </c>
      <c r="C100" s="96" t="s">
        <v>13</v>
      </c>
      <c r="D100" s="97" t="e">
        <f>Calculations!BN101</f>
        <v>#DIV/0!</v>
      </c>
      <c r="E100" s="97" t="e">
        <f>Calculations!BO101</f>
        <v>#DIV/0!</v>
      </c>
      <c r="F100" s="98" t="e">
        <f t="shared" si="8"/>
        <v>#DIV/0!</v>
      </c>
      <c r="G100" s="98" t="e">
        <f t="shared" si="9"/>
        <v>#DIV/0!</v>
      </c>
      <c r="H100" s="97" t="e">
        <f t="shared" si="10"/>
        <v>#DIV/0!</v>
      </c>
      <c r="I100" s="101" t="str">
        <f>IF(OR(COUNT(Calculations!BP101:BY101)&lt;3,COUNT(Calculations!BZ101:CI101)&lt;3),"N/A",IF(ISERROR(TTEST(Calculations!BP101:BY101,Calculations!BZ101:CI101,2,2)),"N/A",TTEST(Calculations!BP101:BY101,Calculations!BZ101:CI101,2,2)))</f>
        <v>N/A</v>
      </c>
      <c r="J100" s="97" t="e">
        <f t="shared" si="11"/>
        <v>#DIV/0!</v>
      </c>
      <c r="K100" s="102"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9"/>
      <c r="B101" s="95" t="str">
        <f>'Gene Table'!D101</f>
        <v>NM_001018078</v>
      </c>
      <c r="C101" s="96" t="s">
        <v>17</v>
      </c>
      <c r="D101" s="97" t="e">
        <f>Calculations!BN102</f>
        <v>#DIV/0!</v>
      </c>
      <c r="E101" s="97" t="e">
        <f>Calculations!BO102</f>
        <v>#DIV/0!</v>
      </c>
      <c r="F101" s="98" t="e">
        <f t="shared" si="8"/>
        <v>#DIV/0!</v>
      </c>
      <c r="G101" s="98" t="e">
        <f t="shared" si="9"/>
        <v>#DIV/0!</v>
      </c>
      <c r="H101" s="97" t="e">
        <f t="shared" si="10"/>
        <v>#DIV/0!</v>
      </c>
      <c r="I101" s="101" t="str">
        <f>IF(OR(COUNT(Calculations!BP102:BY102)&lt;3,COUNT(Calculations!BZ102:CI102)&lt;3),"N/A",IF(ISERROR(TTEST(Calculations!BP102:BY102,Calculations!BZ102:CI102,2,2)),"N/A",TTEST(Calculations!BP102:BY102,Calculations!BZ102:CI102,2,2)))</f>
        <v>N/A</v>
      </c>
      <c r="J101" s="97" t="e">
        <f t="shared" si="11"/>
        <v>#DIV/0!</v>
      </c>
      <c r="K101" s="102"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9"/>
      <c r="B102" s="95" t="str">
        <f>'Gene Table'!D102</f>
        <v>NM_004119</v>
      </c>
      <c r="C102" s="96" t="s">
        <v>21</v>
      </c>
      <c r="D102" s="97" t="e">
        <f>Calculations!BN103</f>
        <v>#DIV/0!</v>
      </c>
      <c r="E102" s="97" t="e">
        <f>Calculations!BO103</f>
        <v>#DIV/0!</v>
      </c>
      <c r="F102" s="98" t="e">
        <f t="shared" si="8"/>
        <v>#DIV/0!</v>
      </c>
      <c r="G102" s="98" t="e">
        <f t="shared" si="9"/>
        <v>#DIV/0!</v>
      </c>
      <c r="H102" s="97" t="e">
        <f t="shared" si="10"/>
        <v>#DIV/0!</v>
      </c>
      <c r="I102" s="101" t="str">
        <f>IF(OR(COUNT(Calculations!BP103:BY103)&lt;3,COUNT(Calculations!BZ103:CI103)&lt;3),"N/A",IF(ISERROR(TTEST(Calculations!BP103:BY103,Calculations!BZ103:CI103,2,2)),"N/A",TTEST(Calculations!BP103:BY103,Calculations!BZ103:CI103,2,2)))</f>
        <v>N/A</v>
      </c>
      <c r="J102" s="97" t="e">
        <f t="shared" si="11"/>
        <v>#DIV/0!</v>
      </c>
      <c r="K102" s="102"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9"/>
      <c r="B103" s="95" t="str">
        <f>'Gene Table'!D103</f>
        <v>NM_000130</v>
      </c>
      <c r="C103" s="96" t="s">
        <v>25</v>
      </c>
      <c r="D103" s="97" t="e">
        <f>Calculations!BN104</f>
        <v>#DIV/0!</v>
      </c>
      <c r="E103" s="97" t="e">
        <f>Calculations!BO104</f>
        <v>#DIV/0!</v>
      </c>
      <c r="F103" s="98" t="e">
        <f t="shared" si="8"/>
        <v>#DIV/0!</v>
      </c>
      <c r="G103" s="98" t="e">
        <f t="shared" si="9"/>
        <v>#DIV/0!</v>
      </c>
      <c r="H103" s="97" t="e">
        <f t="shared" si="10"/>
        <v>#DIV/0!</v>
      </c>
      <c r="I103" s="101" t="str">
        <f>IF(OR(COUNT(Calculations!BP104:BY104)&lt;3,COUNT(Calculations!BZ104:CI104)&lt;3),"N/A",IF(ISERROR(TTEST(Calculations!BP104:BY104,Calculations!BZ104:CI104,2,2)),"N/A",TTEST(Calculations!BP104:BY104,Calculations!BZ104:CI104,2,2)))</f>
        <v>N/A</v>
      </c>
      <c r="J103" s="97" t="e">
        <f t="shared" si="11"/>
        <v>#DIV/0!</v>
      </c>
      <c r="K103" s="102"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9"/>
      <c r="B104" s="95" t="str">
        <f>'Gene Table'!D104</f>
        <v>NM_001621</v>
      </c>
      <c r="C104" s="96" t="s">
        <v>29</v>
      </c>
      <c r="D104" s="97" t="e">
        <f>Calculations!BN105</f>
        <v>#DIV/0!</v>
      </c>
      <c r="E104" s="97" t="e">
        <f>Calculations!BO105</f>
        <v>#DIV/0!</v>
      </c>
      <c r="F104" s="98" t="e">
        <f t="shared" si="8"/>
        <v>#DIV/0!</v>
      </c>
      <c r="G104" s="98" t="e">
        <f t="shared" si="9"/>
        <v>#DIV/0!</v>
      </c>
      <c r="H104" s="97" t="e">
        <f t="shared" si="10"/>
        <v>#DIV/0!</v>
      </c>
      <c r="I104" s="101" t="str">
        <f>IF(OR(COUNT(Calculations!BP105:BY105)&lt;3,COUNT(Calculations!BZ105:CI105)&lt;3),"N/A",IF(ISERROR(TTEST(Calculations!BP105:BY105,Calculations!BZ105:CI105,2,2)),"N/A",TTEST(Calculations!BP105:BY105,Calculations!BZ105:CI105,2,2)))</f>
        <v>N/A</v>
      </c>
      <c r="J104" s="97" t="e">
        <f t="shared" si="11"/>
        <v>#DIV/0!</v>
      </c>
      <c r="K104" s="102"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9"/>
      <c r="B105" s="95" t="str">
        <f>'Gene Table'!D105</f>
        <v>NM_000791</v>
      </c>
      <c r="C105" s="96" t="s">
        <v>33</v>
      </c>
      <c r="D105" s="97" t="e">
        <f>Calculations!BN106</f>
        <v>#DIV/0!</v>
      </c>
      <c r="E105" s="97" t="e">
        <f>Calculations!BO106</f>
        <v>#DIV/0!</v>
      </c>
      <c r="F105" s="98" t="e">
        <f t="shared" si="8"/>
        <v>#DIV/0!</v>
      </c>
      <c r="G105" s="98" t="e">
        <f t="shared" si="9"/>
        <v>#DIV/0!</v>
      </c>
      <c r="H105" s="97" t="e">
        <f t="shared" si="10"/>
        <v>#DIV/0!</v>
      </c>
      <c r="I105" s="101" t="str">
        <f>IF(OR(COUNT(Calculations!BP106:BY106)&lt;3,COUNT(Calculations!BZ106:CI106)&lt;3),"N/A",IF(ISERROR(TTEST(Calculations!BP106:BY106,Calculations!BZ106:CI106,2,2)),"N/A",TTEST(Calculations!BP106:BY106,Calculations!BZ106:CI106,2,2)))</f>
        <v>N/A</v>
      </c>
      <c r="J105" s="97" t="e">
        <f t="shared" si="11"/>
        <v>#DIV/0!</v>
      </c>
      <c r="K105" s="102"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9"/>
      <c r="B106" s="95" t="str">
        <f>'Gene Table'!D106</f>
        <v>NM_000500</v>
      </c>
      <c r="C106" s="96" t="s">
        <v>37</v>
      </c>
      <c r="D106" s="97" t="e">
        <f>Calculations!BN107</f>
        <v>#DIV/0!</v>
      </c>
      <c r="E106" s="97" t="e">
        <f>Calculations!BO107</f>
        <v>#DIV/0!</v>
      </c>
      <c r="F106" s="98" t="e">
        <f t="shared" si="8"/>
        <v>#DIV/0!</v>
      </c>
      <c r="G106" s="98" t="e">
        <f t="shared" si="9"/>
        <v>#DIV/0!</v>
      </c>
      <c r="H106" s="97" t="e">
        <f t="shared" si="10"/>
        <v>#DIV/0!</v>
      </c>
      <c r="I106" s="101" t="str">
        <f>IF(OR(COUNT(Calculations!BP107:BY107)&lt;3,COUNT(Calculations!BZ107:CI107)&lt;3),"N/A",IF(ISERROR(TTEST(Calculations!BP107:BY107,Calculations!BZ107:CI107,2,2)),"N/A",TTEST(Calculations!BP107:BY107,Calculations!BZ107:CI107,2,2)))</f>
        <v>N/A</v>
      </c>
      <c r="J106" s="97" t="e">
        <f t="shared" si="11"/>
        <v>#DIV/0!</v>
      </c>
      <c r="K106" s="102"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9"/>
      <c r="B107" s="95" t="str">
        <f>'Gene Table'!D107</f>
        <v>NM_000102</v>
      </c>
      <c r="C107" s="96" t="s">
        <v>41</v>
      </c>
      <c r="D107" s="97" t="e">
        <f>Calculations!BN108</f>
        <v>#DIV/0!</v>
      </c>
      <c r="E107" s="97" t="e">
        <f>Calculations!BO108</f>
        <v>#DIV/0!</v>
      </c>
      <c r="F107" s="98" t="e">
        <f t="shared" si="8"/>
        <v>#DIV/0!</v>
      </c>
      <c r="G107" s="98" t="e">
        <f t="shared" si="9"/>
        <v>#DIV/0!</v>
      </c>
      <c r="H107" s="97" t="e">
        <f t="shared" si="10"/>
        <v>#DIV/0!</v>
      </c>
      <c r="I107" s="101" t="str">
        <f>IF(OR(COUNT(Calculations!BP108:BY108)&lt;3,COUNT(Calculations!BZ108:CI108)&lt;3),"N/A",IF(ISERROR(TTEST(Calculations!BP108:BY108,Calculations!BZ108:CI108,2,2)),"N/A",TTEST(Calculations!BP108:BY108,Calculations!BZ108:CI108,2,2)))</f>
        <v>N/A</v>
      </c>
      <c r="J107" s="97" t="e">
        <f t="shared" si="11"/>
        <v>#DIV/0!</v>
      </c>
      <c r="K107" s="102"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9"/>
      <c r="B108" s="95" t="str">
        <f>'Gene Table'!D108</f>
        <v>NM_000777</v>
      </c>
      <c r="C108" s="96" t="s">
        <v>45</v>
      </c>
      <c r="D108" s="97" t="e">
        <f>Calculations!BN109</f>
        <v>#DIV/0!</v>
      </c>
      <c r="E108" s="97" t="e">
        <f>Calculations!BO109</f>
        <v>#DIV/0!</v>
      </c>
      <c r="F108" s="98" t="e">
        <f t="shared" si="8"/>
        <v>#DIV/0!</v>
      </c>
      <c r="G108" s="98" t="e">
        <f t="shared" si="9"/>
        <v>#DIV/0!</v>
      </c>
      <c r="H108" s="97" t="e">
        <f t="shared" si="10"/>
        <v>#DIV/0!</v>
      </c>
      <c r="I108" s="101" t="str">
        <f>IF(OR(COUNT(Calculations!BP109:BY109)&lt;3,COUNT(Calculations!BZ109:CI109)&lt;3),"N/A",IF(ISERROR(TTEST(Calculations!BP109:BY109,Calculations!BZ109:CI109,2,2)),"N/A",TTEST(Calculations!BP109:BY109,Calculations!BZ109:CI109,2,2)))</f>
        <v>N/A</v>
      </c>
      <c r="J108" s="97" t="e">
        <f t="shared" si="11"/>
        <v>#DIV/0!</v>
      </c>
      <c r="K108" s="102"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9"/>
      <c r="B109" s="95" t="str">
        <f>'Gene Table'!D109</f>
        <v>NM_001337</v>
      </c>
      <c r="C109" s="96" t="s">
        <v>49</v>
      </c>
      <c r="D109" s="97" t="e">
        <f>Calculations!BN110</f>
        <v>#DIV/0!</v>
      </c>
      <c r="E109" s="97" t="e">
        <f>Calculations!BO110</f>
        <v>#DIV/0!</v>
      </c>
      <c r="F109" s="98" t="e">
        <f t="shared" si="8"/>
        <v>#DIV/0!</v>
      </c>
      <c r="G109" s="98" t="e">
        <f t="shared" si="9"/>
        <v>#DIV/0!</v>
      </c>
      <c r="H109" s="97" t="e">
        <f t="shared" si="10"/>
        <v>#DIV/0!</v>
      </c>
      <c r="I109" s="101" t="str">
        <f>IF(OR(COUNT(Calculations!BP110:BY110)&lt;3,COUNT(Calculations!BZ110:CI110)&lt;3),"N/A",IF(ISERROR(TTEST(Calculations!BP110:BY110,Calculations!BZ110:CI110,2,2)),"N/A",TTEST(Calculations!BP110:BY110,Calculations!BZ110:CI110,2,2)))</f>
        <v>N/A</v>
      </c>
      <c r="J109" s="97" t="e">
        <f t="shared" si="11"/>
        <v>#DIV/0!</v>
      </c>
      <c r="K109" s="102"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9"/>
      <c r="B110" s="95" t="str">
        <f>'Gene Table'!D110</f>
        <v>NM_000579</v>
      </c>
      <c r="C110" s="96" t="s">
        <v>53</v>
      </c>
      <c r="D110" s="97" t="e">
        <f>Calculations!BN111</f>
        <v>#DIV/0!</v>
      </c>
      <c r="E110" s="97" t="e">
        <f>Calculations!BO111</f>
        <v>#DIV/0!</v>
      </c>
      <c r="F110" s="98" t="e">
        <f t="shared" si="8"/>
        <v>#DIV/0!</v>
      </c>
      <c r="G110" s="98" t="e">
        <f t="shared" si="9"/>
        <v>#DIV/0!</v>
      </c>
      <c r="H110" s="97" t="e">
        <f t="shared" si="10"/>
        <v>#DIV/0!</v>
      </c>
      <c r="I110" s="101" t="str">
        <f>IF(OR(COUNT(Calculations!BP111:BY111)&lt;3,COUNT(Calculations!BZ111:CI111)&lt;3),"N/A",IF(ISERROR(TTEST(Calculations!BP111:BY111,Calculations!BZ111:CI111,2,2)),"N/A",TTEST(Calculations!BP111:BY111,Calculations!BZ111:CI111,2,2)))</f>
        <v>N/A</v>
      </c>
      <c r="J110" s="97" t="e">
        <f t="shared" si="11"/>
        <v>#DIV/0!</v>
      </c>
      <c r="K110" s="102"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9"/>
      <c r="B111" s="95" t="str">
        <f>'Gene Table'!D111</f>
        <v>NM_012190</v>
      </c>
      <c r="C111" s="96" t="s">
        <v>57</v>
      </c>
      <c r="D111" s="97" t="e">
        <f>Calculations!BN112</f>
        <v>#DIV/0!</v>
      </c>
      <c r="E111" s="97" t="e">
        <f>Calculations!BO112</f>
        <v>#DIV/0!</v>
      </c>
      <c r="F111" s="98" t="e">
        <f t="shared" si="8"/>
        <v>#DIV/0!</v>
      </c>
      <c r="G111" s="98" t="e">
        <f t="shared" si="9"/>
        <v>#DIV/0!</v>
      </c>
      <c r="H111" s="97" t="e">
        <f t="shared" si="10"/>
        <v>#DIV/0!</v>
      </c>
      <c r="I111" s="101" t="str">
        <f>IF(OR(COUNT(Calculations!BP112:BY112)&lt;3,COUNT(Calculations!BZ112:CI112)&lt;3),"N/A",IF(ISERROR(TTEST(Calculations!BP112:BY112,Calculations!BZ112:CI112,2,2)),"N/A",TTEST(Calculations!BP112:BY112,Calculations!BZ112:CI112,2,2)))</f>
        <v>N/A</v>
      </c>
      <c r="J111" s="97" t="e">
        <f t="shared" si="11"/>
        <v>#DIV/0!</v>
      </c>
      <c r="K111" s="102"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9"/>
      <c r="B112" s="95" t="str">
        <f>'Gene Table'!D112</f>
        <v>NM_006441</v>
      </c>
      <c r="C112" s="96" t="s">
        <v>61</v>
      </c>
      <c r="D112" s="97" t="e">
        <f>Calculations!BN113</f>
        <v>#DIV/0!</v>
      </c>
      <c r="E112" s="97" t="e">
        <f>Calculations!BO113</f>
        <v>#DIV/0!</v>
      </c>
      <c r="F112" s="98" t="e">
        <f t="shared" si="8"/>
        <v>#DIV/0!</v>
      </c>
      <c r="G112" s="98" t="e">
        <f t="shared" si="9"/>
        <v>#DIV/0!</v>
      </c>
      <c r="H112" s="97" t="e">
        <f t="shared" si="10"/>
        <v>#DIV/0!</v>
      </c>
      <c r="I112" s="101" t="str">
        <f>IF(OR(COUNT(Calculations!BP113:BY113)&lt;3,COUNT(Calculations!BZ113:CI113)&lt;3),"N/A",IF(ISERROR(TTEST(Calculations!BP113:BY113,Calculations!BZ113:CI113,2,2)),"N/A",TTEST(Calculations!BP113:BY113,Calculations!BZ113:CI113,2,2)))</f>
        <v>N/A</v>
      </c>
      <c r="J112" s="97" t="e">
        <f t="shared" si="11"/>
        <v>#DIV/0!</v>
      </c>
      <c r="K112" s="102"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9"/>
      <c r="B113" s="95" t="str">
        <f>'Gene Table'!D113</f>
        <v>NM_006066</v>
      </c>
      <c r="C113" s="96" t="s">
        <v>65</v>
      </c>
      <c r="D113" s="97" t="e">
        <f>Calculations!BN114</f>
        <v>#DIV/0!</v>
      </c>
      <c r="E113" s="97" t="e">
        <f>Calculations!BO114</f>
        <v>#DIV/0!</v>
      </c>
      <c r="F113" s="98" t="e">
        <f t="shared" si="8"/>
        <v>#DIV/0!</v>
      </c>
      <c r="G113" s="98" t="e">
        <f t="shared" si="9"/>
        <v>#DIV/0!</v>
      </c>
      <c r="H113" s="97" t="e">
        <f t="shared" si="10"/>
        <v>#DIV/0!</v>
      </c>
      <c r="I113" s="101" t="str">
        <f>IF(OR(COUNT(Calculations!BP114:BY114)&lt;3,COUNT(Calculations!BZ114:CI114)&lt;3),"N/A",IF(ISERROR(TTEST(Calculations!BP114:BY114,Calculations!BZ114:CI114,2,2)),"N/A",TTEST(Calculations!BP114:BY114,Calculations!BZ114:CI114,2,2)))</f>
        <v>N/A</v>
      </c>
      <c r="J113" s="97" t="e">
        <f t="shared" si="11"/>
        <v>#DIV/0!</v>
      </c>
      <c r="K113" s="102"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9"/>
      <c r="B114" s="95" t="str">
        <f>'Gene Table'!D114</f>
        <v>NM_005732</v>
      </c>
      <c r="C114" s="96" t="s">
        <v>69</v>
      </c>
      <c r="D114" s="97" t="e">
        <f>Calculations!BN115</f>
        <v>#DIV/0!</v>
      </c>
      <c r="E114" s="97" t="e">
        <f>Calculations!BO115</f>
        <v>#DIV/0!</v>
      </c>
      <c r="F114" s="98" t="e">
        <f t="shared" si="8"/>
        <v>#DIV/0!</v>
      </c>
      <c r="G114" s="98" t="e">
        <f t="shared" si="9"/>
        <v>#DIV/0!</v>
      </c>
      <c r="H114" s="97" t="e">
        <f t="shared" si="10"/>
        <v>#DIV/0!</v>
      </c>
      <c r="I114" s="101" t="str">
        <f>IF(OR(COUNT(Calculations!BP115:BY115)&lt;3,COUNT(Calculations!BZ115:CI115)&lt;3),"N/A",IF(ISERROR(TTEST(Calculations!BP115:BY115,Calculations!BZ115:CI115,2,2)),"N/A",TTEST(Calculations!BP115:BY115,Calculations!BZ115:CI115,2,2)))</f>
        <v>N/A</v>
      </c>
      <c r="J114" s="97" t="e">
        <f t="shared" si="11"/>
        <v>#DIV/0!</v>
      </c>
      <c r="K114" s="102"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9"/>
      <c r="B115" s="95" t="str">
        <f>'Gene Table'!D115</f>
        <v>NM_001123396</v>
      </c>
      <c r="C115" s="96" t="s">
        <v>73</v>
      </c>
      <c r="D115" s="97" t="e">
        <f>Calculations!BN116</f>
        <v>#DIV/0!</v>
      </c>
      <c r="E115" s="97" t="e">
        <f>Calculations!BO116</f>
        <v>#DIV/0!</v>
      </c>
      <c r="F115" s="98" t="e">
        <f t="shared" si="8"/>
        <v>#DIV/0!</v>
      </c>
      <c r="G115" s="98" t="e">
        <f t="shared" si="9"/>
        <v>#DIV/0!</v>
      </c>
      <c r="H115" s="97" t="e">
        <f t="shared" si="10"/>
        <v>#DIV/0!</v>
      </c>
      <c r="I115" s="101" t="str">
        <f>IF(OR(COUNT(Calculations!BP116:BY116)&lt;3,COUNT(Calculations!BZ116:CI116)&lt;3),"N/A",IF(ISERROR(TTEST(Calculations!BP116:BY116,Calculations!BZ116:CI116,2,2)),"N/A",TTEST(Calculations!BP116:BY116,Calculations!BZ116:CI116,2,2)))</f>
        <v>N/A</v>
      </c>
      <c r="J115" s="97" t="e">
        <f t="shared" si="11"/>
        <v>#DIV/0!</v>
      </c>
      <c r="K115" s="102"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9"/>
      <c r="B116" s="95" t="str">
        <f>'Gene Table'!D116</f>
        <v>NM_005041</v>
      </c>
      <c r="C116" s="96" t="s">
        <v>77</v>
      </c>
      <c r="D116" s="97" t="e">
        <f>Calculations!BN117</f>
        <v>#DIV/0!</v>
      </c>
      <c r="E116" s="97" t="e">
        <f>Calculations!BO117</f>
        <v>#DIV/0!</v>
      </c>
      <c r="F116" s="98" t="e">
        <f t="shared" si="8"/>
        <v>#DIV/0!</v>
      </c>
      <c r="G116" s="98" t="e">
        <f t="shared" si="9"/>
        <v>#DIV/0!</v>
      </c>
      <c r="H116" s="97" t="e">
        <f t="shared" si="10"/>
        <v>#DIV/0!</v>
      </c>
      <c r="I116" s="101" t="str">
        <f>IF(OR(COUNT(Calculations!BP117:BY117)&lt;3,COUNT(Calculations!BZ117:CI117)&lt;3),"N/A",IF(ISERROR(TTEST(Calculations!BP117:BY117,Calculations!BZ117:CI117,2,2)),"N/A",TTEST(Calculations!BP117:BY117,Calculations!BZ117:CI117,2,2)))</f>
        <v>N/A</v>
      </c>
      <c r="J116" s="97" t="e">
        <f t="shared" si="11"/>
        <v>#DIV/0!</v>
      </c>
      <c r="K116" s="102"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9"/>
      <c r="B117" s="95" t="str">
        <f>'Gene Table'!D117</f>
        <v>NM_001775</v>
      </c>
      <c r="C117" s="96" t="s">
        <v>81</v>
      </c>
      <c r="D117" s="97" t="e">
        <f>Calculations!BN118</f>
        <v>#DIV/0!</v>
      </c>
      <c r="E117" s="97" t="e">
        <f>Calculations!BO118</f>
        <v>#DIV/0!</v>
      </c>
      <c r="F117" s="98" t="e">
        <f t="shared" si="8"/>
        <v>#DIV/0!</v>
      </c>
      <c r="G117" s="98" t="e">
        <f t="shared" si="9"/>
        <v>#DIV/0!</v>
      </c>
      <c r="H117" s="97" t="e">
        <f t="shared" si="10"/>
        <v>#DIV/0!</v>
      </c>
      <c r="I117" s="101" t="str">
        <f>IF(OR(COUNT(Calculations!BP118:BY118)&lt;3,COUNT(Calculations!BZ118:CI118)&lt;3),"N/A",IF(ISERROR(TTEST(Calculations!BP118:BY118,Calculations!BZ118:CI118,2,2)),"N/A",TTEST(Calculations!BP118:BY118,Calculations!BZ118:CI118,2,2)))</f>
        <v>N/A</v>
      </c>
      <c r="J117" s="97" t="e">
        <f t="shared" si="11"/>
        <v>#DIV/0!</v>
      </c>
      <c r="K117" s="102"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9"/>
      <c r="B118" s="95" t="str">
        <f>'Gene Table'!D118</f>
        <v>NM_006139</v>
      </c>
      <c r="C118" s="96" t="s">
        <v>85</v>
      </c>
      <c r="D118" s="97" t="e">
        <f>Calculations!BN119</f>
        <v>#DIV/0!</v>
      </c>
      <c r="E118" s="97" t="e">
        <f>Calculations!BO119</f>
        <v>#DIV/0!</v>
      </c>
      <c r="F118" s="98" t="e">
        <f t="shared" si="8"/>
        <v>#DIV/0!</v>
      </c>
      <c r="G118" s="98" t="e">
        <f t="shared" si="9"/>
        <v>#DIV/0!</v>
      </c>
      <c r="H118" s="97" t="e">
        <f t="shared" si="10"/>
        <v>#DIV/0!</v>
      </c>
      <c r="I118" s="101" t="str">
        <f>IF(OR(COUNT(Calculations!BP119:BY119)&lt;3,COUNT(Calculations!BZ119:CI119)&lt;3),"N/A",IF(ISERROR(TTEST(Calculations!BP119:BY119,Calculations!BZ119:CI119,2,2)),"N/A",TTEST(Calculations!BP119:BY119,Calculations!BZ119:CI119,2,2)))</f>
        <v>N/A</v>
      </c>
      <c r="J118" s="97" t="e">
        <f t="shared" si="11"/>
        <v>#DIV/0!</v>
      </c>
      <c r="K118" s="102"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9"/>
      <c r="B119" s="95" t="str">
        <f>'Gene Table'!D119</f>
        <v>NM_021950</v>
      </c>
      <c r="C119" s="96" t="s">
        <v>89</v>
      </c>
      <c r="D119" s="97" t="e">
        <f>Calculations!BN120</f>
        <v>#DIV/0!</v>
      </c>
      <c r="E119" s="97" t="e">
        <f>Calculations!BO120</f>
        <v>#DIV/0!</v>
      </c>
      <c r="F119" s="98" t="e">
        <f t="shared" si="8"/>
        <v>#DIV/0!</v>
      </c>
      <c r="G119" s="98" t="e">
        <f t="shared" si="9"/>
        <v>#DIV/0!</v>
      </c>
      <c r="H119" s="97" t="e">
        <f t="shared" si="10"/>
        <v>#DIV/0!</v>
      </c>
      <c r="I119" s="101" t="str">
        <f>IF(OR(COUNT(Calculations!BP120:BY120)&lt;3,COUNT(Calculations!BZ120:CI120)&lt;3),"N/A",IF(ISERROR(TTEST(Calculations!BP120:BY120,Calculations!BZ120:CI120,2,2)),"N/A",TTEST(Calculations!BP120:BY120,Calculations!BZ120:CI120,2,2)))</f>
        <v>N/A</v>
      </c>
      <c r="J119" s="97" t="e">
        <f t="shared" si="11"/>
        <v>#DIV/0!</v>
      </c>
      <c r="K119" s="102"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9"/>
      <c r="B120" s="95" t="str">
        <f>'Gene Table'!D120</f>
        <v>NM_003955</v>
      </c>
      <c r="C120" s="96" t="s">
        <v>93</v>
      </c>
      <c r="D120" s="97" t="e">
        <f>Calculations!BN121</f>
        <v>#DIV/0!</v>
      </c>
      <c r="E120" s="97" t="e">
        <f>Calculations!BO121</f>
        <v>#DIV/0!</v>
      </c>
      <c r="F120" s="98" t="e">
        <f t="shared" si="8"/>
        <v>#DIV/0!</v>
      </c>
      <c r="G120" s="98" t="e">
        <f t="shared" si="9"/>
        <v>#DIV/0!</v>
      </c>
      <c r="H120" s="97" t="e">
        <f t="shared" si="10"/>
        <v>#DIV/0!</v>
      </c>
      <c r="I120" s="101" t="str">
        <f>IF(OR(COUNT(Calculations!BP121:BY121)&lt;3,COUNT(Calculations!BZ121:CI121)&lt;3),"N/A",IF(ISERROR(TTEST(Calculations!BP121:BY121,Calculations!BZ121:CI121,2,2)),"N/A",TTEST(Calculations!BP121:BY121,Calculations!BZ121:CI121,2,2)))</f>
        <v>N/A</v>
      </c>
      <c r="J120" s="97" t="e">
        <f t="shared" si="11"/>
        <v>#DIV/0!</v>
      </c>
      <c r="K120" s="102"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9"/>
      <c r="B121" s="95" t="str">
        <f>'Gene Table'!D121</f>
        <v>NM_003804</v>
      </c>
      <c r="C121" s="96" t="s">
        <v>97</v>
      </c>
      <c r="D121" s="97" t="e">
        <f>Calculations!BN122</f>
        <v>#DIV/0!</v>
      </c>
      <c r="E121" s="97" t="e">
        <f>Calculations!BO122</f>
        <v>#DIV/0!</v>
      </c>
      <c r="F121" s="98" t="e">
        <f t="shared" si="8"/>
        <v>#DIV/0!</v>
      </c>
      <c r="G121" s="98" t="e">
        <f t="shared" si="9"/>
        <v>#DIV/0!</v>
      </c>
      <c r="H121" s="97" t="e">
        <f t="shared" si="10"/>
        <v>#DIV/0!</v>
      </c>
      <c r="I121" s="101" t="str">
        <f>IF(OR(COUNT(Calculations!BP122:BY122)&lt;3,COUNT(Calculations!BZ122:CI122)&lt;3),"N/A",IF(ISERROR(TTEST(Calculations!BP122:BY122,Calculations!BZ122:CI122,2,2)),"N/A",TTEST(Calculations!BP122:BY122,Calculations!BZ122:CI122,2,2)))</f>
        <v>N/A</v>
      </c>
      <c r="J121" s="97" t="e">
        <f t="shared" si="11"/>
        <v>#DIV/0!</v>
      </c>
      <c r="K121" s="102"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9"/>
      <c r="B122" s="95" t="str">
        <f>'Gene Table'!D122</f>
        <v>NM_033338</v>
      </c>
      <c r="C122" s="96" t="s">
        <v>101</v>
      </c>
      <c r="D122" s="97" t="e">
        <f>Calculations!BN123</f>
        <v>#DIV/0!</v>
      </c>
      <c r="E122" s="97" t="e">
        <f>Calculations!BO123</f>
        <v>#DIV/0!</v>
      </c>
      <c r="F122" s="98" t="e">
        <f t="shared" si="8"/>
        <v>#DIV/0!</v>
      </c>
      <c r="G122" s="98" t="e">
        <f t="shared" si="9"/>
        <v>#DIV/0!</v>
      </c>
      <c r="H122" s="97" t="e">
        <f t="shared" si="10"/>
        <v>#DIV/0!</v>
      </c>
      <c r="I122" s="101" t="str">
        <f>IF(OR(COUNT(Calculations!BP123:BY123)&lt;3,COUNT(Calculations!BZ123:CI123)&lt;3),"N/A",IF(ISERROR(TTEST(Calculations!BP123:BY123,Calculations!BZ123:CI123,2,2)),"N/A",TTEST(Calculations!BP123:BY123,Calculations!BZ123:CI123,2,2)))</f>
        <v>N/A</v>
      </c>
      <c r="J122" s="97" t="e">
        <f t="shared" si="11"/>
        <v>#DIV/0!</v>
      </c>
      <c r="K122" s="102"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9"/>
      <c r="B123" s="95" t="str">
        <f>'Gene Table'!D123</f>
        <v>NM_001226</v>
      </c>
      <c r="C123" s="96" t="s">
        <v>105</v>
      </c>
      <c r="D123" s="97" t="e">
        <f>Calculations!BN124</f>
        <v>#DIV/0!</v>
      </c>
      <c r="E123" s="97" t="e">
        <f>Calculations!BO124</f>
        <v>#DIV/0!</v>
      </c>
      <c r="F123" s="98" t="e">
        <f t="shared" si="8"/>
        <v>#DIV/0!</v>
      </c>
      <c r="G123" s="98" t="e">
        <f t="shared" si="9"/>
        <v>#DIV/0!</v>
      </c>
      <c r="H123" s="97" t="e">
        <f t="shared" si="10"/>
        <v>#DIV/0!</v>
      </c>
      <c r="I123" s="101" t="str">
        <f>IF(OR(COUNT(Calculations!BP124:BY124)&lt;3,COUNT(Calculations!BZ124:CI124)&lt;3),"N/A",IF(ISERROR(TTEST(Calculations!BP124:BY124,Calculations!BZ124:CI124,2,2)),"N/A",TTEST(Calculations!BP124:BY124,Calculations!BZ124:CI124,2,2)))</f>
        <v>N/A</v>
      </c>
      <c r="J123" s="97" t="e">
        <f t="shared" si="11"/>
        <v>#DIV/0!</v>
      </c>
      <c r="K123" s="102"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9"/>
      <c r="B124" s="95" t="str">
        <f>'Gene Table'!D124</f>
        <v>NM_004347</v>
      </c>
      <c r="C124" s="96" t="s">
        <v>109</v>
      </c>
      <c r="D124" s="97" t="e">
        <f>Calculations!BN125</f>
        <v>#DIV/0!</v>
      </c>
      <c r="E124" s="97" t="e">
        <f>Calculations!BO125</f>
        <v>#DIV/0!</v>
      </c>
      <c r="F124" s="98" t="e">
        <f t="shared" si="8"/>
        <v>#DIV/0!</v>
      </c>
      <c r="G124" s="98" t="e">
        <f t="shared" si="9"/>
        <v>#DIV/0!</v>
      </c>
      <c r="H124" s="97" t="e">
        <f t="shared" si="10"/>
        <v>#DIV/0!</v>
      </c>
      <c r="I124" s="101" t="str">
        <f>IF(OR(COUNT(Calculations!BP125:BY125)&lt;3,COUNT(Calculations!BZ125:CI125)&lt;3),"N/A",IF(ISERROR(TTEST(Calculations!BP125:BY125,Calculations!BZ125:CI125,2,2)),"N/A",TTEST(Calculations!BP125:BY125,Calculations!BZ125:CI125,2,2)))</f>
        <v>N/A</v>
      </c>
      <c r="J124" s="97" t="e">
        <f t="shared" si="11"/>
        <v>#DIV/0!</v>
      </c>
      <c r="K124" s="102"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9"/>
      <c r="B125" s="95" t="str">
        <f>'Gene Table'!D125</f>
        <v>NM_001225</v>
      </c>
      <c r="C125" s="96" t="s">
        <v>113</v>
      </c>
      <c r="D125" s="97" t="e">
        <f>Calculations!BN126</f>
        <v>#DIV/0!</v>
      </c>
      <c r="E125" s="97" t="e">
        <f>Calculations!BO126</f>
        <v>#DIV/0!</v>
      </c>
      <c r="F125" s="98" t="e">
        <f t="shared" si="8"/>
        <v>#DIV/0!</v>
      </c>
      <c r="G125" s="98" t="e">
        <f t="shared" si="9"/>
        <v>#DIV/0!</v>
      </c>
      <c r="H125" s="97" t="e">
        <f t="shared" si="10"/>
        <v>#DIV/0!</v>
      </c>
      <c r="I125" s="101" t="str">
        <f>IF(OR(COUNT(Calculations!BP126:BY126)&lt;3,COUNT(Calculations!BZ126:CI126)&lt;3),"N/A",IF(ISERROR(TTEST(Calculations!BP126:BY126,Calculations!BZ126:CI126,2,2)),"N/A",TTEST(Calculations!BP126:BY126,Calculations!BZ126:CI126,2,2)))</f>
        <v>N/A</v>
      </c>
      <c r="J125" s="97" t="e">
        <f t="shared" si="11"/>
        <v>#DIV/0!</v>
      </c>
      <c r="K125" s="102"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9"/>
      <c r="B126" s="95" t="str">
        <f>'Gene Table'!D126</f>
        <v>NM_001223</v>
      </c>
      <c r="C126" s="96" t="s">
        <v>117</v>
      </c>
      <c r="D126" s="97" t="e">
        <f>Calculations!BN127</f>
        <v>#DIV/0!</v>
      </c>
      <c r="E126" s="97" t="e">
        <f>Calculations!BO127</f>
        <v>#DIV/0!</v>
      </c>
      <c r="F126" s="98" t="e">
        <f t="shared" si="8"/>
        <v>#DIV/0!</v>
      </c>
      <c r="G126" s="98" t="e">
        <f t="shared" si="9"/>
        <v>#DIV/0!</v>
      </c>
      <c r="H126" s="97" t="e">
        <f t="shared" si="10"/>
        <v>#DIV/0!</v>
      </c>
      <c r="I126" s="101" t="str">
        <f>IF(OR(COUNT(Calculations!BP127:BY127)&lt;3,COUNT(Calculations!BZ127:CI127)&lt;3),"N/A",IF(ISERROR(TTEST(Calculations!BP127:BY127,Calculations!BZ127:CI127,2,2)),"N/A",TTEST(Calculations!BP127:BY127,Calculations!BZ127:CI127,2,2)))</f>
        <v>N/A</v>
      </c>
      <c r="J126" s="97" t="e">
        <f t="shared" si="11"/>
        <v>#DIV/0!</v>
      </c>
      <c r="K126" s="102"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9"/>
      <c r="B127" s="95" t="str">
        <f>'Gene Table'!D127</f>
        <v>NM_001017388</v>
      </c>
      <c r="C127" s="96" t="s">
        <v>121</v>
      </c>
      <c r="D127" s="97" t="e">
        <f>Calculations!BN128</f>
        <v>#DIV/0!</v>
      </c>
      <c r="E127" s="97" t="e">
        <f>Calculations!BO128</f>
        <v>#DIV/0!</v>
      </c>
      <c r="F127" s="98" t="e">
        <f t="shared" si="8"/>
        <v>#DIV/0!</v>
      </c>
      <c r="G127" s="98" t="e">
        <f t="shared" si="9"/>
        <v>#DIV/0!</v>
      </c>
      <c r="H127" s="97" t="e">
        <f t="shared" si="10"/>
        <v>#DIV/0!</v>
      </c>
      <c r="I127" s="101" t="str">
        <f>IF(OR(COUNT(Calculations!BP128:BY128)&lt;3,COUNT(Calculations!BZ128:CI128)&lt;3),"N/A",IF(ISERROR(TTEST(Calculations!BP128:BY128,Calculations!BZ128:CI128,2,2)),"N/A",TTEST(Calculations!BP128:BY128,Calculations!BZ128:CI128,2,2)))</f>
        <v>N/A</v>
      </c>
      <c r="J127" s="97" t="e">
        <f t="shared" si="11"/>
        <v>#DIV/0!</v>
      </c>
      <c r="K127" s="102"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9"/>
      <c r="B128" s="95" t="str">
        <f>'Gene Table'!D128</f>
        <v>NM_003401</v>
      </c>
      <c r="C128" s="96" t="s">
        <v>125</v>
      </c>
      <c r="D128" s="97" t="e">
        <f>Calculations!BN129</f>
        <v>#DIV/0!</v>
      </c>
      <c r="E128" s="97" t="e">
        <f>Calculations!BO129</f>
        <v>#DIV/0!</v>
      </c>
      <c r="F128" s="98" t="e">
        <f t="shared" si="8"/>
        <v>#DIV/0!</v>
      </c>
      <c r="G128" s="98" t="e">
        <f t="shared" si="9"/>
        <v>#DIV/0!</v>
      </c>
      <c r="H128" s="97" t="e">
        <f t="shared" si="10"/>
        <v>#DIV/0!</v>
      </c>
      <c r="I128" s="101" t="str">
        <f>IF(OR(COUNT(Calculations!BP129:BY129)&lt;3,COUNT(Calculations!BZ129:CI129)&lt;3),"N/A",IF(ISERROR(TTEST(Calculations!BP129:BY129,Calculations!BZ129:CI129,2,2)),"N/A",TTEST(Calculations!BP129:BY129,Calculations!BZ129:CI129,2,2)))</f>
        <v>N/A</v>
      </c>
      <c r="J128" s="97" t="e">
        <f t="shared" si="11"/>
        <v>#DIV/0!</v>
      </c>
      <c r="K128" s="102"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9"/>
      <c r="B129" s="95" t="str">
        <f>'Gene Table'!D129</f>
        <v>NM_000379</v>
      </c>
      <c r="C129" s="96" t="s">
        <v>129</v>
      </c>
      <c r="D129" s="97" t="e">
        <f>Calculations!BN130</f>
        <v>#DIV/0!</v>
      </c>
      <c r="E129" s="97" t="e">
        <f>Calculations!BO130</f>
        <v>#DIV/0!</v>
      </c>
      <c r="F129" s="98" t="e">
        <f t="shared" si="8"/>
        <v>#DIV/0!</v>
      </c>
      <c r="G129" s="98" t="e">
        <f t="shared" si="9"/>
        <v>#DIV/0!</v>
      </c>
      <c r="H129" s="97" t="e">
        <f t="shared" si="10"/>
        <v>#DIV/0!</v>
      </c>
      <c r="I129" s="101" t="str">
        <f>IF(OR(COUNT(Calculations!BP130:BY130)&lt;3,COUNT(Calculations!BZ130:CI130)&lt;3),"N/A",IF(ISERROR(TTEST(Calculations!BP130:BY130,Calculations!BZ130:CI130,2,2)),"N/A",TTEST(Calculations!BP130:BY130,Calculations!BZ130:CI130,2,2)))</f>
        <v>N/A</v>
      </c>
      <c r="J129" s="97" t="e">
        <f t="shared" si="11"/>
        <v>#DIV/0!</v>
      </c>
      <c r="K129" s="102"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9"/>
      <c r="B130" s="95" t="str">
        <f>'Gene Table'!D130</f>
        <v>NM_000066</v>
      </c>
      <c r="C130" s="96" t="s">
        <v>133</v>
      </c>
      <c r="D130" s="97" t="e">
        <f>Calculations!BN131</f>
        <v>#DIV/0!</v>
      </c>
      <c r="E130" s="97" t="e">
        <f>Calculations!BO131</f>
        <v>#DIV/0!</v>
      </c>
      <c r="F130" s="98" t="e">
        <f t="shared" si="8"/>
        <v>#DIV/0!</v>
      </c>
      <c r="G130" s="98" t="e">
        <f t="shared" si="9"/>
        <v>#DIV/0!</v>
      </c>
      <c r="H130" s="97" t="e">
        <f t="shared" si="10"/>
        <v>#DIV/0!</v>
      </c>
      <c r="I130" s="101" t="str">
        <f>IF(OR(COUNT(Calculations!BP131:BY131)&lt;3,COUNT(Calculations!BZ131:CI131)&lt;3),"N/A",IF(ISERROR(TTEST(Calculations!BP131:BY131,Calculations!BZ131:CI131,2,2)),"N/A",TTEST(Calculations!BP131:BY131,Calculations!BZ131:CI131,2,2)))</f>
        <v>N/A</v>
      </c>
      <c r="J130" s="97" t="e">
        <f t="shared" si="11"/>
        <v>#DIV/0!</v>
      </c>
      <c r="K130" s="102"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9"/>
      <c r="B131" s="95" t="str">
        <f>'Gene Table'!D131</f>
        <v>NM_000587</v>
      </c>
      <c r="C131" s="96" t="s">
        <v>137</v>
      </c>
      <c r="D131" s="97" t="e">
        <f>Calculations!BN132</f>
        <v>#DIV/0!</v>
      </c>
      <c r="E131" s="97" t="e">
        <f>Calculations!BO132</f>
        <v>#DIV/0!</v>
      </c>
      <c r="F131" s="98" t="e">
        <f t="shared" si="8"/>
        <v>#DIV/0!</v>
      </c>
      <c r="G131" s="98" t="e">
        <f t="shared" si="9"/>
        <v>#DIV/0!</v>
      </c>
      <c r="H131" s="97" t="e">
        <f t="shared" si="10"/>
        <v>#DIV/0!</v>
      </c>
      <c r="I131" s="101" t="str">
        <f>IF(OR(COUNT(Calculations!BP132:BY132)&lt;3,COUNT(Calculations!BZ132:CI132)&lt;3),"N/A",IF(ISERROR(TTEST(Calculations!BP132:BY132,Calculations!BZ132:CI132,2,2)),"N/A",TTEST(Calculations!BP132:BY132,Calculations!BZ132:CI132,2,2)))</f>
        <v>N/A</v>
      </c>
      <c r="J131" s="97" t="e">
        <f t="shared" si="11"/>
        <v>#DIV/0!</v>
      </c>
      <c r="K131" s="102"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9"/>
      <c r="B132" s="95" t="str">
        <f>'Gene Table'!D132</f>
        <v>NM_000372</v>
      </c>
      <c r="C132" s="96" t="s">
        <v>141</v>
      </c>
      <c r="D132" s="97" t="e">
        <f>Calculations!BN133</f>
        <v>#DIV/0!</v>
      </c>
      <c r="E132" s="97" t="e">
        <f>Calculations!BO133</f>
        <v>#DIV/0!</v>
      </c>
      <c r="F132" s="98" t="e">
        <f t="shared" si="8"/>
        <v>#DIV/0!</v>
      </c>
      <c r="G132" s="98" t="e">
        <f t="shared" si="9"/>
        <v>#DIV/0!</v>
      </c>
      <c r="H132" s="97" t="e">
        <f t="shared" si="10"/>
        <v>#DIV/0!</v>
      </c>
      <c r="I132" s="101" t="str">
        <f>IF(OR(COUNT(Calculations!BP133:BY133)&lt;3,COUNT(Calculations!BZ133:CI133)&lt;3),"N/A",IF(ISERROR(TTEST(Calculations!BP133:BY133,Calculations!BZ133:CI133,2,2)),"N/A",TTEST(Calculations!BP133:BY133,Calculations!BZ133:CI133,2,2)))</f>
        <v>N/A</v>
      </c>
      <c r="J132" s="97" t="e">
        <f t="shared" si="11"/>
        <v>#DIV/0!</v>
      </c>
      <c r="K132" s="102"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9"/>
      <c r="B133" s="95" t="str">
        <f>'Gene Table'!D133</f>
        <v>NM_001736</v>
      </c>
      <c r="C133" s="96" t="s">
        <v>145</v>
      </c>
      <c r="D133" s="97" t="e">
        <f>Calculations!BN134</f>
        <v>#DIV/0!</v>
      </c>
      <c r="E133" s="97" t="e">
        <f>Calculations!BO134</f>
        <v>#DIV/0!</v>
      </c>
      <c r="F133" s="98" t="e">
        <f t="shared" si="8"/>
        <v>#DIV/0!</v>
      </c>
      <c r="G133" s="98" t="e">
        <f t="shared" si="9"/>
        <v>#DIV/0!</v>
      </c>
      <c r="H133" s="97" t="e">
        <f t="shared" si="10"/>
        <v>#DIV/0!</v>
      </c>
      <c r="I133" s="101" t="str">
        <f>IF(OR(COUNT(Calculations!BP134:BY134)&lt;3,COUNT(Calculations!BZ134:CI134)&lt;3),"N/A",IF(ISERROR(TTEST(Calculations!BP134:BY134,Calculations!BZ134:CI134,2,2)),"N/A",TTEST(Calculations!BP134:BY134,Calculations!BZ134:CI134,2,2)))</f>
        <v>N/A</v>
      </c>
      <c r="J133" s="97" t="e">
        <f t="shared" si="11"/>
        <v>#DIV/0!</v>
      </c>
      <c r="K133" s="102"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9"/>
      <c r="B134" s="95" t="str">
        <f>'Gene Table'!D134</f>
        <v>NM_000716</v>
      </c>
      <c r="C134" s="96" t="s">
        <v>149</v>
      </c>
      <c r="D134" s="97" t="e">
        <f>Calculations!BN135</f>
        <v>#DIV/0!</v>
      </c>
      <c r="E134" s="97" t="e">
        <f>Calculations!BO135</f>
        <v>#DIV/0!</v>
      </c>
      <c r="F134" s="98" t="e">
        <f t="shared" si="8"/>
        <v>#DIV/0!</v>
      </c>
      <c r="G134" s="98" t="e">
        <f t="shared" si="9"/>
        <v>#DIV/0!</v>
      </c>
      <c r="H134" s="97" t="e">
        <f t="shared" si="10"/>
        <v>#DIV/0!</v>
      </c>
      <c r="I134" s="101" t="str">
        <f>IF(OR(COUNT(Calculations!BP135:BY135)&lt;3,COUNT(Calculations!BZ135:CI135)&lt;3),"N/A",IF(ISERROR(TTEST(Calculations!BP135:BY135,Calculations!BZ135:CI135,2,2)),"N/A",TTEST(Calculations!BP135:BY135,Calculations!BZ135:CI135,2,2)))</f>
        <v>N/A</v>
      </c>
      <c r="J134" s="97" t="e">
        <f t="shared" si="11"/>
        <v>#DIV/0!</v>
      </c>
      <c r="K134" s="102"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9"/>
      <c r="B135" s="95" t="str">
        <f>'Gene Table'!D135</f>
        <v>NM_000715</v>
      </c>
      <c r="C135" s="96" t="s">
        <v>153</v>
      </c>
      <c r="D135" s="97" t="e">
        <f>Calculations!BN136</f>
        <v>#DIV/0!</v>
      </c>
      <c r="E135" s="97" t="e">
        <f>Calculations!BO136</f>
        <v>#DIV/0!</v>
      </c>
      <c r="F135" s="98" t="e">
        <f t="shared" si="8"/>
        <v>#DIV/0!</v>
      </c>
      <c r="G135" s="98" t="e">
        <f t="shared" si="9"/>
        <v>#DIV/0!</v>
      </c>
      <c r="H135" s="97" t="e">
        <f t="shared" si="10"/>
        <v>#DIV/0!</v>
      </c>
      <c r="I135" s="101" t="str">
        <f>IF(OR(COUNT(Calculations!BP136:BY136)&lt;3,COUNT(Calculations!BZ136:CI136)&lt;3),"N/A",IF(ISERROR(TTEST(Calculations!BP136:BY136,Calculations!BZ136:CI136,2,2)),"N/A",TTEST(Calculations!BP136:BY136,Calculations!BZ136:CI136,2,2)))</f>
        <v>N/A</v>
      </c>
      <c r="J135" s="97" t="e">
        <f t="shared" si="11"/>
        <v>#DIV/0!</v>
      </c>
      <c r="K135" s="102"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9"/>
      <c r="B136" s="95" t="str">
        <f>'Gene Table'!D136</f>
        <v>NM_000063</v>
      </c>
      <c r="C136" s="96" t="s">
        <v>157</v>
      </c>
      <c r="D136" s="97" t="e">
        <f>Calculations!BN137</f>
        <v>#DIV/0!</v>
      </c>
      <c r="E136" s="97" t="e">
        <f>Calculations!BO137</f>
        <v>#DIV/0!</v>
      </c>
      <c r="F136" s="98" t="e">
        <f t="shared" si="8"/>
        <v>#DIV/0!</v>
      </c>
      <c r="G136" s="98" t="e">
        <f t="shared" si="9"/>
        <v>#DIV/0!</v>
      </c>
      <c r="H136" s="97" t="e">
        <f t="shared" si="10"/>
        <v>#DIV/0!</v>
      </c>
      <c r="I136" s="101" t="str">
        <f>IF(OR(COUNT(Calculations!BP137:BY137)&lt;3,COUNT(Calculations!BZ137:CI137)&lt;3),"N/A",IF(ISERROR(TTEST(Calculations!BP137:BY137,Calculations!BZ137:CI137,2,2)),"N/A",TTEST(Calculations!BP137:BY137,Calculations!BZ137:CI137,2,2)))</f>
        <v>N/A</v>
      </c>
      <c r="J136" s="97" t="e">
        <f t="shared" si="11"/>
        <v>#DIV/0!</v>
      </c>
      <c r="K136" s="102"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9"/>
      <c r="B137" s="95" t="str">
        <f>'Gene Table'!D137</f>
        <v>NM_172369</v>
      </c>
      <c r="C137" s="96" t="s">
        <v>161</v>
      </c>
      <c r="D137" s="97" t="e">
        <f>Calculations!BN138</f>
        <v>#DIV/0!</v>
      </c>
      <c r="E137" s="97" t="e">
        <f>Calculations!BO138</f>
        <v>#DIV/0!</v>
      </c>
      <c r="F137" s="98" t="e">
        <f t="shared" si="8"/>
        <v>#DIV/0!</v>
      </c>
      <c r="G137" s="98" t="e">
        <f t="shared" si="9"/>
        <v>#DIV/0!</v>
      </c>
      <c r="H137" s="97" t="e">
        <f t="shared" si="10"/>
        <v>#DIV/0!</v>
      </c>
      <c r="I137" s="101" t="str">
        <f>IF(OR(COUNT(Calculations!BP138:BY138)&lt;3,COUNT(Calculations!BZ138:CI138)&lt;3),"N/A",IF(ISERROR(TTEST(Calculations!BP138:BY138,Calculations!BZ138:CI138,2,2)),"N/A",TTEST(Calculations!BP138:BY138,Calculations!BZ138:CI138,2,2)))</f>
        <v>N/A</v>
      </c>
      <c r="J137" s="97" t="e">
        <f t="shared" si="11"/>
        <v>#DIV/0!</v>
      </c>
      <c r="K137" s="102"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9"/>
      <c r="B138" s="95" t="str">
        <f>'Gene Table'!D138</f>
        <v>NM_001066</v>
      </c>
      <c r="C138" s="96" t="s">
        <v>165</v>
      </c>
      <c r="D138" s="97" t="e">
        <f>Calculations!BN139</f>
        <v>#DIV/0!</v>
      </c>
      <c r="E138" s="97" t="e">
        <f>Calculations!BO139</f>
        <v>#DIV/0!</v>
      </c>
      <c r="F138" s="98" t="e">
        <f t="shared" si="8"/>
        <v>#DIV/0!</v>
      </c>
      <c r="G138" s="98" t="e">
        <f t="shared" si="9"/>
        <v>#DIV/0!</v>
      </c>
      <c r="H138" s="97" t="e">
        <f t="shared" si="10"/>
        <v>#DIV/0!</v>
      </c>
      <c r="I138" s="101" t="str">
        <f>IF(OR(COUNT(Calculations!BP139:BY139)&lt;3,COUNT(Calculations!BZ139:CI139)&lt;3),"N/A",IF(ISERROR(TTEST(Calculations!BP139:BY139,Calculations!BZ139:CI139,2,2)),"N/A",TTEST(Calculations!BP139:BY139,Calculations!BZ139:CI139,2,2)))</f>
        <v>N/A</v>
      </c>
      <c r="J138" s="97" t="e">
        <f t="shared" si="11"/>
        <v>#DIV/0!</v>
      </c>
      <c r="K138" s="102"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9"/>
      <c r="B139" s="95" t="str">
        <f>'Gene Table'!D139</f>
        <v>NM_000355</v>
      </c>
      <c r="C139" s="96" t="s">
        <v>169</v>
      </c>
      <c r="D139" s="97" t="e">
        <f>Calculations!BN140</f>
        <v>#DIV/0!</v>
      </c>
      <c r="E139" s="97" t="e">
        <f>Calculations!BO140</f>
        <v>#DIV/0!</v>
      </c>
      <c r="F139" s="98" t="e">
        <f t="shared" si="8"/>
        <v>#DIV/0!</v>
      </c>
      <c r="G139" s="98" t="e">
        <f t="shared" si="9"/>
        <v>#DIV/0!</v>
      </c>
      <c r="H139" s="97" t="e">
        <f t="shared" si="10"/>
        <v>#DIV/0!</v>
      </c>
      <c r="I139" s="101" t="str">
        <f>IF(OR(COUNT(Calculations!BP140:BY140)&lt;3,COUNT(Calculations!BZ140:CI140)&lt;3),"N/A",IF(ISERROR(TTEST(Calculations!BP140:BY140,Calculations!BZ140:CI140,2,2)),"N/A",TTEST(Calculations!BP140:BY140,Calculations!BZ140:CI140,2,2)))</f>
        <v>N/A</v>
      </c>
      <c r="J139" s="97" t="e">
        <f t="shared" si="11"/>
        <v>#DIV/0!</v>
      </c>
      <c r="K139" s="102"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9"/>
      <c r="B140" s="95" t="str">
        <f>'Gene Table'!D140</f>
        <v>NM_001062</v>
      </c>
      <c r="C140" s="96" t="s">
        <v>173</v>
      </c>
      <c r="D140" s="97" t="e">
        <f>Calculations!BN141</f>
        <v>#DIV/0!</v>
      </c>
      <c r="E140" s="97" t="e">
        <f>Calculations!BO141</f>
        <v>#DIV/0!</v>
      </c>
      <c r="F140" s="98" t="e">
        <f t="shared" si="8"/>
        <v>#DIV/0!</v>
      </c>
      <c r="G140" s="98" t="e">
        <f t="shared" si="9"/>
        <v>#DIV/0!</v>
      </c>
      <c r="H140" s="97" t="e">
        <f t="shared" si="10"/>
        <v>#DIV/0!</v>
      </c>
      <c r="I140" s="101" t="str">
        <f>IF(OR(COUNT(Calculations!BP141:BY141)&lt;3,COUNT(Calculations!BZ141:CI141)&lt;3),"N/A",IF(ISERROR(TTEST(Calculations!BP141:BY141,Calculations!BZ141:CI141,2,2)),"N/A",TTEST(Calculations!BP141:BY141,Calculations!BZ141:CI141,2,2)))</f>
        <v>N/A</v>
      </c>
      <c r="J140" s="97" t="e">
        <f t="shared" si="11"/>
        <v>#DIV/0!</v>
      </c>
      <c r="K140" s="102"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9"/>
      <c r="B141" s="95" t="str">
        <f>'Gene Table'!D141</f>
        <v>NM_003151</v>
      </c>
      <c r="C141" s="96" t="s">
        <v>177</v>
      </c>
      <c r="D141" s="97" t="e">
        <f>Calculations!BN142</f>
        <v>#DIV/0!</v>
      </c>
      <c r="E141" s="97" t="e">
        <f>Calculations!BO142</f>
        <v>#DIV/0!</v>
      </c>
      <c r="F141" s="98" t="e">
        <f t="shared" si="8"/>
        <v>#DIV/0!</v>
      </c>
      <c r="G141" s="98" t="e">
        <f t="shared" si="9"/>
        <v>#DIV/0!</v>
      </c>
      <c r="H141" s="97" t="e">
        <f t="shared" si="10"/>
        <v>#DIV/0!</v>
      </c>
      <c r="I141" s="101" t="str">
        <f>IF(OR(COUNT(Calculations!BP142:BY142)&lt;3,COUNT(Calculations!BZ142:CI142)&lt;3),"N/A",IF(ISERROR(TTEST(Calculations!BP142:BY142,Calculations!BZ142:CI142,2,2)),"N/A",TTEST(Calculations!BP142:BY142,Calculations!BZ142:CI142,2,2)))</f>
        <v>N/A</v>
      </c>
      <c r="J141" s="97" t="e">
        <f t="shared" si="11"/>
        <v>#DIV/0!</v>
      </c>
      <c r="K141" s="102"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9"/>
      <c r="B142" s="95" t="str">
        <f>'Gene Table'!D142</f>
        <v>NM_007315</v>
      </c>
      <c r="C142" s="96" t="s">
        <v>181</v>
      </c>
      <c r="D142" s="97" t="e">
        <f>Calculations!BN143</f>
        <v>#DIV/0!</v>
      </c>
      <c r="E142" s="97" t="e">
        <f>Calculations!BO143</f>
        <v>#DIV/0!</v>
      </c>
      <c r="F142" s="98" t="e">
        <f t="shared" si="8"/>
        <v>#DIV/0!</v>
      </c>
      <c r="G142" s="98" t="e">
        <f t="shared" si="9"/>
        <v>#DIV/0!</v>
      </c>
      <c r="H142" s="97" t="e">
        <f t="shared" si="10"/>
        <v>#DIV/0!</v>
      </c>
      <c r="I142" s="101" t="str">
        <f>IF(OR(COUNT(Calculations!BP143:BY143)&lt;3,COUNT(Calculations!BZ143:CI143)&lt;3),"N/A",IF(ISERROR(TTEST(Calculations!BP143:BY143,Calculations!BZ143:CI143,2,2)),"N/A",TTEST(Calculations!BP143:BY143,Calculations!BZ143:CI143,2,2)))</f>
        <v>N/A</v>
      </c>
      <c r="J142" s="97" t="e">
        <f t="shared" si="11"/>
        <v>#DIV/0!</v>
      </c>
      <c r="K142" s="102"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9"/>
      <c r="B143" s="95" t="str">
        <f>'Gene Table'!D143</f>
        <v>NM_000057</v>
      </c>
      <c r="C143" s="96" t="s">
        <v>185</v>
      </c>
      <c r="D143" s="97" t="e">
        <f>Calculations!BN144</f>
        <v>#DIV/0!</v>
      </c>
      <c r="E143" s="97" t="e">
        <f>Calculations!BO144</f>
        <v>#DIV/0!</v>
      </c>
      <c r="F143" s="98" t="e">
        <f t="shared" si="8"/>
        <v>#DIV/0!</v>
      </c>
      <c r="G143" s="98" t="e">
        <f t="shared" si="9"/>
        <v>#DIV/0!</v>
      </c>
      <c r="H143" s="97" t="e">
        <f t="shared" si="10"/>
        <v>#DIV/0!</v>
      </c>
      <c r="I143" s="101" t="str">
        <f>IF(OR(COUNT(Calculations!BP144:BY144)&lt;3,COUNT(Calculations!BZ144:CI144)&lt;3),"N/A",IF(ISERROR(TTEST(Calculations!BP144:BY144,Calculations!BZ144:CI144,2,2)),"N/A",TTEST(Calculations!BP144:BY144,Calculations!BZ144:CI144,2,2)))</f>
        <v>N/A</v>
      </c>
      <c r="J143" s="97" t="e">
        <f t="shared" si="11"/>
        <v>#DIV/0!</v>
      </c>
      <c r="K143" s="102"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9"/>
      <c r="B144" s="95" t="str">
        <f>'Gene Table'!D144</f>
        <v>NM_000450</v>
      </c>
      <c r="C144" s="96" t="s">
        <v>189</v>
      </c>
      <c r="D144" s="97" t="e">
        <f>Calculations!BN145</f>
        <v>#DIV/0!</v>
      </c>
      <c r="E144" s="97" t="e">
        <f>Calculations!BO145</f>
        <v>#DIV/0!</v>
      </c>
      <c r="F144" s="98" t="e">
        <f t="shared" si="8"/>
        <v>#DIV/0!</v>
      </c>
      <c r="G144" s="98" t="e">
        <f t="shared" si="9"/>
        <v>#DIV/0!</v>
      </c>
      <c r="H144" s="97" t="e">
        <f t="shared" si="10"/>
        <v>#DIV/0!</v>
      </c>
      <c r="I144" s="101" t="str">
        <f>IF(OR(COUNT(Calculations!BP145:BY145)&lt;3,COUNT(Calculations!BZ145:CI145)&lt;3),"N/A",IF(ISERROR(TTEST(Calculations!BP145:BY145,Calculations!BZ145:CI145,2,2)),"N/A",TTEST(Calculations!BP145:BY145,Calculations!BZ145:CI145,2,2)))</f>
        <v>N/A</v>
      </c>
      <c r="J144" s="97" t="e">
        <f t="shared" si="11"/>
        <v>#DIV/0!</v>
      </c>
      <c r="K144" s="102"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9"/>
      <c r="B145" s="95" t="str">
        <f>'Gene Table'!D145</f>
        <v>NM_001713</v>
      </c>
      <c r="C145" s="96" t="s">
        <v>193</v>
      </c>
      <c r="D145" s="97" t="e">
        <f>Calculations!BN146</f>
        <v>#DIV/0!</v>
      </c>
      <c r="E145" s="97" t="e">
        <f>Calculations!BO146</f>
        <v>#DIV/0!</v>
      </c>
      <c r="F145" s="98" t="e">
        <f t="shared" si="8"/>
        <v>#DIV/0!</v>
      </c>
      <c r="G145" s="98" t="e">
        <f t="shared" si="9"/>
        <v>#DIV/0!</v>
      </c>
      <c r="H145" s="97" t="e">
        <f t="shared" si="10"/>
        <v>#DIV/0!</v>
      </c>
      <c r="I145" s="101" t="str">
        <f>IF(OR(COUNT(Calculations!BP146:BY146)&lt;3,COUNT(Calculations!BZ146:CI146)&lt;3),"N/A",IF(ISERROR(TTEST(Calculations!BP146:BY146,Calculations!BZ146:CI146,2,2)),"N/A",TTEST(Calculations!BP146:BY146,Calculations!BZ146:CI146,2,2)))</f>
        <v>N/A</v>
      </c>
      <c r="J145" s="97" t="e">
        <f t="shared" si="11"/>
        <v>#DIV/0!</v>
      </c>
      <c r="K145" s="102"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9"/>
      <c r="B146" s="95" t="str">
        <f>'Gene Table'!D146</f>
        <v>NM_002982</v>
      </c>
      <c r="C146" s="96" t="s">
        <v>197</v>
      </c>
      <c r="D146" s="97" t="e">
        <f>Calculations!BN147</f>
        <v>#DIV/0!</v>
      </c>
      <c r="E146" s="97" t="e">
        <f>Calculations!BO147</f>
        <v>#DIV/0!</v>
      </c>
      <c r="F146" s="98" t="e">
        <f t="shared" si="8"/>
        <v>#DIV/0!</v>
      </c>
      <c r="G146" s="98" t="e">
        <f t="shared" si="9"/>
        <v>#DIV/0!</v>
      </c>
      <c r="H146" s="97" t="e">
        <f t="shared" si="10"/>
        <v>#DIV/0!</v>
      </c>
      <c r="I146" s="101" t="str">
        <f>IF(OR(COUNT(Calculations!BP147:BY147)&lt;3,COUNT(Calculations!BZ147:CI147)&lt;3),"N/A",IF(ISERROR(TTEST(Calculations!BP147:BY147,Calculations!BZ147:CI147,2,2)),"N/A",TTEST(Calculations!BP147:BY147,Calculations!BZ147:CI147,2,2)))</f>
        <v>N/A</v>
      </c>
      <c r="J146" s="97" t="e">
        <f t="shared" si="11"/>
        <v>#DIV/0!</v>
      </c>
      <c r="K146" s="102"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9"/>
      <c r="B147" s="95" t="str">
        <f>'Gene Table'!D147</f>
        <v>NM_001710</v>
      </c>
      <c r="C147" s="96" t="s">
        <v>201</v>
      </c>
      <c r="D147" s="97" t="e">
        <f>Calculations!BN148</f>
        <v>#DIV/0!</v>
      </c>
      <c r="E147" s="97" t="e">
        <f>Calculations!BO148</f>
        <v>#DIV/0!</v>
      </c>
      <c r="F147" s="98" t="e">
        <f t="shared" si="8"/>
        <v>#DIV/0!</v>
      </c>
      <c r="G147" s="98" t="e">
        <f t="shared" si="9"/>
        <v>#DIV/0!</v>
      </c>
      <c r="H147" s="97" t="e">
        <f t="shared" si="10"/>
        <v>#DIV/0!</v>
      </c>
      <c r="I147" s="101" t="str">
        <f>IF(OR(COUNT(Calculations!BP148:BY148)&lt;3,COUNT(Calculations!BZ148:CI148)&lt;3),"N/A",IF(ISERROR(TTEST(Calculations!BP148:BY148,Calculations!BZ148:CI148,2,2)),"N/A",TTEST(Calculations!BP148:BY148,Calculations!BZ148:CI148,2,2)))</f>
        <v>N/A</v>
      </c>
      <c r="J147" s="97" t="e">
        <f t="shared" si="11"/>
        <v>#DIV/0!</v>
      </c>
      <c r="K147" s="102"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9"/>
      <c r="B148" s="95" t="str">
        <f>'Gene Table'!D148</f>
        <v>NM_001032295</v>
      </c>
      <c r="C148" s="96" t="s">
        <v>205</v>
      </c>
      <c r="D148" s="97" t="e">
        <f>Calculations!BN149</f>
        <v>#DIV/0!</v>
      </c>
      <c r="E148" s="97" t="e">
        <f>Calculations!BO149</f>
        <v>#DIV/0!</v>
      </c>
      <c r="F148" s="98" t="e">
        <f t="shared" si="8"/>
        <v>#DIV/0!</v>
      </c>
      <c r="G148" s="98" t="e">
        <f t="shared" si="9"/>
        <v>#DIV/0!</v>
      </c>
      <c r="H148" s="97" t="e">
        <f t="shared" si="10"/>
        <v>#DIV/0!</v>
      </c>
      <c r="I148" s="101" t="str">
        <f>IF(OR(COUNT(Calculations!BP149:BY149)&lt;3,COUNT(Calculations!BZ149:CI149)&lt;3),"N/A",IF(ISERROR(TTEST(Calculations!BP149:BY149,Calculations!BZ149:CI149,2,2)),"N/A",TTEST(Calculations!BP149:BY149,Calculations!BZ149:CI149,2,2)))</f>
        <v>N/A</v>
      </c>
      <c r="J148" s="97" t="e">
        <f t="shared" si="11"/>
        <v>#DIV/0!</v>
      </c>
      <c r="K148" s="102"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9"/>
      <c r="B149" s="95" t="str">
        <f>'Gene Table'!D149</f>
        <v>NM_004050</v>
      </c>
      <c r="C149" s="96" t="s">
        <v>209</v>
      </c>
      <c r="D149" s="97" t="e">
        <f>Calculations!BN150</f>
        <v>#DIV/0!</v>
      </c>
      <c r="E149" s="97" t="e">
        <f>Calculations!BO150</f>
        <v>#DIV/0!</v>
      </c>
      <c r="F149" s="98" t="e">
        <f t="shared" si="8"/>
        <v>#DIV/0!</v>
      </c>
      <c r="G149" s="98" t="e">
        <f t="shared" si="9"/>
        <v>#DIV/0!</v>
      </c>
      <c r="H149" s="97" t="e">
        <f t="shared" si="10"/>
        <v>#DIV/0!</v>
      </c>
      <c r="I149" s="101" t="str">
        <f>IF(OR(COUNT(Calculations!BP150:BY150)&lt;3,COUNT(Calculations!BZ150:CI150)&lt;3),"N/A",IF(ISERROR(TTEST(Calculations!BP150:BY150,Calculations!BZ150:CI150,2,2)),"N/A",TTEST(Calculations!BP150:BY150,Calculations!BZ150:CI150,2,2)))</f>
        <v>N/A</v>
      </c>
      <c r="J149" s="97" t="e">
        <f t="shared" si="11"/>
        <v>#DIV/0!</v>
      </c>
      <c r="K149" s="102"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9"/>
      <c r="B150" s="95" t="str">
        <f>'Gene Table'!D150</f>
        <v>NM_018890</v>
      </c>
      <c r="C150" s="96" t="s">
        <v>213</v>
      </c>
      <c r="D150" s="97" t="e">
        <f>Calculations!BN151</f>
        <v>#DIV/0!</v>
      </c>
      <c r="E150" s="97" t="e">
        <f>Calculations!BO151</f>
        <v>#DIV/0!</v>
      </c>
      <c r="F150" s="98" t="e">
        <f t="shared" si="8"/>
        <v>#DIV/0!</v>
      </c>
      <c r="G150" s="98" t="e">
        <f t="shared" si="9"/>
        <v>#DIV/0!</v>
      </c>
      <c r="H150" s="97" t="e">
        <f t="shared" si="10"/>
        <v>#DIV/0!</v>
      </c>
      <c r="I150" s="101" t="str">
        <f>IF(OR(COUNT(Calculations!BP151:BY151)&lt;3,COUNT(Calculations!BZ151:CI151)&lt;3),"N/A",IF(ISERROR(TTEST(Calculations!BP151:BY151,Calculations!BZ151:CI151,2,2)),"N/A",TTEST(Calculations!BP151:BY151,Calculations!BZ151:CI151,2,2)))</f>
        <v>N/A</v>
      </c>
      <c r="J150" s="97" t="e">
        <f t="shared" si="11"/>
        <v>#DIV/0!</v>
      </c>
      <c r="K150" s="102"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9"/>
      <c r="B151" s="95" t="str">
        <f>'Gene Table'!D151</f>
        <v>NM_001188</v>
      </c>
      <c r="C151" s="96" t="s">
        <v>217</v>
      </c>
      <c r="D151" s="97" t="e">
        <f>Calculations!BN152</f>
        <v>#DIV/0!</v>
      </c>
      <c r="E151" s="97" t="e">
        <f>Calculations!BO152</f>
        <v>#DIV/0!</v>
      </c>
      <c r="F151" s="98" t="e">
        <f t="shared" si="8"/>
        <v>#DIV/0!</v>
      </c>
      <c r="G151" s="98" t="e">
        <f t="shared" si="9"/>
        <v>#DIV/0!</v>
      </c>
      <c r="H151" s="97" t="e">
        <f t="shared" si="10"/>
        <v>#DIV/0!</v>
      </c>
      <c r="I151" s="101" t="str">
        <f>IF(OR(COUNT(Calculations!BP152:BY152)&lt;3,COUNT(Calculations!BZ152:CI152)&lt;3),"N/A",IF(ISERROR(TTEST(Calculations!BP152:BY152,Calculations!BZ152:CI152,2,2)),"N/A",TTEST(Calculations!BP152:BY152,Calculations!BZ152:CI152,2,2)))</f>
        <v>N/A</v>
      </c>
      <c r="J151" s="97" t="e">
        <f t="shared" si="11"/>
        <v>#DIV/0!</v>
      </c>
      <c r="K151" s="102"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9"/>
      <c r="B152" s="95" t="str">
        <f>'Gene Table'!D152</f>
        <v>NM_004322</v>
      </c>
      <c r="C152" s="96" t="s">
        <v>221</v>
      </c>
      <c r="D152" s="97" t="e">
        <f>Calculations!BN153</f>
        <v>#DIV/0!</v>
      </c>
      <c r="E152" s="97" t="e">
        <f>Calculations!BO153</f>
        <v>#DIV/0!</v>
      </c>
      <c r="F152" s="98" t="e">
        <f t="shared" si="8"/>
        <v>#DIV/0!</v>
      </c>
      <c r="G152" s="98" t="e">
        <f t="shared" si="9"/>
        <v>#DIV/0!</v>
      </c>
      <c r="H152" s="97" t="e">
        <f t="shared" si="10"/>
        <v>#DIV/0!</v>
      </c>
      <c r="I152" s="101" t="str">
        <f>IF(OR(COUNT(Calculations!BP153:BY153)&lt;3,COUNT(Calculations!BZ153:CI153)&lt;3),"N/A",IF(ISERROR(TTEST(Calculations!BP153:BY153,Calculations!BZ153:CI153,2,2)),"N/A",TTEST(Calculations!BP153:BY153,Calculations!BZ153:CI153,2,2)))</f>
        <v>N/A</v>
      </c>
      <c r="J152" s="97" t="e">
        <f t="shared" si="11"/>
        <v>#DIV/0!</v>
      </c>
      <c r="K152" s="102"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9"/>
      <c r="B153" s="95" t="str">
        <f>'Gene Table'!D153</f>
        <v>NM_000948</v>
      </c>
      <c r="C153" s="96" t="s">
        <v>225</v>
      </c>
      <c r="D153" s="97" t="e">
        <f>Calculations!BN154</f>
        <v>#DIV/0!</v>
      </c>
      <c r="E153" s="97" t="e">
        <f>Calculations!BO154</f>
        <v>#DIV/0!</v>
      </c>
      <c r="F153" s="98" t="e">
        <f t="shared" si="8"/>
        <v>#DIV/0!</v>
      </c>
      <c r="G153" s="98" t="e">
        <f t="shared" si="9"/>
        <v>#DIV/0!</v>
      </c>
      <c r="H153" s="97" t="e">
        <f t="shared" si="10"/>
        <v>#DIV/0!</v>
      </c>
      <c r="I153" s="101" t="str">
        <f>IF(OR(COUNT(Calculations!BP154:BY154)&lt;3,COUNT(Calculations!BZ154:CI154)&lt;3),"N/A",IF(ISERROR(TTEST(Calculations!BP154:BY154,Calculations!BZ154:CI154,2,2)),"N/A",TTEST(Calculations!BP154:BY154,Calculations!BZ154:CI154,2,2)))</f>
        <v>N/A</v>
      </c>
      <c r="J153" s="97" t="e">
        <f t="shared" si="11"/>
        <v>#DIV/0!</v>
      </c>
      <c r="K153" s="102"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9"/>
      <c r="B154" s="95" t="str">
        <f>'Gene Table'!D154</f>
        <v>NM_000446</v>
      </c>
      <c r="C154" s="96" t="s">
        <v>229</v>
      </c>
      <c r="D154" s="97" t="e">
        <f>Calculations!BN155</f>
        <v>#DIV/0!</v>
      </c>
      <c r="E154" s="97" t="e">
        <f>Calculations!BO155</f>
        <v>#DIV/0!</v>
      </c>
      <c r="F154" s="98" t="e">
        <f t="shared" si="8"/>
        <v>#DIV/0!</v>
      </c>
      <c r="G154" s="98" t="e">
        <f t="shared" si="9"/>
        <v>#DIV/0!</v>
      </c>
      <c r="H154" s="97" t="e">
        <f t="shared" si="10"/>
        <v>#DIV/0!</v>
      </c>
      <c r="I154" s="101" t="str">
        <f>IF(OR(COUNT(Calculations!BP155:BY155)&lt;3,COUNT(Calculations!BZ155:CI155)&lt;3),"N/A",IF(ISERROR(TTEST(Calculations!BP155:BY155,Calculations!BZ155:CI155,2,2)),"N/A",TTEST(Calculations!BP155:BY155,Calculations!BZ155:CI155,2,2)))</f>
        <v>N/A</v>
      </c>
      <c r="J154" s="97" t="e">
        <f t="shared" si="11"/>
        <v>#DIV/0!</v>
      </c>
      <c r="K154" s="102"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9"/>
      <c r="B155" s="95" t="str">
        <f>'Gene Table'!D155</f>
        <v>NM_016362</v>
      </c>
      <c r="C155" s="96" t="s">
        <v>233</v>
      </c>
      <c r="D155" s="97" t="e">
        <f>Calculations!BN156</f>
        <v>#DIV/0!</v>
      </c>
      <c r="E155" s="97" t="e">
        <f>Calculations!BO156</f>
        <v>#DIV/0!</v>
      </c>
      <c r="F155" s="98" t="e">
        <f aca="true" t="shared" si="12" ref="F155:F214">2^-D155</f>
        <v>#DIV/0!</v>
      </c>
      <c r="G155" s="98" t="e">
        <f aca="true" t="shared" si="13" ref="G155:G214">2^-E155</f>
        <v>#DIV/0!</v>
      </c>
      <c r="H155" s="97" t="e">
        <f aca="true" t="shared" si="14" ref="H155:H214">F155/G155</f>
        <v>#DIV/0!</v>
      </c>
      <c r="I155" s="101" t="str">
        <f>IF(OR(COUNT(Calculations!BP156:BY156)&lt;3,COUNT(Calculations!BZ156:CI156)&lt;3),"N/A",IF(ISERROR(TTEST(Calculations!BP156:BY156,Calculations!BZ156:CI156,2,2)),"N/A",TTEST(Calculations!BP156:BY156,Calculations!BZ156:CI156,2,2)))</f>
        <v>N/A</v>
      </c>
      <c r="J155" s="97" t="e">
        <f aca="true" t="shared" si="15" ref="J155:J214">IF(H155&gt;1,H155,-1/H155)</f>
        <v>#DIV/0!</v>
      </c>
      <c r="K155" s="102"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9"/>
      <c r="B156" s="95" t="str">
        <f>'Gene Table'!D156</f>
        <v>NM_016546</v>
      </c>
      <c r="C156" s="96" t="s">
        <v>237</v>
      </c>
      <c r="D156" s="97" t="e">
        <f>Calculations!BN157</f>
        <v>#DIV/0!</v>
      </c>
      <c r="E156" s="97" t="e">
        <f>Calculations!BO157</f>
        <v>#DIV/0!</v>
      </c>
      <c r="F156" s="98" t="e">
        <f t="shared" si="12"/>
        <v>#DIV/0!</v>
      </c>
      <c r="G156" s="98" t="e">
        <f t="shared" si="13"/>
        <v>#DIV/0!</v>
      </c>
      <c r="H156" s="97" t="e">
        <f t="shared" si="14"/>
        <v>#DIV/0!</v>
      </c>
      <c r="I156" s="101" t="str">
        <f>IF(OR(COUNT(Calculations!BP157:BY157)&lt;3,COUNT(Calculations!BZ157:CI157)&lt;3),"N/A",IF(ISERROR(TTEST(Calculations!BP157:BY157,Calculations!BZ157:CI157,2,2)),"N/A",TTEST(Calculations!BP157:BY157,Calculations!BZ157:CI157,2,2)))</f>
        <v>N/A</v>
      </c>
      <c r="J156" s="97" t="e">
        <f t="shared" si="15"/>
        <v>#DIV/0!</v>
      </c>
      <c r="K156" s="102"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9"/>
      <c r="B157" s="95" t="str">
        <f>'Gene Table'!D157</f>
        <v>NM_000602</v>
      </c>
      <c r="C157" s="96" t="s">
        <v>241</v>
      </c>
      <c r="D157" s="97" t="e">
        <f>Calculations!BN158</f>
        <v>#DIV/0!</v>
      </c>
      <c r="E157" s="97" t="e">
        <f>Calculations!BO158</f>
        <v>#DIV/0!</v>
      </c>
      <c r="F157" s="98" t="e">
        <f t="shared" si="12"/>
        <v>#DIV/0!</v>
      </c>
      <c r="G157" s="98" t="e">
        <f t="shared" si="13"/>
        <v>#DIV/0!</v>
      </c>
      <c r="H157" s="97" t="e">
        <f t="shared" si="14"/>
        <v>#DIV/0!</v>
      </c>
      <c r="I157" s="101" t="str">
        <f>IF(OR(COUNT(Calculations!BP158:BY158)&lt;3,COUNT(Calculations!BZ158:CI158)&lt;3),"N/A",IF(ISERROR(TTEST(Calculations!BP158:BY158,Calculations!BZ158:CI158,2,2)),"N/A",TTEST(Calculations!BP158:BY158,Calculations!BZ158:CI158,2,2)))</f>
        <v>N/A</v>
      </c>
      <c r="J157" s="97" t="e">
        <f t="shared" si="15"/>
        <v>#DIV/0!</v>
      </c>
      <c r="K157" s="102"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9"/>
      <c r="B158" s="95" t="str">
        <f>'Gene Table'!D158</f>
        <v>NM_000905</v>
      </c>
      <c r="C158" s="96" t="s">
        <v>245</v>
      </c>
      <c r="D158" s="97" t="e">
        <f>Calculations!BN159</f>
        <v>#DIV/0!</v>
      </c>
      <c r="E158" s="97" t="e">
        <f>Calculations!BO159</f>
        <v>#DIV/0!</v>
      </c>
      <c r="F158" s="98" t="e">
        <f t="shared" si="12"/>
        <v>#DIV/0!</v>
      </c>
      <c r="G158" s="98" t="e">
        <f t="shared" si="13"/>
        <v>#DIV/0!</v>
      </c>
      <c r="H158" s="97" t="e">
        <f t="shared" si="14"/>
        <v>#DIV/0!</v>
      </c>
      <c r="I158" s="101" t="str">
        <f>IF(OR(COUNT(Calculations!BP159:BY159)&lt;3,COUNT(Calculations!BZ159:CI159)&lt;3),"N/A",IF(ISERROR(TTEST(Calculations!BP159:BY159,Calculations!BZ159:CI159,2,2)),"N/A",TTEST(Calculations!BP159:BY159,Calculations!BZ159:CI159,2,2)))</f>
        <v>N/A</v>
      </c>
      <c r="J158" s="97" t="e">
        <f t="shared" si="15"/>
        <v>#DIV/0!</v>
      </c>
      <c r="K158" s="102"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9"/>
      <c r="B159" s="95" t="str">
        <f>'Gene Table'!D159</f>
        <v>NM_002503</v>
      </c>
      <c r="C159" s="96" t="s">
        <v>249</v>
      </c>
      <c r="D159" s="97" t="e">
        <f>Calculations!BN160</f>
        <v>#DIV/0!</v>
      </c>
      <c r="E159" s="97" t="e">
        <f>Calculations!BO160</f>
        <v>#DIV/0!</v>
      </c>
      <c r="F159" s="98" t="e">
        <f t="shared" si="12"/>
        <v>#DIV/0!</v>
      </c>
      <c r="G159" s="98" t="e">
        <f t="shared" si="13"/>
        <v>#DIV/0!</v>
      </c>
      <c r="H159" s="97" t="e">
        <f t="shared" si="14"/>
        <v>#DIV/0!</v>
      </c>
      <c r="I159" s="101" t="str">
        <f>IF(OR(COUNT(Calculations!BP160:BY160)&lt;3,COUNT(Calculations!BZ160:CI160)&lt;3),"N/A",IF(ISERROR(TTEST(Calculations!BP160:BY160,Calculations!BZ160:CI160,2,2)),"N/A",TTEST(Calculations!BP160:BY160,Calculations!BZ160:CI160,2,2)))</f>
        <v>N/A</v>
      </c>
      <c r="J159" s="97" t="e">
        <f t="shared" si="15"/>
        <v>#DIV/0!</v>
      </c>
      <c r="K159" s="102"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9"/>
      <c r="B160" s="95" t="str">
        <f>'Gene Table'!D160</f>
        <v>NM_020529</v>
      </c>
      <c r="C160" s="96" t="s">
        <v>253</v>
      </c>
      <c r="D160" s="97" t="e">
        <f>Calculations!BN161</f>
        <v>#DIV/0!</v>
      </c>
      <c r="E160" s="97" t="e">
        <f>Calculations!BO161</f>
        <v>#DIV/0!</v>
      </c>
      <c r="F160" s="98" t="e">
        <f t="shared" si="12"/>
        <v>#DIV/0!</v>
      </c>
      <c r="G160" s="98" t="e">
        <f t="shared" si="13"/>
        <v>#DIV/0!</v>
      </c>
      <c r="H160" s="97" t="e">
        <f t="shared" si="14"/>
        <v>#DIV/0!</v>
      </c>
      <c r="I160" s="101" t="str">
        <f>IF(OR(COUNT(Calculations!BP161:BY161)&lt;3,COUNT(Calculations!BZ161:CI161)&lt;3),"N/A",IF(ISERROR(TTEST(Calculations!BP161:BY161,Calculations!BZ161:CI161,2,2)),"N/A",TTEST(Calculations!BP161:BY161,Calculations!BZ161:CI161,2,2)))</f>
        <v>N/A</v>
      </c>
      <c r="J160" s="97" t="e">
        <f t="shared" si="15"/>
        <v>#DIV/0!</v>
      </c>
      <c r="K160" s="102"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9"/>
      <c r="B161" s="95" t="str">
        <f>'Gene Table'!D161</f>
        <v>NM_000631</v>
      </c>
      <c r="C161" s="96" t="s">
        <v>257</v>
      </c>
      <c r="D161" s="97" t="e">
        <f>Calculations!BN162</f>
        <v>#DIV/0!</v>
      </c>
      <c r="E161" s="97" t="e">
        <f>Calculations!BO162</f>
        <v>#DIV/0!</v>
      </c>
      <c r="F161" s="98" t="e">
        <f t="shared" si="12"/>
        <v>#DIV/0!</v>
      </c>
      <c r="G161" s="98" t="e">
        <f t="shared" si="13"/>
        <v>#DIV/0!</v>
      </c>
      <c r="H161" s="97" t="e">
        <f t="shared" si="14"/>
        <v>#DIV/0!</v>
      </c>
      <c r="I161" s="101" t="str">
        <f>IF(OR(COUNT(Calculations!BP162:BY162)&lt;3,COUNT(Calculations!BZ162:CI162)&lt;3),"N/A",IF(ISERROR(TTEST(Calculations!BP162:BY162,Calculations!BZ162:CI162,2,2)),"N/A",TTEST(Calculations!BP162:BY162,Calculations!BZ162:CI162,2,2)))</f>
        <v>N/A</v>
      </c>
      <c r="J161" s="97" t="e">
        <f t="shared" si="15"/>
        <v>#DIV/0!</v>
      </c>
      <c r="K161" s="102"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9"/>
      <c r="B162" s="95" t="str">
        <f>'Gene Table'!D162</f>
        <v>NM_000433</v>
      </c>
      <c r="C162" s="96" t="s">
        <v>261</v>
      </c>
      <c r="D162" s="97" t="e">
        <f>Calculations!BN163</f>
        <v>#DIV/0!</v>
      </c>
      <c r="E162" s="97" t="e">
        <f>Calculations!BO163</f>
        <v>#DIV/0!</v>
      </c>
      <c r="F162" s="98" t="e">
        <f t="shared" si="12"/>
        <v>#DIV/0!</v>
      </c>
      <c r="G162" s="98" t="e">
        <f t="shared" si="13"/>
        <v>#DIV/0!</v>
      </c>
      <c r="H162" s="97" t="e">
        <f t="shared" si="14"/>
        <v>#DIV/0!</v>
      </c>
      <c r="I162" s="101" t="str">
        <f>IF(OR(COUNT(Calculations!BP163:BY163)&lt;3,COUNT(Calculations!BZ163:CI163)&lt;3),"N/A",IF(ISERROR(TTEST(Calculations!BP163:BY163,Calculations!BZ163:CI163,2,2)),"N/A",TTEST(Calculations!BP163:BY163,Calculations!BZ163:CI163,2,2)))</f>
        <v>N/A</v>
      </c>
      <c r="J162" s="97" t="e">
        <f t="shared" si="15"/>
        <v>#DIV/0!</v>
      </c>
      <c r="K162" s="102"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9"/>
      <c r="B163" s="95" t="str">
        <f>'Gene Table'!D163</f>
        <v>NM_002468</v>
      </c>
      <c r="C163" s="96" t="s">
        <v>265</v>
      </c>
      <c r="D163" s="97" t="e">
        <f>Calculations!BN164</f>
        <v>#DIV/0!</v>
      </c>
      <c r="E163" s="97" t="e">
        <f>Calculations!BO164</f>
        <v>#DIV/0!</v>
      </c>
      <c r="F163" s="98" t="e">
        <f t="shared" si="12"/>
        <v>#DIV/0!</v>
      </c>
      <c r="G163" s="98" t="e">
        <f t="shared" si="13"/>
        <v>#DIV/0!</v>
      </c>
      <c r="H163" s="97" t="e">
        <f t="shared" si="14"/>
        <v>#DIV/0!</v>
      </c>
      <c r="I163" s="101" t="str">
        <f>IF(OR(COUNT(Calculations!BP164:BY164)&lt;3,COUNT(Calculations!BZ164:CI164)&lt;3),"N/A",IF(ISERROR(TTEST(Calculations!BP164:BY164,Calculations!BZ164:CI164,2,2)),"N/A",TTEST(Calculations!BP164:BY164,Calculations!BZ164:CI164,2,2)))</f>
        <v>N/A</v>
      </c>
      <c r="J163" s="97" t="e">
        <f t="shared" si="15"/>
        <v>#DIV/0!</v>
      </c>
      <c r="K163" s="102"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9"/>
      <c r="B164" s="95" t="str">
        <f>'Gene Table'!D164</f>
        <v>NM_004530</v>
      </c>
      <c r="C164" s="96" t="s">
        <v>269</v>
      </c>
      <c r="D164" s="97" t="e">
        <f>Calculations!BN165</f>
        <v>#DIV/0!</v>
      </c>
      <c r="E164" s="97" t="e">
        <f>Calculations!BO165</f>
        <v>#DIV/0!</v>
      </c>
      <c r="F164" s="98" t="e">
        <f t="shared" si="12"/>
        <v>#DIV/0!</v>
      </c>
      <c r="G164" s="98" t="e">
        <f t="shared" si="13"/>
        <v>#DIV/0!</v>
      </c>
      <c r="H164" s="97" t="e">
        <f t="shared" si="14"/>
        <v>#DIV/0!</v>
      </c>
      <c r="I164" s="101" t="str">
        <f>IF(OR(COUNT(Calculations!BP165:BY165)&lt;3,COUNT(Calculations!BZ165:CI165)&lt;3),"N/A",IF(ISERROR(TTEST(Calculations!BP165:BY165,Calculations!BZ165:CI165,2,2)),"N/A",TTEST(Calculations!BP165:BY165,Calculations!BZ165:CI165,2,2)))</f>
        <v>N/A</v>
      </c>
      <c r="J164" s="97" t="e">
        <f t="shared" si="15"/>
        <v>#DIV/0!</v>
      </c>
      <c r="K164" s="102"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9"/>
      <c r="B165" s="95" t="str">
        <f>'Gene Table'!D165</f>
        <v>NM_002415</v>
      </c>
      <c r="C165" s="96" t="s">
        <v>273</v>
      </c>
      <c r="D165" s="97" t="e">
        <f>Calculations!BN166</f>
        <v>#DIV/0!</v>
      </c>
      <c r="E165" s="97" t="e">
        <f>Calculations!BO166</f>
        <v>#DIV/0!</v>
      </c>
      <c r="F165" s="98" t="e">
        <f t="shared" si="12"/>
        <v>#DIV/0!</v>
      </c>
      <c r="G165" s="98" t="e">
        <f t="shared" si="13"/>
        <v>#DIV/0!</v>
      </c>
      <c r="H165" s="97" t="e">
        <f t="shared" si="14"/>
        <v>#DIV/0!</v>
      </c>
      <c r="I165" s="101" t="str">
        <f>IF(OR(COUNT(Calculations!BP166:BY166)&lt;3,COUNT(Calculations!BZ166:CI166)&lt;3),"N/A",IF(ISERROR(TTEST(Calculations!BP166:BY166,Calculations!BZ166:CI166,2,2)),"N/A",TTEST(Calculations!BP166:BY166,Calculations!BZ166:CI166,2,2)))</f>
        <v>N/A</v>
      </c>
      <c r="J165" s="97" t="e">
        <f t="shared" si="15"/>
        <v>#DIV/0!</v>
      </c>
      <c r="K165" s="102"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9"/>
      <c r="B166" s="95" t="str">
        <f>'Gene Table'!D166</f>
        <v>NM_002389</v>
      </c>
      <c r="C166" s="96" t="s">
        <v>277</v>
      </c>
      <c r="D166" s="97" t="e">
        <f>Calculations!BN167</f>
        <v>#DIV/0!</v>
      </c>
      <c r="E166" s="97" t="e">
        <f>Calculations!BO167</f>
        <v>#DIV/0!</v>
      </c>
      <c r="F166" s="98" t="e">
        <f t="shared" si="12"/>
        <v>#DIV/0!</v>
      </c>
      <c r="G166" s="98" t="e">
        <f t="shared" si="13"/>
        <v>#DIV/0!</v>
      </c>
      <c r="H166" s="97" t="e">
        <f t="shared" si="14"/>
        <v>#DIV/0!</v>
      </c>
      <c r="I166" s="101" t="str">
        <f>IF(OR(COUNT(Calculations!BP167:BY167)&lt;3,COUNT(Calculations!BZ167:CI167)&lt;3),"N/A",IF(ISERROR(TTEST(Calculations!BP167:BY167,Calculations!BZ167:CI167,2,2)),"N/A",TTEST(Calculations!BP167:BY167,Calculations!BZ167:CI167,2,2)))</f>
        <v>N/A</v>
      </c>
      <c r="J166" s="97" t="e">
        <f t="shared" si="15"/>
        <v>#DIV/0!</v>
      </c>
      <c r="K166" s="102"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9"/>
      <c r="B167" s="95" t="str">
        <f>'Gene Table'!D167</f>
        <v>NM_004985</v>
      </c>
      <c r="C167" s="96" t="s">
        <v>281</v>
      </c>
      <c r="D167" s="97" t="e">
        <f>Calculations!BN168</f>
        <v>#DIV/0!</v>
      </c>
      <c r="E167" s="97" t="e">
        <f>Calculations!BO168</f>
        <v>#DIV/0!</v>
      </c>
      <c r="F167" s="98" t="e">
        <f t="shared" si="12"/>
        <v>#DIV/0!</v>
      </c>
      <c r="G167" s="98" t="e">
        <f t="shared" si="13"/>
        <v>#DIV/0!</v>
      </c>
      <c r="H167" s="97" t="e">
        <f t="shared" si="14"/>
        <v>#DIV/0!</v>
      </c>
      <c r="I167" s="101" t="str">
        <f>IF(OR(COUNT(Calculations!BP168:BY168)&lt;3,COUNT(Calculations!BZ168:CI168)&lt;3),"N/A",IF(ISERROR(TTEST(Calculations!BP168:BY168,Calculations!BZ168:CI168,2,2)),"N/A",TTEST(Calculations!BP168:BY168,Calculations!BZ168:CI168,2,2)))</f>
        <v>N/A</v>
      </c>
      <c r="J167" s="97" t="e">
        <f t="shared" si="15"/>
        <v>#DIV/0!</v>
      </c>
      <c r="K167" s="102"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9"/>
      <c r="B168" s="95" t="str">
        <f>'Gene Table'!D168</f>
        <v>NM_013289</v>
      </c>
      <c r="C168" s="96" t="s">
        <v>285</v>
      </c>
      <c r="D168" s="97" t="e">
        <f>Calculations!BN169</f>
        <v>#DIV/0!</v>
      </c>
      <c r="E168" s="97" t="e">
        <f>Calculations!BO169</f>
        <v>#DIV/0!</v>
      </c>
      <c r="F168" s="98" t="e">
        <f t="shared" si="12"/>
        <v>#DIV/0!</v>
      </c>
      <c r="G168" s="98" t="e">
        <f t="shared" si="13"/>
        <v>#DIV/0!</v>
      </c>
      <c r="H168" s="97" t="e">
        <f t="shared" si="14"/>
        <v>#DIV/0!</v>
      </c>
      <c r="I168" s="101" t="str">
        <f>IF(OR(COUNT(Calculations!BP169:BY169)&lt;3,COUNT(Calculations!BZ169:CI169)&lt;3),"N/A",IF(ISERROR(TTEST(Calculations!BP169:BY169,Calculations!BZ169:CI169,2,2)),"N/A",TTEST(Calculations!BP169:BY169,Calculations!BZ169:CI169,2,2)))</f>
        <v>N/A</v>
      </c>
      <c r="J168" s="97" t="e">
        <f t="shared" si="15"/>
        <v>#DIV/0!</v>
      </c>
      <c r="K168" s="102"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9"/>
      <c r="B169" s="95" t="str">
        <f>'Gene Table'!D169</f>
        <v>NM_012313</v>
      </c>
      <c r="C169" s="96" t="s">
        <v>289</v>
      </c>
      <c r="D169" s="97" t="e">
        <f>Calculations!BN170</f>
        <v>#DIV/0!</v>
      </c>
      <c r="E169" s="97" t="e">
        <f>Calculations!BO170</f>
        <v>#DIV/0!</v>
      </c>
      <c r="F169" s="98" t="e">
        <f t="shared" si="12"/>
        <v>#DIV/0!</v>
      </c>
      <c r="G169" s="98" t="e">
        <f t="shared" si="13"/>
        <v>#DIV/0!</v>
      </c>
      <c r="H169" s="97" t="e">
        <f t="shared" si="14"/>
        <v>#DIV/0!</v>
      </c>
      <c r="I169" s="101" t="str">
        <f>IF(OR(COUNT(Calculations!BP170:BY170)&lt;3,COUNT(Calculations!BZ170:CI170)&lt;3),"N/A",IF(ISERROR(TTEST(Calculations!BP170:BY170,Calculations!BZ170:CI170,2,2)),"N/A",TTEST(Calculations!BP170:BY170,Calculations!BZ170:CI170,2,2)))</f>
        <v>N/A</v>
      </c>
      <c r="J169" s="97" t="e">
        <f t="shared" si="15"/>
        <v>#DIV/0!</v>
      </c>
      <c r="K169" s="102"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9"/>
      <c r="B170" s="95" t="str">
        <f>'Gene Table'!D170</f>
        <v>NM_015868</v>
      </c>
      <c r="C170" s="96" t="s">
        <v>293</v>
      </c>
      <c r="D170" s="97" t="e">
        <f>Calculations!BN171</f>
        <v>#DIV/0!</v>
      </c>
      <c r="E170" s="97" t="e">
        <f>Calculations!BO171</f>
        <v>#DIV/0!</v>
      </c>
      <c r="F170" s="98" t="e">
        <f t="shared" si="12"/>
        <v>#DIV/0!</v>
      </c>
      <c r="G170" s="98" t="e">
        <f t="shared" si="13"/>
        <v>#DIV/0!</v>
      </c>
      <c r="H170" s="97" t="e">
        <f t="shared" si="14"/>
        <v>#DIV/0!</v>
      </c>
      <c r="I170" s="101" t="str">
        <f>IF(OR(COUNT(Calculations!BP171:BY171)&lt;3,COUNT(Calculations!BZ171:CI171)&lt;3),"N/A",IF(ISERROR(TTEST(Calculations!BP171:BY171,Calculations!BZ171:CI171,2,2)),"N/A",TTEST(Calculations!BP171:BY171,Calculations!BZ171:CI171,2,2)))</f>
        <v>N/A</v>
      </c>
      <c r="J170" s="97" t="e">
        <f t="shared" si="15"/>
        <v>#DIV/0!</v>
      </c>
      <c r="K170" s="102"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9"/>
      <c r="B171" s="95" t="str">
        <f>'Gene Table'!D171</f>
        <v>NM_014218</v>
      </c>
      <c r="C171" s="96" t="s">
        <v>297</v>
      </c>
      <c r="D171" s="97" t="e">
        <f>Calculations!BN172</f>
        <v>#DIV/0!</v>
      </c>
      <c r="E171" s="97" t="e">
        <f>Calculations!BO172</f>
        <v>#DIV/0!</v>
      </c>
      <c r="F171" s="98" t="e">
        <f t="shared" si="12"/>
        <v>#DIV/0!</v>
      </c>
      <c r="G171" s="98" t="e">
        <f t="shared" si="13"/>
        <v>#DIV/0!</v>
      </c>
      <c r="H171" s="97" t="e">
        <f t="shared" si="14"/>
        <v>#DIV/0!</v>
      </c>
      <c r="I171" s="101" t="str">
        <f>IF(OR(COUNT(Calculations!BP172:BY172)&lt;3,COUNT(Calculations!BZ172:CI172)&lt;3),"N/A",IF(ISERROR(TTEST(Calculations!BP172:BY172,Calculations!BZ172:CI172,2,2)),"N/A",TTEST(Calculations!BP172:BY172,Calculations!BZ172:CI172,2,2)))</f>
        <v>N/A</v>
      </c>
      <c r="J171" s="97" t="e">
        <f t="shared" si="15"/>
        <v>#DIV/0!</v>
      </c>
      <c r="K171" s="102"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9"/>
      <c r="B172" s="95" t="str">
        <f>'Gene Table'!D172</f>
        <v>NM_000215</v>
      </c>
      <c r="C172" s="96" t="s">
        <v>301</v>
      </c>
      <c r="D172" s="97" t="e">
        <f>Calculations!BN173</f>
        <v>#DIV/0!</v>
      </c>
      <c r="E172" s="97" t="e">
        <f>Calculations!BO173</f>
        <v>#DIV/0!</v>
      </c>
      <c r="F172" s="98" t="e">
        <f t="shared" si="12"/>
        <v>#DIV/0!</v>
      </c>
      <c r="G172" s="98" t="e">
        <f t="shared" si="13"/>
        <v>#DIV/0!</v>
      </c>
      <c r="H172" s="97" t="e">
        <f t="shared" si="14"/>
        <v>#DIV/0!</v>
      </c>
      <c r="I172" s="101" t="str">
        <f>IF(OR(COUNT(Calculations!BP173:BY173)&lt;3,COUNT(Calculations!BZ173:CI173)&lt;3),"N/A",IF(ISERROR(TTEST(Calculations!BP173:BY173,Calculations!BZ173:CI173,2,2)),"N/A",TTEST(Calculations!BP173:BY173,Calculations!BZ173:CI173,2,2)))</f>
        <v>N/A</v>
      </c>
      <c r="J172" s="97" t="e">
        <f t="shared" si="15"/>
        <v>#DIV/0!</v>
      </c>
      <c r="K172" s="102"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9"/>
      <c r="B173" s="95" t="str">
        <f>'Gene Table'!D173</f>
        <v>NM_000585</v>
      </c>
      <c r="C173" s="96" t="s">
        <v>305</v>
      </c>
      <c r="D173" s="97" t="e">
        <f>Calculations!BN174</f>
        <v>#DIV/0!</v>
      </c>
      <c r="E173" s="97" t="e">
        <f>Calculations!BO174</f>
        <v>#DIV/0!</v>
      </c>
      <c r="F173" s="98" t="e">
        <f t="shared" si="12"/>
        <v>#DIV/0!</v>
      </c>
      <c r="G173" s="98" t="e">
        <f t="shared" si="13"/>
        <v>#DIV/0!</v>
      </c>
      <c r="H173" s="97" t="e">
        <f t="shared" si="14"/>
        <v>#DIV/0!</v>
      </c>
      <c r="I173" s="101" t="str">
        <f>IF(OR(COUNT(Calculations!BP174:BY174)&lt;3,COUNT(Calculations!BZ174:CI174)&lt;3),"N/A",IF(ISERROR(TTEST(Calculations!BP174:BY174,Calculations!BZ174:CI174,2,2)),"N/A",TTEST(Calculations!BP174:BY174,Calculations!BZ174:CI174,2,2)))</f>
        <v>N/A</v>
      </c>
      <c r="J173" s="97" t="e">
        <f t="shared" si="15"/>
        <v>#DIV/0!</v>
      </c>
      <c r="K173" s="102"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9"/>
      <c r="B174" s="95" t="str">
        <f>'Gene Table'!D174</f>
        <v>NM_001557</v>
      </c>
      <c r="C174" s="96" t="s">
        <v>309</v>
      </c>
      <c r="D174" s="97" t="e">
        <f>Calculations!BN175</f>
        <v>#DIV/0!</v>
      </c>
      <c r="E174" s="97" t="e">
        <f>Calculations!BO175</f>
        <v>#DIV/0!</v>
      </c>
      <c r="F174" s="98" t="e">
        <f t="shared" si="12"/>
        <v>#DIV/0!</v>
      </c>
      <c r="G174" s="98" t="e">
        <f t="shared" si="13"/>
        <v>#DIV/0!</v>
      </c>
      <c r="H174" s="97" t="e">
        <f t="shared" si="14"/>
        <v>#DIV/0!</v>
      </c>
      <c r="I174" s="101" t="str">
        <f>IF(OR(COUNT(Calculations!BP175:BY175)&lt;3,COUNT(Calculations!BZ175:CI175)&lt;3),"N/A",IF(ISERROR(TTEST(Calculations!BP175:BY175,Calculations!BZ175:CI175,2,2)),"N/A",TTEST(Calculations!BP175:BY175,Calculations!BZ175:CI175,2,2)))</f>
        <v>N/A</v>
      </c>
      <c r="J174" s="97" t="e">
        <f t="shared" si="15"/>
        <v>#DIV/0!</v>
      </c>
      <c r="K174" s="102"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9"/>
      <c r="B175" s="95" t="str">
        <f>'Gene Table'!D175</f>
        <v>NM_002185</v>
      </c>
      <c r="C175" s="96" t="s">
        <v>313</v>
      </c>
      <c r="D175" s="97" t="e">
        <f>Calculations!BN176</f>
        <v>#DIV/0!</v>
      </c>
      <c r="E175" s="97" t="e">
        <f>Calculations!BO176</f>
        <v>#DIV/0!</v>
      </c>
      <c r="F175" s="98" t="e">
        <f t="shared" si="12"/>
        <v>#DIV/0!</v>
      </c>
      <c r="G175" s="98" t="e">
        <f t="shared" si="13"/>
        <v>#DIV/0!</v>
      </c>
      <c r="H175" s="97" t="e">
        <f t="shared" si="14"/>
        <v>#DIV/0!</v>
      </c>
      <c r="I175" s="101" t="str">
        <f>IF(OR(COUNT(Calculations!BP176:BY176)&lt;3,COUNT(Calculations!BZ176:CI176)&lt;3),"N/A",IF(ISERROR(TTEST(Calculations!BP176:BY176,Calculations!BZ176:CI176,2,2)),"N/A",TTEST(Calculations!BP176:BY176,Calculations!BZ176:CI176,2,2)))</f>
        <v>N/A</v>
      </c>
      <c r="J175" s="97" t="e">
        <f t="shared" si="15"/>
        <v>#DIV/0!</v>
      </c>
      <c r="K175" s="102"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9"/>
      <c r="B176" s="95" t="str">
        <f>'Gene Table'!D176</f>
        <v>NM_005534</v>
      </c>
      <c r="C176" s="96" t="s">
        <v>317</v>
      </c>
      <c r="D176" s="97" t="e">
        <f>Calculations!BN177</f>
        <v>#DIV/0!</v>
      </c>
      <c r="E176" s="97" t="e">
        <f>Calculations!BO177</f>
        <v>#DIV/0!</v>
      </c>
      <c r="F176" s="98" t="e">
        <f t="shared" si="12"/>
        <v>#DIV/0!</v>
      </c>
      <c r="G176" s="98" t="e">
        <f t="shared" si="13"/>
        <v>#DIV/0!</v>
      </c>
      <c r="H176" s="97" t="e">
        <f t="shared" si="14"/>
        <v>#DIV/0!</v>
      </c>
      <c r="I176" s="101" t="str">
        <f>IF(OR(COUNT(Calculations!BP177:BY177)&lt;3,COUNT(Calculations!BZ177:CI177)&lt;3),"N/A",IF(ISERROR(TTEST(Calculations!BP177:BY177,Calculations!BZ177:CI177,2,2)),"N/A",TTEST(Calculations!BP177:BY177,Calculations!BZ177:CI177,2,2)))</f>
        <v>N/A</v>
      </c>
      <c r="J176" s="97" t="e">
        <f t="shared" si="15"/>
        <v>#DIV/0!</v>
      </c>
      <c r="K176" s="102"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9"/>
      <c r="B177" s="95" t="str">
        <f>'Gene Table'!D177</f>
        <v>NM_001643</v>
      </c>
      <c r="C177" s="96" t="s">
        <v>321</v>
      </c>
      <c r="D177" s="97" t="e">
        <f>Calculations!BN178</f>
        <v>#DIV/0!</v>
      </c>
      <c r="E177" s="97" t="e">
        <f>Calculations!BO178</f>
        <v>#DIV/0!</v>
      </c>
      <c r="F177" s="98" t="e">
        <f t="shared" si="12"/>
        <v>#DIV/0!</v>
      </c>
      <c r="G177" s="98" t="e">
        <f t="shared" si="13"/>
        <v>#DIV/0!</v>
      </c>
      <c r="H177" s="97" t="e">
        <f t="shared" si="14"/>
        <v>#DIV/0!</v>
      </c>
      <c r="I177" s="101" t="str">
        <f>IF(OR(COUNT(Calculations!BP178:BY178)&lt;3,COUNT(Calculations!BZ178:CI178)&lt;3),"N/A",IF(ISERROR(TTEST(Calculations!BP178:BY178,Calculations!BZ178:CI178,2,2)),"N/A",TTEST(Calculations!BP178:BY178,Calculations!BZ178:CI178,2,2)))</f>
        <v>N/A</v>
      </c>
      <c r="J177" s="97" t="e">
        <f t="shared" si="15"/>
        <v>#DIV/0!</v>
      </c>
      <c r="K177" s="102"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9"/>
      <c r="B178" s="95" t="str">
        <f>'Gene Table'!D178</f>
        <v>NM_001020825</v>
      </c>
      <c r="C178" s="96" t="s">
        <v>325</v>
      </c>
      <c r="D178" s="97" t="e">
        <f>Calculations!BN179</f>
        <v>#DIV/0!</v>
      </c>
      <c r="E178" s="97" t="e">
        <f>Calculations!BO179</f>
        <v>#DIV/0!</v>
      </c>
      <c r="F178" s="98" t="e">
        <f t="shared" si="12"/>
        <v>#DIV/0!</v>
      </c>
      <c r="G178" s="98" t="e">
        <f t="shared" si="13"/>
        <v>#DIV/0!</v>
      </c>
      <c r="H178" s="97" t="e">
        <f t="shared" si="14"/>
        <v>#DIV/0!</v>
      </c>
      <c r="I178" s="101" t="str">
        <f>IF(OR(COUNT(Calculations!BP179:BY179)&lt;3,COUNT(Calculations!BZ179:CI179)&lt;3),"N/A",IF(ISERROR(TTEST(Calculations!BP179:BY179,Calculations!BZ179:CI179,2,2)),"N/A",TTEST(Calculations!BP179:BY179,Calculations!BZ179:CI179,2,2)))</f>
        <v>N/A</v>
      </c>
      <c r="J178" s="97" t="e">
        <f t="shared" si="15"/>
        <v>#DIV/0!</v>
      </c>
      <c r="K178" s="102"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9"/>
      <c r="B179" s="95" t="str">
        <f>'Gene Table'!D179</f>
        <v>NM_002085</v>
      </c>
      <c r="C179" s="96" t="s">
        <v>329</v>
      </c>
      <c r="D179" s="97" t="e">
        <f>Calculations!BN180</f>
        <v>#DIV/0!</v>
      </c>
      <c r="E179" s="97" t="e">
        <f>Calculations!BO180</f>
        <v>#DIV/0!</v>
      </c>
      <c r="F179" s="98" t="e">
        <f t="shared" si="12"/>
        <v>#DIV/0!</v>
      </c>
      <c r="G179" s="98" t="e">
        <f t="shared" si="13"/>
        <v>#DIV/0!</v>
      </c>
      <c r="H179" s="97" t="e">
        <f t="shared" si="14"/>
        <v>#DIV/0!</v>
      </c>
      <c r="I179" s="101" t="str">
        <f>IF(OR(COUNT(Calculations!BP180:BY180)&lt;3,COUNT(Calculations!BZ180:CI180)&lt;3),"N/A",IF(ISERROR(TTEST(Calculations!BP180:BY180,Calculations!BZ180:CI180,2,2)),"N/A",TTEST(Calculations!BP180:BY180,Calculations!BZ180:CI180,2,2)))</f>
        <v>N/A</v>
      </c>
      <c r="J179" s="97" t="e">
        <f t="shared" si="15"/>
        <v>#DIV/0!</v>
      </c>
      <c r="K179" s="102"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9"/>
      <c r="B180" s="95" t="str">
        <f>'Gene Table'!D180</f>
        <v>NM_173681</v>
      </c>
      <c r="C180" s="96" t="s">
        <v>333</v>
      </c>
      <c r="D180" s="97" t="e">
        <f>Calculations!BN181</f>
        <v>#DIV/0!</v>
      </c>
      <c r="E180" s="97" t="e">
        <f>Calculations!BO181</f>
        <v>#DIV/0!</v>
      </c>
      <c r="F180" s="98" t="e">
        <f t="shared" si="12"/>
        <v>#DIV/0!</v>
      </c>
      <c r="G180" s="98" t="e">
        <f t="shared" si="13"/>
        <v>#DIV/0!</v>
      </c>
      <c r="H180" s="97" t="e">
        <f t="shared" si="14"/>
        <v>#DIV/0!</v>
      </c>
      <c r="I180" s="101" t="str">
        <f>IF(OR(COUNT(Calculations!BP181:BY181)&lt;3,COUNT(Calculations!BZ181:CI181)&lt;3),"N/A",IF(ISERROR(TTEST(Calculations!BP181:BY181,Calculations!BZ181:CI181,2,2)),"N/A",TTEST(Calculations!BP181:BY181,Calculations!BZ181:CI181,2,2)))</f>
        <v>N/A</v>
      </c>
      <c r="J180" s="97" t="e">
        <f t="shared" si="15"/>
        <v>#DIV/0!</v>
      </c>
      <c r="K180" s="102"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9"/>
      <c r="B181" s="95" t="str">
        <f>'Gene Table'!D181</f>
        <v>NM_012072</v>
      </c>
      <c r="C181" s="96" t="s">
        <v>337</v>
      </c>
      <c r="D181" s="97" t="e">
        <f>Calculations!BN182</f>
        <v>#DIV/0!</v>
      </c>
      <c r="E181" s="97" t="e">
        <f>Calculations!BO182</f>
        <v>#DIV/0!</v>
      </c>
      <c r="F181" s="98" t="e">
        <f t="shared" si="12"/>
        <v>#DIV/0!</v>
      </c>
      <c r="G181" s="98" t="e">
        <f t="shared" si="13"/>
        <v>#DIV/0!</v>
      </c>
      <c r="H181" s="97" t="e">
        <f t="shared" si="14"/>
        <v>#DIV/0!</v>
      </c>
      <c r="I181" s="101" t="str">
        <f>IF(OR(COUNT(Calculations!BP182:BY182)&lt;3,COUNT(Calculations!BZ182:CI182)&lt;3),"N/A",IF(ISERROR(TTEST(Calculations!BP182:BY182,Calculations!BZ182:CI182,2,2)),"N/A",TTEST(Calculations!BP182:BY182,Calculations!BZ182:CI182,2,2)))</f>
        <v>N/A</v>
      </c>
      <c r="J181" s="97" t="e">
        <f t="shared" si="15"/>
        <v>#DIV/0!</v>
      </c>
      <c r="K181" s="102"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9"/>
      <c r="B182" s="95" t="str">
        <f>'Gene Table'!D182</f>
        <v>NM_002002</v>
      </c>
      <c r="C182" s="96" t="s">
        <v>341</v>
      </c>
      <c r="D182" s="97" t="e">
        <f>Calculations!BN183</f>
        <v>#DIV/0!</v>
      </c>
      <c r="E182" s="97" t="e">
        <f>Calculations!BO183</f>
        <v>#DIV/0!</v>
      </c>
      <c r="F182" s="98" t="e">
        <f t="shared" si="12"/>
        <v>#DIV/0!</v>
      </c>
      <c r="G182" s="98" t="e">
        <f t="shared" si="13"/>
        <v>#DIV/0!</v>
      </c>
      <c r="H182" s="97" t="e">
        <f t="shared" si="14"/>
        <v>#DIV/0!</v>
      </c>
      <c r="I182" s="101" t="str">
        <f>IF(OR(COUNT(Calculations!BP183:BY183)&lt;3,COUNT(Calculations!BZ183:CI183)&lt;3),"N/A",IF(ISERROR(TTEST(Calculations!BP183:BY183,Calculations!BZ183:CI183,2,2)),"N/A",TTEST(Calculations!BP183:BY183,Calculations!BZ183:CI183,2,2)))</f>
        <v>N/A</v>
      </c>
      <c r="J182" s="97" t="e">
        <f t="shared" si="15"/>
        <v>#DIV/0!</v>
      </c>
      <c r="K182" s="102"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9"/>
      <c r="B183" s="95" t="str">
        <f>'Gene Table'!D183</f>
        <v>HGDC</v>
      </c>
      <c r="C183" s="96" t="s">
        <v>345</v>
      </c>
      <c r="D183" s="97" t="e">
        <f>Calculations!BN184</f>
        <v>#DIV/0!</v>
      </c>
      <c r="E183" s="97" t="e">
        <f>Calculations!BO184</f>
        <v>#DIV/0!</v>
      </c>
      <c r="F183" s="98" t="e">
        <f t="shared" si="12"/>
        <v>#DIV/0!</v>
      </c>
      <c r="G183" s="98" t="e">
        <f t="shared" si="13"/>
        <v>#DIV/0!</v>
      </c>
      <c r="H183" s="97" t="e">
        <f t="shared" si="14"/>
        <v>#DIV/0!</v>
      </c>
      <c r="I183" s="101" t="str">
        <f>IF(OR(COUNT(Calculations!BP184:BY184)&lt;3,COUNT(Calculations!BZ184:CI184)&lt;3),"N/A",IF(ISERROR(TTEST(Calculations!BP184:BY184,Calculations!BZ184:CI184,2,2)),"N/A",TTEST(Calculations!BP184:BY184,Calculations!BZ184:CI184,2,2)))</f>
        <v>N/A</v>
      </c>
      <c r="J183" s="97" t="e">
        <f t="shared" si="15"/>
        <v>#DIV/0!</v>
      </c>
      <c r="K183" s="102"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9"/>
      <c r="B184" s="95" t="str">
        <f>'Gene Table'!D184</f>
        <v>HGDC</v>
      </c>
      <c r="C184" s="96" t="s">
        <v>347</v>
      </c>
      <c r="D184" s="97" t="e">
        <f>Calculations!BN185</f>
        <v>#DIV/0!</v>
      </c>
      <c r="E184" s="97" t="e">
        <f>Calculations!BO185</f>
        <v>#DIV/0!</v>
      </c>
      <c r="F184" s="98" t="e">
        <f t="shared" si="12"/>
        <v>#DIV/0!</v>
      </c>
      <c r="G184" s="98" t="e">
        <f t="shared" si="13"/>
        <v>#DIV/0!</v>
      </c>
      <c r="H184" s="97" t="e">
        <f t="shared" si="14"/>
        <v>#DIV/0!</v>
      </c>
      <c r="I184" s="101" t="str">
        <f>IF(OR(COUNT(Calculations!BP185:BY185)&lt;3,COUNT(Calculations!BZ185:CI185)&lt;3),"N/A",IF(ISERROR(TTEST(Calculations!BP185:BY185,Calculations!BZ185:CI185,2,2)),"N/A",TTEST(Calculations!BP185:BY185,Calculations!BZ185:CI185,2,2)))</f>
        <v>N/A</v>
      </c>
      <c r="J184" s="97" t="e">
        <f t="shared" si="15"/>
        <v>#DIV/0!</v>
      </c>
      <c r="K184" s="102"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9"/>
      <c r="B185" s="95" t="str">
        <f>'Gene Table'!D185</f>
        <v>NM_002046</v>
      </c>
      <c r="C185" s="96" t="s">
        <v>348</v>
      </c>
      <c r="D185" s="97" t="e">
        <f>Calculations!BN186</f>
        <v>#DIV/0!</v>
      </c>
      <c r="E185" s="97" t="e">
        <f>Calculations!BO186</f>
        <v>#DIV/0!</v>
      </c>
      <c r="F185" s="98" t="e">
        <f t="shared" si="12"/>
        <v>#DIV/0!</v>
      </c>
      <c r="G185" s="98" t="e">
        <f t="shared" si="13"/>
        <v>#DIV/0!</v>
      </c>
      <c r="H185" s="97" t="e">
        <f t="shared" si="14"/>
        <v>#DIV/0!</v>
      </c>
      <c r="I185" s="101" t="str">
        <f>IF(OR(COUNT(Calculations!BP186:BY186)&lt;3,COUNT(Calculations!BZ186:CI186)&lt;3),"N/A",IF(ISERROR(TTEST(Calculations!BP186:BY186,Calculations!BZ186:CI186,2,2)),"N/A",TTEST(Calculations!BP186:BY186,Calculations!BZ186:CI186,2,2)))</f>
        <v>N/A</v>
      </c>
      <c r="J185" s="97" t="e">
        <f t="shared" si="15"/>
        <v>#DIV/0!</v>
      </c>
      <c r="K185" s="102"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9"/>
      <c r="B186" s="95" t="str">
        <f>'Gene Table'!D186</f>
        <v>NM_001101</v>
      </c>
      <c r="C186" s="96" t="s">
        <v>352</v>
      </c>
      <c r="D186" s="97" t="e">
        <f>Calculations!BN187</f>
        <v>#DIV/0!</v>
      </c>
      <c r="E186" s="97" t="e">
        <f>Calculations!BO187</f>
        <v>#DIV/0!</v>
      </c>
      <c r="F186" s="98" t="e">
        <f t="shared" si="12"/>
        <v>#DIV/0!</v>
      </c>
      <c r="G186" s="98" t="e">
        <f t="shared" si="13"/>
        <v>#DIV/0!</v>
      </c>
      <c r="H186" s="97" t="e">
        <f t="shared" si="14"/>
        <v>#DIV/0!</v>
      </c>
      <c r="I186" s="101" t="str">
        <f>IF(OR(COUNT(Calculations!BP187:BY187)&lt;3,COUNT(Calculations!BZ187:CI187)&lt;3),"N/A",IF(ISERROR(TTEST(Calculations!BP187:BY187,Calculations!BZ187:CI187,2,2)),"N/A",TTEST(Calculations!BP187:BY187,Calculations!BZ187:CI187,2,2)))</f>
        <v>N/A</v>
      </c>
      <c r="J186" s="97" t="e">
        <f t="shared" si="15"/>
        <v>#DIV/0!</v>
      </c>
      <c r="K186" s="102"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9"/>
      <c r="B187" s="95" t="str">
        <f>'Gene Table'!D187</f>
        <v>NM_004048</v>
      </c>
      <c r="C187" s="96" t="s">
        <v>356</v>
      </c>
      <c r="D187" s="97" t="e">
        <f>Calculations!BN188</f>
        <v>#DIV/0!</v>
      </c>
      <c r="E187" s="97" t="e">
        <f>Calculations!BO188</f>
        <v>#DIV/0!</v>
      </c>
      <c r="F187" s="98" t="e">
        <f t="shared" si="12"/>
        <v>#DIV/0!</v>
      </c>
      <c r="G187" s="98" t="e">
        <f t="shared" si="13"/>
        <v>#DIV/0!</v>
      </c>
      <c r="H187" s="97" t="e">
        <f t="shared" si="14"/>
        <v>#DIV/0!</v>
      </c>
      <c r="I187" s="101" t="str">
        <f>IF(OR(COUNT(Calculations!BP188:BY188)&lt;3,COUNT(Calculations!BZ188:CI188)&lt;3),"N/A",IF(ISERROR(TTEST(Calculations!BP188:BY188,Calculations!BZ188:CI188,2,2)),"N/A",TTEST(Calculations!BP188:BY188,Calculations!BZ188:CI188,2,2)))</f>
        <v>N/A</v>
      </c>
      <c r="J187" s="97" t="e">
        <f t="shared" si="15"/>
        <v>#DIV/0!</v>
      </c>
      <c r="K187" s="102"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9"/>
      <c r="B188" s="95" t="str">
        <f>'Gene Table'!D188</f>
        <v>NM_012423</v>
      </c>
      <c r="C188" s="96" t="s">
        <v>360</v>
      </c>
      <c r="D188" s="97" t="e">
        <f>Calculations!BN189</f>
        <v>#DIV/0!</v>
      </c>
      <c r="E188" s="97" t="e">
        <f>Calculations!BO189</f>
        <v>#DIV/0!</v>
      </c>
      <c r="F188" s="98" t="e">
        <f t="shared" si="12"/>
        <v>#DIV/0!</v>
      </c>
      <c r="G188" s="98" t="e">
        <f t="shared" si="13"/>
        <v>#DIV/0!</v>
      </c>
      <c r="H188" s="97" t="e">
        <f t="shared" si="14"/>
        <v>#DIV/0!</v>
      </c>
      <c r="I188" s="101" t="str">
        <f>IF(OR(COUNT(Calculations!BP189:BY189)&lt;3,COUNT(Calculations!BZ189:CI189)&lt;3),"N/A",IF(ISERROR(TTEST(Calculations!BP189:BY189,Calculations!BZ189:CI189,2,2)),"N/A",TTEST(Calculations!BP189:BY189,Calculations!BZ189:CI189,2,2)))</f>
        <v>N/A</v>
      </c>
      <c r="J188" s="97" t="e">
        <f t="shared" si="15"/>
        <v>#DIV/0!</v>
      </c>
      <c r="K188" s="102"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9"/>
      <c r="B189" s="95" t="str">
        <f>'Gene Table'!D189</f>
        <v>NM_000194</v>
      </c>
      <c r="C189" s="96" t="s">
        <v>364</v>
      </c>
      <c r="D189" s="97" t="e">
        <f>Calculations!BN190</f>
        <v>#DIV/0!</v>
      </c>
      <c r="E189" s="97" t="e">
        <f>Calculations!BO190</f>
        <v>#DIV/0!</v>
      </c>
      <c r="F189" s="98" t="e">
        <f t="shared" si="12"/>
        <v>#DIV/0!</v>
      </c>
      <c r="G189" s="98" t="e">
        <f t="shared" si="13"/>
        <v>#DIV/0!</v>
      </c>
      <c r="H189" s="97" t="e">
        <f t="shared" si="14"/>
        <v>#DIV/0!</v>
      </c>
      <c r="I189" s="101" t="str">
        <f>IF(OR(COUNT(Calculations!BP190:BY190)&lt;3,COUNT(Calculations!BZ190:CI190)&lt;3),"N/A",IF(ISERROR(TTEST(Calculations!BP190:BY190,Calculations!BZ190:CI190,2,2)),"N/A",TTEST(Calculations!BP190:BY190,Calculations!BZ190:CI190,2,2)))</f>
        <v>N/A</v>
      </c>
      <c r="J189" s="97" t="e">
        <f t="shared" si="15"/>
        <v>#DIV/0!</v>
      </c>
      <c r="K189" s="102"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9"/>
      <c r="B190" s="95" t="str">
        <f>'Gene Table'!D190</f>
        <v>NR_003286</v>
      </c>
      <c r="C190" s="96" t="s">
        <v>368</v>
      </c>
      <c r="D190" s="97" t="e">
        <f>Calculations!BN191</f>
        <v>#DIV/0!</v>
      </c>
      <c r="E190" s="97" t="e">
        <f>Calculations!BO191</f>
        <v>#DIV/0!</v>
      </c>
      <c r="F190" s="98" t="e">
        <f t="shared" si="12"/>
        <v>#DIV/0!</v>
      </c>
      <c r="G190" s="98" t="e">
        <f t="shared" si="13"/>
        <v>#DIV/0!</v>
      </c>
      <c r="H190" s="97" t="e">
        <f t="shared" si="14"/>
        <v>#DIV/0!</v>
      </c>
      <c r="I190" s="101" t="str">
        <f>IF(OR(COUNT(Calculations!BP191:BY191)&lt;3,COUNT(Calculations!BZ191:CI191)&lt;3),"N/A",IF(ISERROR(TTEST(Calculations!BP191:BY191,Calculations!BZ191:CI191,2,2)),"N/A",TTEST(Calculations!BP191:BY191,Calculations!BZ191:CI191,2,2)))</f>
        <v>N/A</v>
      </c>
      <c r="J190" s="97" t="e">
        <f t="shared" si="15"/>
        <v>#DIV/0!</v>
      </c>
      <c r="K190" s="102"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3" customHeight="1">
      <c r="A191" s="99"/>
      <c r="B191" s="95" t="str">
        <f>'Gene Table'!D191</f>
        <v>RT</v>
      </c>
      <c r="C191" s="96" t="s">
        <v>372</v>
      </c>
      <c r="D191" s="97" t="e">
        <f>Calculations!BN192</f>
        <v>#DIV/0!</v>
      </c>
      <c r="E191" s="97" t="e">
        <f>Calculations!BO192</f>
        <v>#DIV/0!</v>
      </c>
      <c r="F191" s="98" t="e">
        <f>2^-D191</f>
        <v>#DIV/0!</v>
      </c>
      <c r="G191" s="98" t="e">
        <f>2^-E191</f>
        <v>#DIV/0!</v>
      </c>
      <c r="H191" s="97" t="e">
        <f>F191/G191</f>
        <v>#DIV/0!</v>
      </c>
      <c r="I191" s="101" t="str">
        <f>IF(OR(COUNT(Calculations!BP192:BY192)&lt;3,COUNT(Calculations!BZ192:CI192)&lt;3),"N/A",IF(ISERROR(TTEST(Calculations!BP192:BY192,Calculations!BZ192:CI192,2,2)),"N/A",TTEST(Calculations!BP192:BY192,Calculations!BZ192:CI192,2,2)))</f>
        <v>N/A</v>
      </c>
      <c r="J191" s="97" t="e">
        <f>IF(H191&gt;1,H191,-1/H191)</f>
        <v>#DIV/0!</v>
      </c>
      <c r="K191" s="102"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3" customHeight="1">
      <c r="A192" s="99"/>
      <c r="B192" s="95" t="str">
        <f>'Gene Table'!D192</f>
        <v>RT</v>
      </c>
      <c r="C192" s="96" t="s">
        <v>374</v>
      </c>
      <c r="D192" s="97" t="e">
        <f>Calculations!BN193</f>
        <v>#DIV/0!</v>
      </c>
      <c r="E192" s="97" t="e">
        <f>Calculations!BO193</f>
        <v>#DIV/0!</v>
      </c>
      <c r="F192" s="98" t="e">
        <f>2^-D192</f>
        <v>#DIV/0!</v>
      </c>
      <c r="G192" s="98" t="e">
        <f>2^-E192</f>
        <v>#DIV/0!</v>
      </c>
      <c r="H192" s="97" t="e">
        <f>F192/G192</f>
        <v>#DIV/0!</v>
      </c>
      <c r="I192" s="101" t="str">
        <f>IF(OR(COUNT(Calculations!BP193:BY193)&lt;3,COUNT(Calculations!BZ193:CI193)&lt;3),"N/A",IF(ISERROR(TTEST(Calculations!BP193:BY193,Calculations!BZ193:CI193,2,2)),"N/A",TTEST(Calculations!BP193:BY193,Calculations!BZ193:CI193,2,2)))</f>
        <v>N/A</v>
      </c>
      <c r="J192" s="97" t="e">
        <f>IF(H192&gt;1,H192,-1/H192)</f>
        <v>#DIV/0!</v>
      </c>
      <c r="K192" s="102"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3" customHeight="1">
      <c r="A193" s="99"/>
      <c r="B193" s="95" t="str">
        <f>'Gene Table'!D193</f>
        <v>PCR</v>
      </c>
      <c r="C193" s="96" t="s">
        <v>375</v>
      </c>
      <c r="D193" s="97" t="e">
        <f>Calculations!BN194</f>
        <v>#DIV/0!</v>
      </c>
      <c r="E193" s="97" t="e">
        <f>Calculations!BO194</f>
        <v>#DIV/0!</v>
      </c>
      <c r="F193" s="98" t="e">
        <f>2^-D193</f>
        <v>#DIV/0!</v>
      </c>
      <c r="G193" s="98" t="e">
        <f>2^-E193</f>
        <v>#DIV/0!</v>
      </c>
      <c r="H193" s="97" t="e">
        <f>F193/G193</f>
        <v>#DIV/0!</v>
      </c>
      <c r="I193" s="101" t="str">
        <f>IF(OR(COUNT(Calculations!BP194:BY194)&lt;3,COUNT(Calculations!BZ194:CI194)&lt;3),"N/A",IF(ISERROR(TTEST(Calculations!BP194:BY194,Calculations!BZ194:CI194,2,2)),"N/A",TTEST(Calculations!BP194:BY194,Calculations!BZ194:CI194,2,2)))</f>
        <v>N/A</v>
      </c>
      <c r="J193" s="97" t="e">
        <f>IF(H193&gt;1,H193,-1/H193)</f>
        <v>#DIV/0!</v>
      </c>
      <c r="K193" s="102"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3" customHeight="1">
      <c r="A194" s="99"/>
      <c r="B194" s="95" t="str">
        <f>'Gene Table'!D194</f>
        <v>PCR</v>
      </c>
      <c r="C194" s="96" t="s">
        <v>377</v>
      </c>
      <c r="D194" s="97" t="e">
        <f>Calculations!BN195</f>
        <v>#DIV/0!</v>
      </c>
      <c r="E194" s="97" t="e">
        <f>Calculations!BO195</f>
        <v>#DIV/0!</v>
      </c>
      <c r="F194" s="98" t="e">
        <f>2^-D194</f>
        <v>#DIV/0!</v>
      </c>
      <c r="G194" s="98" t="e">
        <f>2^-E194</f>
        <v>#DIV/0!</v>
      </c>
      <c r="H194" s="97" t="e">
        <f>F194/G194</f>
        <v>#DIV/0!</v>
      </c>
      <c r="I194" s="101" t="str">
        <f>IF(OR(COUNT(Calculations!BP195:BY195)&lt;3,COUNT(Calculations!BZ195:CI195)&lt;3),"N/A",IF(ISERROR(TTEST(Calculations!BP195:BY195,Calculations!BZ195:CI195,2,2)),"N/A",TTEST(Calculations!BP195:BY195,Calculations!BZ195:CI195,2,2)))</f>
        <v>N/A</v>
      </c>
      <c r="J194" s="97" t="e">
        <f>IF(H194&gt;1,H194,-1/H194)</f>
        <v>#DIV/0!</v>
      </c>
      <c r="K194" s="102"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row r="195" spans="1:11" ht="12.75" customHeight="1">
      <c r="A195" s="94" t="s">
        <v>631</v>
      </c>
      <c r="B195" s="95" t="str">
        <f>'Gene Table'!D195</f>
        <v>NM_000506</v>
      </c>
      <c r="C195" s="96" t="s">
        <v>9</v>
      </c>
      <c r="D195" s="97" t="e">
        <f>Calculations!BN196</f>
        <v>#DIV/0!</v>
      </c>
      <c r="E195" s="97" t="e">
        <f>Calculations!BO196</f>
        <v>#DIV/0!</v>
      </c>
      <c r="F195" s="98" t="e">
        <f>2^-D195</f>
        <v>#DIV/0!</v>
      </c>
      <c r="G195" s="98" t="e">
        <f>2^-E195</f>
        <v>#DIV/0!</v>
      </c>
      <c r="H195" s="97" t="e">
        <f>F195/G195</f>
        <v>#DIV/0!</v>
      </c>
      <c r="I195" s="101" t="str">
        <f>IF(OR(COUNT(Calculations!BP196:BY196)&lt;3,COUNT(Calculations!BZ196:CI196)&lt;3),"N/A",IF(ISERROR(TTEST(Calculations!BP196:BY196,Calculations!BZ196:CI196,2,2)),"N/A",TTEST(Calculations!BP196:BY196,Calculations!BZ196:CI196,2,2)))</f>
        <v>N/A</v>
      </c>
      <c r="J195" s="97" t="e">
        <f>IF(H195&gt;1,H195,-1/H195)</f>
        <v>#DIV/0!</v>
      </c>
      <c r="K195" s="102" t="e">
        <f>IF(AND('Test Sample Data'!N195&gt;=35,'Control Sample Data'!N195&gt;=35),"Type 3",IF(AND('Test Sample Data'!N195&gt;=30,'Control Sample Data'!N195&gt;=30,OR(I195&gt;=0.05,I195="N/A")),"Type 2",IF(OR(AND('Test Sample Data'!N195&gt;=30,'Control Sample Data'!N195&lt;=30),AND('Test Sample Data'!N195&lt;=30,'Control Sample Data'!N195&gt;=30)),"Type 1","OKAY")))</f>
        <v>#DIV/0!</v>
      </c>
    </row>
    <row r="196" spans="1:11" ht="12.75">
      <c r="A196" s="99"/>
      <c r="B196" s="95" t="str">
        <f>'Gene Table'!D196</f>
        <v>NM_000125</v>
      </c>
      <c r="C196" s="96" t="s">
        <v>13</v>
      </c>
      <c r="D196" s="97" t="e">
        <f>Calculations!BN197</f>
        <v>#DIV/0!</v>
      </c>
      <c r="E196" s="97" t="e">
        <f>Calculations!BO197</f>
        <v>#DIV/0!</v>
      </c>
      <c r="F196" s="98" t="e">
        <f>2^-D196</f>
        <v>#DIV/0!</v>
      </c>
      <c r="G196" s="98" t="e">
        <f>2^-E196</f>
        <v>#DIV/0!</v>
      </c>
      <c r="H196" s="97" t="e">
        <f>F196/G196</f>
        <v>#DIV/0!</v>
      </c>
      <c r="I196" s="101" t="str">
        <f>IF(OR(COUNT(Calculations!BP197:BY197)&lt;3,COUNT(Calculations!BZ197:CI197)&lt;3),"N/A",IF(ISERROR(TTEST(Calculations!BP197:BY197,Calculations!BZ197:CI197,2,2)),"N/A",TTEST(Calculations!BP197:BY197,Calculations!BZ197:CI197,2,2)))</f>
        <v>N/A</v>
      </c>
      <c r="J196" s="97" t="e">
        <f>IF(H196&gt;1,H196,-1/H196)</f>
        <v>#DIV/0!</v>
      </c>
      <c r="K196" s="102" t="e">
        <f>IF(AND('Test Sample Data'!N196&gt;=35,'Control Sample Data'!N196&gt;=35),"Type 3",IF(AND('Test Sample Data'!N196&gt;=30,'Control Sample Data'!N196&gt;=30,OR(I196&gt;=0.05,I196="N/A")),"Type 2",IF(OR(AND('Test Sample Data'!N196&gt;=30,'Control Sample Data'!N196&lt;=30),AND('Test Sample Data'!N196&lt;=30,'Control Sample Data'!N196&gt;=30)),"Type 1","OKAY")))</f>
        <v>#DIV/0!</v>
      </c>
    </row>
    <row r="197" spans="1:11" ht="12.75">
      <c r="A197" s="99"/>
      <c r="B197" s="95" t="str">
        <f>'Gene Table'!D197</f>
        <v>NM_000124</v>
      </c>
      <c r="C197" s="96" t="s">
        <v>17</v>
      </c>
      <c r="D197" s="97" t="e">
        <f>Calculations!BN198</f>
        <v>#DIV/0!</v>
      </c>
      <c r="E197" s="97" t="e">
        <f>Calculations!BO198</f>
        <v>#DIV/0!</v>
      </c>
      <c r="F197" s="98" t="e">
        <f>2^-D197</f>
        <v>#DIV/0!</v>
      </c>
      <c r="G197" s="98" t="e">
        <f>2^-E197</f>
        <v>#DIV/0!</v>
      </c>
      <c r="H197" s="97" t="e">
        <f>F197/G197</f>
        <v>#DIV/0!</v>
      </c>
      <c r="I197" s="101" t="str">
        <f>IF(OR(COUNT(Calculations!BP198:BY198)&lt;3,COUNT(Calculations!BZ198:CI198)&lt;3),"N/A",IF(ISERROR(TTEST(Calculations!BP198:BY198,Calculations!BZ198:CI198,2,2)),"N/A",TTEST(Calculations!BP198:BY198,Calculations!BZ198:CI198,2,2)))</f>
        <v>N/A</v>
      </c>
      <c r="J197" s="97" t="e">
        <f>IF(H197&gt;1,H197,-1/H197)</f>
        <v>#DIV/0!</v>
      </c>
      <c r="K197" s="102" t="e">
        <f>IF(AND('Test Sample Data'!N197&gt;=35,'Control Sample Data'!N197&gt;=35),"Type 3",IF(AND('Test Sample Data'!N197&gt;=30,'Control Sample Data'!N197&gt;=30,OR(I197&gt;=0.05,I197="N/A")),"Type 2",IF(OR(AND('Test Sample Data'!N197&gt;=30,'Control Sample Data'!N197&lt;=30),AND('Test Sample Data'!N197&lt;=30,'Control Sample Data'!N197&gt;=30)),"Type 1","OKAY")))</f>
        <v>#DIV/0!</v>
      </c>
    </row>
    <row r="198" spans="1:11" ht="12.75">
      <c r="A198" s="99"/>
      <c r="B198" s="95" t="str">
        <f>'Gene Table'!D198</f>
        <v>NM_202001</v>
      </c>
      <c r="C198" s="96" t="s">
        <v>21</v>
      </c>
      <c r="D198" s="97" t="e">
        <f>Calculations!BN199</f>
        <v>#DIV/0!</v>
      </c>
      <c r="E198" s="97" t="e">
        <f>Calculations!BO199</f>
        <v>#DIV/0!</v>
      </c>
      <c r="F198" s="98" t="e">
        <f>2^-D198</f>
        <v>#DIV/0!</v>
      </c>
      <c r="G198" s="98" t="e">
        <f>2^-E198</f>
        <v>#DIV/0!</v>
      </c>
      <c r="H198" s="97" t="e">
        <f>F198/G198</f>
        <v>#DIV/0!</v>
      </c>
      <c r="I198" s="101" t="str">
        <f>IF(OR(COUNT(Calculations!BP199:BY199)&lt;3,COUNT(Calculations!BZ199:CI199)&lt;3),"N/A",IF(ISERROR(TTEST(Calculations!BP199:BY199,Calculations!BZ199:CI199,2,2)),"N/A",TTEST(Calculations!BP199:BY199,Calculations!BZ199:CI199,2,2)))</f>
        <v>N/A</v>
      </c>
      <c r="J198" s="97" t="e">
        <f>IF(H198&gt;1,H198,-1/H198)</f>
        <v>#DIV/0!</v>
      </c>
      <c r="K198" s="102" t="e">
        <f>IF(AND('Test Sample Data'!N198&gt;=35,'Control Sample Data'!N198&gt;=35),"Type 3",IF(AND('Test Sample Data'!N198&gt;=30,'Control Sample Data'!N198&gt;=30,OR(I198&gt;=0.05,I198="N/A")),"Type 2",IF(OR(AND('Test Sample Data'!N198&gt;=30,'Control Sample Data'!N198&lt;=30),AND('Test Sample Data'!N198&lt;=30,'Control Sample Data'!N198&gt;=30)),"Type 1","OKAY")))</f>
        <v>#DIV/0!</v>
      </c>
    </row>
    <row r="199" spans="1:11" ht="12.75">
      <c r="A199" s="99"/>
      <c r="B199" s="95" t="str">
        <f>'Gene Table'!D199</f>
        <v>NM_001955</v>
      </c>
      <c r="C199" s="96" t="s">
        <v>25</v>
      </c>
      <c r="D199" s="97" t="e">
        <f>Calculations!BN200</f>
        <v>#DIV/0!</v>
      </c>
      <c r="E199" s="97" t="e">
        <f>Calculations!BO200</f>
        <v>#DIV/0!</v>
      </c>
      <c r="F199" s="98" t="e">
        <f>2^-D199</f>
        <v>#DIV/0!</v>
      </c>
      <c r="G199" s="98" t="e">
        <f>2^-E199</f>
        <v>#DIV/0!</v>
      </c>
      <c r="H199" s="97" t="e">
        <f>F199/G199</f>
        <v>#DIV/0!</v>
      </c>
      <c r="I199" s="101" t="str">
        <f>IF(OR(COUNT(Calculations!BP200:BY200)&lt;3,COUNT(Calculations!BZ200:CI200)&lt;3),"N/A",IF(ISERROR(TTEST(Calculations!BP200:BY200,Calculations!BZ200:CI200,2,2)),"N/A",TTEST(Calculations!BP200:BY200,Calculations!BZ200:CI200,2,2)))</f>
        <v>N/A</v>
      </c>
      <c r="J199" s="97" t="e">
        <f>IF(H199&gt;1,H199,-1/H199)</f>
        <v>#DIV/0!</v>
      </c>
      <c r="K199" s="102" t="e">
        <f>IF(AND('Test Sample Data'!N199&gt;=35,'Control Sample Data'!N199&gt;=35),"Type 3",IF(AND('Test Sample Data'!N199&gt;=30,'Control Sample Data'!N199&gt;=30,OR(I199&gt;=0.05,I199="N/A")),"Type 2",IF(OR(AND('Test Sample Data'!N199&gt;=30,'Control Sample Data'!N199&lt;=30),AND('Test Sample Data'!N199&lt;=30,'Control Sample Data'!N199&gt;=30)),"Type 1","OKAY")))</f>
        <v>#DIV/0!</v>
      </c>
    </row>
    <row r="200" spans="1:11" ht="12.75">
      <c r="A200" s="99"/>
      <c r="B200" s="95" t="str">
        <f>'Gene Table'!D200</f>
        <v>NM_000767</v>
      </c>
      <c r="C200" s="96" t="s">
        <v>29</v>
      </c>
      <c r="D200" s="97" t="e">
        <f>Calculations!BN201</f>
        <v>#DIV/0!</v>
      </c>
      <c r="E200" s="97" t="e">
        <f>Calculations!BO201</f>
        <v>#DIV/0!</v>
      </c>
      <c r="F200" s="98" t="e">
        <f>2^-D200</f>
        <v>#DIV/0!</v>
      </c>
      <c r="G200" s="98" t="e">
        <f>2^-E200</f>
        <v>#DIV/0!</v>
      </c>
      <c r="H200" s="97" t="e">
        <f>F200/G200</f>
        <v>#DIV/0!</v>
      </c>
      <c r="I200" s="101" t="str">
        <f>IF(OR(COUNT(Calculations!BP201:BY201)&lt;3,COUNT(Calculations!BZ201:CI201)&lt;3),"N/A",IF(ISERROR(TTEST(Calculations!BP201:BY201,Calculations!BZ201:CI201,2,2)),"N/A",TTEST(Calculations!BP201:BY201,Calculations!BZ201:CI201,2,2)))</f>
        <v>N/A</v>
      </c>
      <c r="J200" s="97" t="e">
        <f>IF(H200&gt;1,H200,-1/H200)</f>
        <v>#DIV/0!</v>
      </c>
      <c r="K200" s="102" t="e">
        <f>IF(AND('Test Sample Data'!N200&gt;=35,'Control Sample Data'!N200&gt;=35),"Type 3",IF(AND('Test Sample Data'!N200&gt;=30,'Control Sample Data'!N200&gt;=30,OR(I200&gt;=0.05,I200="N/A")),"Type 2",IF(OR(AND('Test Sample Data'!N200&gt;=30,'Control Sample Data'!N200&lt;=30),AND('Test Sample Data'!N200&lt;=30,'Control Sample Data'!N200&gt;=30)),"Type 1","OKAY")))</f>
        <v>#DIV/0!</v>
      </c>
    </row>
    <row r="201" spans="1:11" ht="12.75">
      <c r="A201" s="99"/>
      <c r="B201" s="95" t="str">
        <f>'Gene Table'!D201</f>
        <v>NM_000024</v>
      </c>
      <c r="C201" s="96" t="s">
        <v>33</v>
      </c>
      <c r="D201" s="97" t="e">
        <f>Calculations!BN202</f>
        <v>#DIV/0!</v>
      </c>
      <c r="E201" s="97" t="e">
        <f>Calculations!BO202</f>
        <v>#DIV/0!</v>
      </c>
      <c r="F201" s="98" t="e">
        <f>2^-D201</f>
        <v>#DIV/0!</v>
      </c>
      <c r="G201" s="98" t="e">
        <f>2^-E201</f>
        <v>#DIV/0!</v>
      </c>
      <c r="H201" s="97" t="e">
        <f>F201/G201</f>
        <v>#DIV/0!</v>
      </c>
      <c r="I201" s="101" t="str">
        <f>IF(OR(COUNT(Calculations!BP202:BY202)&lt;3,COUNT(Calculations!BZ202:CI202)&lt;3),"N/A",IF(ISERROR(TTEST(Calculations!BP202:BY202,Calculations!BZ202:CI202,2,2)),"N/A",TTEST(Calculations!BP202:BY202,Calculations!BZ202:CI202,2,2)))</f>
        <v>N/A</v>
      </c>
      <c r="J201" s="97" t="e">
        <f>IF(H201&gt;1,H201,-1/H201)</f>
        <v>#DIV/0!</v>
      </c>
      <c r="K201" s="102" t="e">
        <f>IF(AND('Test Sample Data'!N201&gt;=35,'Control Sample Data'!N201&gt;=35),"Type 3",IF(AND('Test Sample Data'!N201&gt;=30,'Control Sample Data'!N201&gt;=30,OR(I201&gt;=0.05,I201="N/A")),"Type 2",IF(OR(AND('Test Sample Data'!N201&gt;=30,'Control Sample Data'!N201&lt;=30),AND('Test Sample Data'!N201&lt;=30,'Control Sample Data'!N201&gt;=30)),"Type 1","OKAY")))</f>
        <v>#DIV/0!</v>
      </c>
    </row>
    <row r="202" spans="1:11" ht="12.75">
      <c r="A202" s="99"/>
      <c r="B202" s="95" t="str">
        <f>'Gene Table'!D202</f>
        <v>NM_001618</v>
      </c>
      <c r="C202" s="96" t="s">
        <v>37</v>
      </c>
      <c r="D202" s="97" t="e">
        <f>Calculations!BN203</f>
        <v>#DIV/0!</v>
      </c>
      <c r="E202" s="97" t="e">
        <f>Calculations!BO203</f>
        <v>#DIV/0!</v>
      </c>
      <c r="F202" s="98" t="e">
        <f>2^-D202</f>
        <v>#DIV/0!</v>
      </c>
      <c r="G202" s="98" t="e">
        <f>2^-E202</f>
        <v>#DIV/0!</v>
      </c>
      <c r="H202" s="97" t="e">
        <f>F202/G202</f>
        <v>#DIV/0!</v>
      </c>
      <c r="I202" s="101" t="str">
        <f>IF(OR(COUNT(Calculations!BP203:BY203)&lt;3,COUNT(Calculations!BZ203:CI203)&lt;3),"N/A",IF(ISERROR(TTEST(Calculations!BP203:BY203,Calculations!BZ203:CI203,2,2)),"N/A",TTEST(Calculations!BP203:BY203,Calculations!BZ203:CI203,2,2)))</f>
        <v>N/A</v>
      </c>
      <c r="J202" s="97" t="e">
        <f>IF(H202&gt;1,H202,-1/H202)</f>
        <v>#DIV/0!</v>
      </c>
      <c r="K202" s="102" t="e">
        <f>IF(AND('Test Sample Data'!N202&gt;=35,'Control Sample Data'!N202&gt;=35),"Type 3",IF(AND('Test Sample Data'!N202&gt;=30,'Control Sample Data'!N202&gt;=30,OR(I202&gt;=0.05,I202="N/A")),"Type 2",IF(OR(AND('Test Sample Data'!N202&gt;=30,'Control Sample Data'!N202&lt;=30),AND('Test Sample Data'!N202&lt;=30,'Control Sample Data'!N202&gt;=30)),"Type 1","OKAY")))</f>
        <v>#DIV/0!</v>
      </c>
    </row>
    <row r="203" spans="1:11" ht="12.75">
      <c r="A203" s="99"/>
      <c r="B203" s="95" t="str">
        <f>'Gene Table'!D203</f>
        <v>NM_000754</v>
      </c>
      <c r="C203" s="96" t="s">
        <v>41</v>
      </c>
      <c r="D203" s="97" t="e">
        <f>Calculations!BN204</f>
        <v>#DIV/0!</v>
      </c>
      <c r="E203" s="97" t="e">
        <f>Calculations!BO204</f>
        <v>#DIV/0!</v>
      </c>
      <c r="F203" s="98" t="e">
        <f>2^-D203</f>
        <v>#DIV/0!</v>
      </c>
      <c r="G203" s="98" t="e">
        <f>2^-E203</f>
        <v>#DIV/0!</v>
      </c>
      <c r="H203" s="97" t="e">
        <f>F203/G203</f>
        <v>#DIV/0!</v>
      </c>
      <c r="I203" s="101" t="str">
        <f>IF(OR(COUNT(Calculations!BP204:BY204)&lt;3,COUNT(Calculations!BZ204:CI204)&lt;3),"N/A",IF(ISERROR(TTEST(Calculations!BP204:BY204,Calculations!BZ204:CI204,2,2)),"N/A",TTEST(Calculations!BP204:BY204,Calculations!BZ204:CI204,2,2)))</f>
        <v>N/A</v>
      </c>
      <c r="J203" s="97" t="e">
        <f>IF(H203&gt;1,H203,-1/H203)</f>
        <v>#DIV/0!</v>
      </c>
      <c r="K203" s="102" t="e">
        <f>IF(AND('Test Sample Data'!N203&gt;=35,'Control Sample Data'!N203&gt;=35),"Type 3",IF(AND('Test Sample Data'!N203&gt;=30,'Control Sample Data'!N203&gt;=30,OR(I203&gt;=0.05,I203="N/A")),"Type 2",IF(OR(AND('Test Sample Data'!N203&gt;=30,'Control Sample Data'!N203&lt;=30),AND('Test Sample Data'!N203&lt;=30,'Control Sample Data'!N203&gt;=30)),"Type 1","OKAY")))</f>
        <v>#DIV/0!</v>
      </c>
    </row>
    <row r="204" spans="1:11" ht="12.75">
      <c r="A204" s="99"/>
      <c r="B204" s="95" t="str">
        <f>'Gene Table'!D204</f>
        <v>NM_006068</v>
      </c>
      <c r="C204" s="96" t="s">
        <v>45</v>
      </c>
      <c r="D204" s="97" t="e">
        <f>Calculations!BN205</f>
        <v>#DIV/0!</v>
      </c>
      <c r="E204" s="97" t="e">
        <f>Calculations!BO205</f>
        <v>#DIV/0!</v>
      </c>
      <c r="F204" s="98" t="e">
        <f>2^-D204</f>
        <v>#DIV/0!</v>
      </c>
      <c r="G204" s="98" t="e">
        <f>2^-E204</f>
        <v>#DIV/0!</v>
      </c>
      <c r="H204" s="97" t="e">
        <f>F204/G204</f>
        <v>#DIV/0!</v>
      </c>
      <c r="I204" s="101" t="str">
        <f>IF(OR(COUNT(Calculations!BP205:BY205)&lt;3,COUNT(Calculations!BZ205:CI205)&lt;3),"N/A",IF(ISERROR(TTEST(Calculations!BP205:BY205,Calculations!BZ205:CI205,2,2)),"N/A",TTEST(Calculations!BP205:BY205,Calculations!BZ205:CI205,2,2)))</f>
        <v>N/A</v>
      </c>
      <c r="J204" s="97" t="e">
        <f>IF(H204&gt;1,H204,-1/H204)</f>
        <v>#DIV/0!</v>
      </c>
      <c r="K204" s="102" t="e">
        <f>IF(AND('Test Sample Data'!N204&gt;=35,'Control Sample Data'!N204&gt;=35),"Type 3",IF(AND('Test Sample Data'!N204&gt;=30,'Control Sample Data'!N204&gt;=30,OR(I204&gt;=0.05,I204="N/A")),"Type 2",IF(OR(AND('Test Sample Data'!N204&gt;=30,'Control Sample Data'!N204&lt;=30),AND('Test Sample Data'!N204&lt;=30,'Control Sample Data'!N204&gt;=30)),"Type 1","OKAY")))</f>
        <v>#DIV/0!</v>
      </c>
    </row>
    <row r="205" spans="1:11" ht="12.75">
      <c r="A205" s="99"/>
      <c r="B205" s="95" t="str">
        <f>'Gene Table'!D205</f>
        <v>NM_000491</v>
      </c>
      <c r="C205" s="96" t="s">
        <v>49</v>
      </c>
      <c r="D205" s="97" t="e">
        <f>Calculations!BN206</f>
        <v>#DIV/0!</v>
      </c>
      <c r="E205" s="97" t="e">
        <f>Calculations!BO206</f>
        <v>#DIV/0!</v>
      </c>
      <c r="F205" s="98" t="e">
        <f>2^-D205</f>
        <v>#DIV/0!</v>
      </c>
      <c r="G205" s="98" t="e">
        <f>2^-E205</f>
        <v>#DIV/0!</v>
      </c>
      <c r="H205" s="97" t="e">
        <f>F205/G205</f>
        <v>#DIV/0!</v>
      </c>
      <c r="I205" s="101" t="str">
        <f>IF(OR(COUNT(Calculations!BP206:BY206)&lt;3,COUNT(Calculations!BZ206:CI206)&lt;3),"N/A",IF(ISERROR(TTEST(Calculations!BP206:BY206,Calculations!BZ206:CI206,2,2)),"N/A",TTEST(Calculations!BP206:BY206,Calculations!BZ206:CI206,2,2)))</f>
        <v>N/A</v>
      </c>
      <c r="J205" s="97" t="e">
        <f>IF(H205&gt;1,H205,-1/H205)</f>
        <v>#DIV/0!</v>
      </c>
      <c r="K205" s="102" t="e">
        <f>IF(AND('Test Sample Data'!N205&gt;=35,'Control Sample Data'!N205&gt;=35),"Type 3",IF(AND('Test Sample Data'!N205&gt;=30,'Control Sample Data'!N205&gt;=30,OR(I205&gt;=0.05,I205="N/A")),"Type 2",IF(OR(AND('Test Sample Data'!N205&gt;=30,'Control Sample Data'!N205&lt;=30),AND('Test Sample Data'!N205&lt;=30,'Control Sample Data'!N205&gt;=30)),"Type 1","OKAY")))</f>
        <v>#DIV/0!</v>
      </c>
    </row>
    <row r="206" spans="1:11" ht="12.75">
      <c r="A206" s="99"/>
      <c r="B206" s="95" t="str">
        <f>'Gene Table'!D206</f>
        <v>NM_003102</v>
      </c>
      <c r="C206" s="96" t="s">
        <v>53</v>
      </c>
      <c r="D206" s="97" t="e">
        <f>Calculations!BN207</f>
        <v>#DIV/0!</v>
      </c>
      <c r="E206" s="97" t="e">
        <f>Calculations!BO207</f>
        <v>#DIV/0!</v>
      </c>
      <c r="F206" s="98" t="e">
        <f>2^-D206</f>
        <v>#DIV/0!</v>
      </c>
      <c r="G206" s="98" t="e">
        <f>2^-E206</f>
        <v>#DIV/0!</v>
      </c>
      <c r="H206" s="97" t="e">
        <f>F206/G206</f>
        <v>#DIV/0!</v>
      </c>
      <c r="I206" s="101" t="str">
        <f>IF(OR(COUNT(Calculations!BP207:BY207)&lt;3,COUNT(Calculations!BZ207:CI207)&lt;3),"N/A",IF(ISERROR(TTEST(Calculations!BP207:BY207,Calculations!BZ207:CI207,2,2)),"N/A",TTEST(Calculations!BP207:BY207,Calculations!BZ207:CI207,2,2)))</f>
        <v>N/A</v>
      </c>
      <c r="J206" s="97" t="e">
        <f>IF(H206&gt;1,H206,-1/H206)</f>
        <v>#DIV/0!</v>
      </c>
      <c r="K206" s="102" t="e">
        <f>IF(AND('Test Sample Data'!N206&gt;=35,'Control Sample Data'!N206&gt;=35),"Type 3",IF(AND('Test Sample Data'!N206&gt;=30,'Control Sample Data'!N206&gt;=30,OR(I206&gt;=0.05,I206="N/A")),"Type 2",IF(OR(AND('Test Sample Data'!N206&gt;=30,'Control Sample Data'!N206&lt;=30),AND('Test Sample Data'!N206&lt;=30,'Control Sample Data'!N206&gt;=30)),"Type 1","OKAY")))</f>
        <v>#DIV/0!</v>
      </c>
    </row>
    <row r="207" spans="1:11" ht="12.75">
      <c r="A207" s="99"/>
      <c r="B207" s="95" t="str">
        <f>'Gene Table'!D207</f>
        <v>NM_000620</v>
      </c>
      <c r="C207" s="96" t="s">
        <v>57</v>
      </c>
      <c r="D207" s="97" t="e">
        <f>Calculations!BN208</f>
        <v>#DIV/0!</v>
      </c>
      <c r="E207" s="97" t="e">
        <f>Calculations!BO208</f>
        <v>#DIV/0!</v>
      </c>
      <c r="F207" s="98" t="e">
        <f>2^-D207</f>
        <v>#DIV/0!</v>
      </c>
      <c r="G207" s="98" t="e">
        <f>2^-E207</f>
        <v>#DIV/0!</v>
      </c>
      <c r="H207" s="97" t="e">
        <f>F207/G207</f>
        <v>#DIV/0!</v>
      </c>
      <c r="I207" s="101" t="str">
        <f>IF(OR(COUNT(Calculations!BP208:BY208)&lt;3,COUNT(Calculations!BZ208:CI208)&lt;3),"N/A",IF(ISERROR(TTEST(Calculations!BP208:BY208,Calculations!BZ208:CI208,2,2)),"N/A",TTEST(Calculations!BP208:BY208,Calculations!BZ208:CI208,2,2)))</f>
        <v>N/A</v>
      </c>
      <c r="J207" s="97" t="e">
        <f>IF(H207&gt;1,H207,-1/H207)</f>
        <v>#DIV/0!</v>
      </c>
      <c r="K207" s="102" t="e">
        <f>IF(AND('Test Sample Data'!N207&gt;=35,'Control Sample Data'!N207&gt;=35),"Type 3",IF(AND('Test Sample Data'!N207&gt;=30,'Control Sample Data'!N207&gt;=30,OR(I207&gt;=0.05,I207="N/A")),"Type 2",IF(OR(AND('Test Sample Data'!N207&gt;=30,'Control Sample Data'!N207&lt;=30),AND('Test Sample Data'!N207&lt;=30,'Control Sample Data'!N207&gt;=30)),"Type 1","OKAY")))</f>
        <v>#DIV/0!</v>
      </c>
    </row>
    <row r="208" spans="1:11" ht="12.75">
      <c r="A208" s="99"/>
      <c r="B208" s="95" t="str">
        <f>'Gene Table'!D208</f>
        <v>NM_020396</v>
      </c>
      <c r="C208" s="96" t="s">
        <v>61</v>
      </c>
      <c r="D208" s="97" t="e">
        <f>Calculations!BN209</f>
        <v>#DIV/0!</v>
      </c>
      <c r="E208" s="97" t="e">
        <f>Calculations!BO209</f>
        <v>#DIV/0!</v>
      </c>
      <c r="F208" s="98" t="e">
        <f>2^-D208</f>
        <v>#DIV/0!</v>
      </c>
      <c r="G208" s="98" t="e">
        <f>2^-E208</f>
        <v>#DIV/0!</v>
      </c>
      <c r="H208" s="97" t="e">
        <f>F208/G208</f>
        <v>#DIV/0!</v>
      </c>
      <c r="I208" s="101" t="str">
        <f>IF(OR(COUNT(Calculations!BP209:BY209)&lt;3,COUNT(Calculations!BZ209:CI209)&lt;3),"N/A",IF(ISERROR(TTEST(Calculations!BP209:BY209,Calculations!BZ209:CI209,2,2)),"N/A",TTEST(Calculations!BP209:BY209,Calculations!BZ209:CI209,2,2)))</f>
        <v>N/A</v>
      </c>
      <c r="J208" s="97" t="e">
        <f>IF(H208&gt;1,H208,-1/H208)</f>
        <v>#DIV/0!</v>
      </c>
      <c r="K208" s="102" t="e">
        <f>IF(AND('Test Sample Data'!N208&gt;=35,'Control Sample Data'!N208&gt;=35),"Type 3",IF(AND('Test Sample Data'!N208&gt;=30,'Control Sample Data'!N208&gt;=30,OR(I208&gt;=0.05,I208="N/A")),"Type 2",IF(OR(AND('Test Sample Data'!N208&gt;=30,'Control Sample Data'!N208&lt;=30),AND('Test Sample Data'!N208&lt;=30,'Control Sample Data'!N208&gt;=30)),"Type 1","OKAY")))</f>
        <v>#DIV/0!</v>
      </c>
    </row>
    <row r="209" spans="1:11" ht="12.75">
      <c r="A209" s="99"/>
      <c r="B209" s="95" t="str">
        <f>'Gene Table'!D209</f>
        <v>NM_032453</v>
      </c>
      <c r="C209" s="96" t="s">
        <v>65</v>
      </c>
      <c r="D209" s="97" t="e">
        <f>Calculations!BN210</f>
        <v>#DIV/0!</v>
      </c>
      <c r="E209" s="97" t="e">
        <f>Calculations!BO210</f>
        <v>#DIV/0!</v>
      </c>
      <c r="F209" s="98" t="e">
        <f>2^-D209</f>
        <v>#DIV/0!</v>
      </c>
      <c r="G209" s="98" t="e">
        <f>2^-E209</f>
        <v>#DIV/0!</v>
      </c>
      <c r="H209" s="97" t="e">
        <f>F209/G209</f>
        <v>#DIV/0!</v>
      </c>
      <c r="I209" s="101" t="str">
        <f>IF(OR(COUNT(Calculations!BP210:BY210)&lt;3,COUNT(Calculations!BZ210:CI210)&lt;3),"N/A",IF(ISERROR(TTEST(Calculations!BP210:BY210,Calculations!BZ210:CI210,2,2)),"N/A",TTEST(Calculations!BP210:BY210,Calculations!BZ210:CI210,2,2)))</f>
        <v>N/A</v>
      </c>
      <c r="J209" s="97" t="e">
        <f>IF(H209&gt;1,H209,-1/H209)</f>
        <v>#DIV/0!</v>
      </c>
      <c r="K209" s="102" t="e">
        <f>IF(AND('Test Sample Data'!N209&gt;=35,'Control Sample Data'!N209&gt;=35),"Type 3",IF(AND('Test Sample Data'!N209&gt;=30,'Control Sample Data'!N209&gt;=30,OR(I209&gt;=0.05,I209="N/A")),"Type 2",IF(OR(AND('Test Sample Data'!N209&gt;=30,'Control Sample Data'!N209&lt;=30),AND('Test Sample Data'!N209&lt;=30,'Control Sample Data'!N209&gt;=30)),"Type 1","OKAY")))</f>
        <v>#DIV/0!</v>
      </c>
    </row>
    <row r="210" spans="1:11" ht="12.75">
      <c r="A210" s="99"/>
      <c r="B210" s="95" t="str">
        <f>'Gene Table'!D210</f>
        <v>NM_001099287</v>
      </c>
      <c r="C210" s="96" t="s">
        <v>69</v>
      </c>
      <c r="D210" s="97" t="e">
        <f>Calculations!BN211</f>
        <v>#DIV/0!</v>
      </c>
      <c r="E210" s="97" t="e">
        <f>Calculations!BO211</f>
        <v>#DIV/0!</v>
      </c>
      <c r="F210" s="98" t="e">
        <f>2^-D210</f>
        <v>#DIV/0!</v>
      </c>
      <c r="G210" s="98" t="e">
        <f>2^-E210</f>
        <v>#DIV/0!</v>
      </c>
      <c r="H210" s="97" t="e">
        <f>F210/G210</f>
        <v>#DIV/0!</v>
      </c>
      <c r="I210" s="101" t="str">
        <f>IF(OR(COUNT(Calculations!BP211:BY211)&lt;3,COUNT(Calculations!BZ211:CI211)&lt;3),"N/A",IF(ISERROR(TTEST(Calculations!BP211:BY211,Calculations!BZ211:CI211,2,2)),"N/A",TTEST(Calculations!BP211:BY211,Calculations!BZ211:CI211,2,2)))</f>
        <v>N/A</v>
      </c>
      <c r="J210" s="97" t="e">
        <f>IF(H210&gt;1,H210,-1/H210)</f>
        <v>#DIV/0!</v>
      </c>
      <c r="K210" s="102" t="e">
        <f>IF(AND('Test Sample Data'!N210&gt;=35,'Control Sample Data'!N210&gt;=35),"Type 3",IF(AND('Test Sample Data'!N210&gt;=30,'Control Sample Data'!N210&gt;=30,OR(I210&gt;=0.05,I210="N/A")),"Type 2",IF(OR(AND('Test Sample Data'!N210&gt;=30,'Control Sample Data'!N210&lt;=30),AND('Test Sample Data'!N210&lt;=30,'Control Sample Data'!N210&gt;=30)),"Type 1","OKAY")))</f>
        <v>#DIV/0!</v>
      </c>
    </row>
    <row r="211" spans="1:11" ht="12.75">
      <c r="A211" s="99"/>
      <c r="B211" s="95" t="str">
        <f>'Gene Table'!D211</f>
        <v>BC071181</v>
      </c>
      <c r="C211" s="96" t="s">
        <v>73</v>
      </c>
      <c r="D211" s="97" t="e">
        <f>Calculations!BN212</f>
        <v>#DIV/0!</v>
      </c>
      <c r="E211" s="97" t="e">
        <f>Calculations!BO212</f>
        <v>#DIV/0!</v>
      </c>
      <c r="F211" s="98" t="e">
        <f>2^-D211</f>
        <v>#DIV/0!</v>
      </c>
      <c r="G211" s="98" t="e">
        <f>2^-E211</f>
        <v>#DIV/0!</v>
      </c>
      <c r="H211" s="97" t="e">
        <f>F211/G211</f>
        <v>#DIV/0!</v>
      </c>
      <c r="I211" s="101" t="str">
        <f>IF(OR(COUNT(Calculations!BP212:BY212)&lt;3,COUNT(Calculations!BZ212:CI212)&lt;3),"N/A",IF(ISERROR(TTEST(Calculations!BP212:BY212,Calculations!BZ212:CI212,2,2)),"N/A",TTEST(Calculations!BP212:BY212,Calculations!BZ212:CI212,2,2)))</f>
        <v>N/A</v>
      </c>
      <c r="J211" s="97" t="e">
        <f>IF(H211&gt;1,H211,-1/H211)</f>
        <v>#DIV/0!</v>
      </c>
      <c r="K211" s="102" t="e">
        <f>IF(AND('Test Sample Data'!N211&gt;=35,'Control Sample Data'!N211&gt;=35),"Type 3",IF(AND('Test Sample Data'!N211&gt;=30,'Control Sample Data'!N211&gt;=30,OR(I211&gt;=0.05,I211="N/A")),"Type 2",IF(OR(AND('Test Sample Data'!N211&gt;=30,'Control Sample Data'!N211&lt;=30),AND('Test Sample Data'!N211&lt;=30,'Control Sample Data'!N211&gt;=30)),"Type 1","OKAY")))</f>
        <v>#DIV/0!</v>
      </c>
    </row>
    <row r="212" spans="1:11" ht="12.75">
      <c r="A212" s="99"/>
      <c r="B212" s="95" t="str">
        <f>'Gene Table'!D212</f>
        <v>NM_004873</v>
      </c>
      <c r="C212" s="96" t="s">
        <v>77</v>
      </c>
      <c r="D212" s="97" t="e">
        <f>Calculations!BN213</f>
        <v>#DIV/0!</v>
      </c>
      <c r="E212" s="97" t="e">
        <f>Calculations!BO213</f>
        <v>#DIV/0!</v>
      </c>
      <c r="F212" s="98" t="e">
        <f>2^-D212</f>
        <v>#DIV/0!</v>
      </c>
      <c r="G212" s="98" t="e">
        <f>2^-E212</f>
        <v>#DIV/0!</v>
      </c>
      <c r="H212" s="97" t="e">
        <f>F212/G212</f>
        <v>#DIV/0!</v>
      </c>
      <c r="I212" s="101" t="str">
        <f>IF(OR(COUNT(Calculations!BP213:BY213)&lt;3,COUNT(Calculations!BZ213:CI213)&lt;3),"N/A",IF(ISERROR(TTEST(Calculations!BP213:BY213,Calculations!BZ213:CI213,2,2)),"N/A",TTEST(Calculations!BP213:BY213,Calculations!BZ213:CI213,2,2)))</f>
        <v>N/A</v>
      </c>
      <c r="J212" s="97" t="e">
        <f>IF(H212&gt;1,H212,-1/H212)</f>
        <v>#DIV/0!</v>
      </c>
      <c r="K212" s="102" t="e">
        <f>IF(AND('Test Sample Data'!N212&gt;=35,'Control Sample Data'!N212&gt;=35),"Type 3",IF(AND('Test Sample Data'!N212&gt;=30,'Control Sample Data'!N212&gt;=30,OR(I212&gt;=0.05,I212="N/A")),"Type 2",IF(OR(AND('Test Sample Data'!N212&gt;=30,'Control Sample Data'!N212&lt;=30),AND('Test Sample Data'!N212&lt;=30,'Control Sample Data'!N212&gt;=30)),"Type 1","OKAY")))</f>
        <v>#DIV/0!</v>
      </c>
    </row>
    <row r="213" spans="1:11" ht="12.75">
      <c r="A213" s="99"/>
      <c r="B213" s="95" t="str">
        <f>'Gene Table'!D213</f>
        <v>NM_001040</v>
      </c>
      <c r="C213" s="96" t="s">
        <v>81</v>
      </c>
      <c r="D213" s="97" t="e">
        <f>Calculations!BN214</f>
        <v>#DIV/0!</v>
      </c>
      <c r="E213" s="97" t="e">
        <f>Calculations!BO214</f>
        <v>#DIV/0!</v>
      </c>
      <c r="F213" s="98" t="e">
        <f>2^-D213</f>
        <v>#DIV/0!</v>
      </c>
      <c r="G213" s="98" t="e">
        <f>2^-E213</f>
        <v>#DIV/0!</v>
      </c>
      <c r="H213" s="97" t="e">
        <f>F213/G213</f>
        <v>#DIV/0!</v>
      </c>
      <c r="I213" s="101" t="str">
        <f>IF(OR(COUNT(Calculations!BP214:BY214)&lt;3,COUNT(Calculations!BZ214:CI214)&lt;3),"N/A",IF(ISERROR(TTEST(Calculations!BP214:BY214,Calculations!BZ214:CI214,2,2)),"N/A",TTEST(Calculations!BP214:BY214,Calculations!BZ214:CI214,2,2)))</f>
        <v>N/A</v>
      </c>
      <c r="J213" s="97" t="e">
        <f>IF(H213&gt;1,H213,-1/H213)</f>
        <v>#DIV/0!</v>
      </c>
      <c r="K213" s="102" t="e">
        <f>IF(AND('Test Sample Data'!N213&gt;=35,'Control Sample Data'!N213&gt;=35),"Type 3",IF(AND('Test Sample Data'!N213&gt;=30,'Control Sample Data'!N213&gt;=30,OR(I213&gt;=0.05,I213="N/A")),"Type 2",IF(OR(AND('Test Sample Data'!N213&gt;=30,'Control Sample Data'!N213&lt;=30),AND('Test Sample Data'!N213&lt;=30,'Control Sample Data'!N213&gt;=30)),"Type 1","OKAY")))</f>
        <v>#DIV/0!</v>
      </c>
    </row>
    <row r="214" spans="1:11" ht="12.75">
      <c r="A214" s="99"/>
      <c r="B214" s="95" t="str">
        <f>'Gene Table'!D214</f>
        <v>NM_012115</v>
      </c>
      <c r="C214" s="96" t="s">
        <v>85</v>
      </c>
      <c r="D214" s="97" t="e">
        <f>Calculations!BN215</f>
        <v>#DIV/0!</v>
      </c>
      <c r="E214" s="97" t="e">
        <f>Calculations!BO215</f>
        <v>#DIV/0!</v>
      </c>
      <c r="F214" s="98" t="e">
        <f>2^-D214</f>
        <v>#DIV/0!</v>
      </c>
      <c r="G214" s="98" t="e">
        <f>2^-E214</f>
        <v>#DIV/0!</v>
      </c>
      <c r="H214" s="97" t="e">
        <f>F214/G214</f>
        <v>#DIV/0!</v>
      </c>
      <c r="I214" s="101" t="str">
        <f>IF(OR(COUNT(Calculations!BP215:BY215)&lt;3,COUNT(Calculations!BZ215:CI215)&lt;3),"N/A",IF(ISERROR(TTEST(Calculations!BP215:BY215,Calculations!BZ215:CI215,2,2)),"N/A",TTEST(Calculations!BP215:BY215,Calculations!BZ215:CI215,2,2)))</f>
        <v>N/A</v>
      </c>
      <c r="J214" s="97" t="e">
        <f>IF(H214&gt;1,H214,-1/H214)</f>
        <v>#DIV/0!</v>
      </c>
      <c r="K214" s="102" t="e">
        <f>IF(AND('Test Sample Data'!N214&gt;=35,'Control Sample Data'!N214&gt;=35),"Type 3",IF(AND('Test Sample Data'!N214&gt;=30,'Control Sample Data'!N214&gt;=30,OR(I214&gt;=0.05,I214="N/A")),"Type 2",IF(OR(AND('Test Sample Data'!N214&gt;=30,'Control Sample Data'!N214&lt;=30),AND('Test Sample Data'!N214&lt;=30,'Control Sample Data'!N214&gt;=30)),"Type 1","OKAY")))</f>
        <v>#DIV/0!</v>
      </c>
    </row>
    <row r="215" spans="1:11" ht="12.75">
      <c r="A215" s="99"/>
      <c r="B215" s="95" t="str">
        <f>'Gene Table'!D215</f>
        <v>NM_005847</v>
      </c>
      <c r="C215" s="96" t="s">
        <v>89</v>
      </c>
      <c r="D215" s="97" t="e">
        <f>Calculations!BN216</f>
        <v>#DIV/0!</v>
      </c>
      <c r="E215" s="97" t="e">
        <f>Calculations!BO216</f>
        <v>#DIV/0!</v>
      </c>
      <c r="F215" s="98" t="e">
        <f>2^-D215</f>
        <v>#DIV/0!</v>
      </c>
      <c r="G215" s="98" t="e">
        <f>2^-E215</f>
        <v>#DIV/0!</v>
      </c>
      <c r="H215" s="97" t="e">
        <f>F215/G215</f>
        <v>#DIV/0!</v>
      </c>
      <c r="I215" s="101" t="str">
        <f>IF(OR(COUNT(Calculations!BP216:BY216)&lt;3,COUNT(Calculations!BZ216:CI216)&lt;3),"N/A",IF(ISERROR(TTEST(Calculations!BP216:BY216,Calculations!BZ216:CI216,2,2)),"N/A",TTEST(Calculations!BP216:BY216,Calculations!BZ216:CI216,2,2)))</f>
        <v>N/A</v>
      </c>
      <c r="J215" s="97" t="e">
        <f>IF(H215&gt;1,H215,-1/H215)</f>
        <v>#DIV/0!</v>
      </c>
      <c r="K215" s="102" t="e">
        <f>IF(AND('Test Sample Data'!N215&gt;=35,'Control Sample Data'!N215&gt;=35),"Type 3",IF(AND('Test Sample Data'!N215&gt;=30,'Control Sample Data'!N215&gt;=30,OR(I215&gt;=0.05,I215="N/A")),"Type 2",IF(OR(AND('Test Sample Data'!N215&gt;=30,'Control Sample Data'!N215&lt;=30),AND('Test Sample Data'!N215&lt;=30,'Control Sample Data'!N215&gt;=30)),"Type 1","OKAY")))</f>
        <v>#DIV/0!</v>
      </c>
    </row>
    <row r="216" spans="1:11" ht="12.75">
      <c r="A216" s="99"/>
      <c r="B216" s="95" t="str">
        <f>'Gene Table'!D216</f>
        <v>NM_001254</v>
      </c>
      <c r="C216" s="96" t="s">
        <v>93</v>
      </c>
      <c r="D216" s="97" t="e">
        <f>Calculations!BN217</f>
        <v>#DIV/0!</v>
      </c>
      <c r="E216" s="97" t="e">
        <f>Calculations!BO217</f>
        <v>#DIV/0!</v>
      </c>
      <c r="F216" s="98" t="e">
        <f>2^-D216</f>
        <v>#DIV/0!</v>
      </c>
      <c r="G216" s="98" t="e">
        <f>2^-E216</f>
        <v>#DIV/0!</v>
      </c>
      <c r="H216" s="97" t="e">
        <f>F216/G216</f>
        <v>#DIV/0!</v>
      </c>
      <c r="I216" s="101" t="str">
        <f>IF(OR(COUNT(Calculations!BP217:BY217)&lt;3,COUNT(Calculations!BZ217:CI217)&lt;3),"N/A",IF(ISERROR(TTEST(Calculations!BP217:BY217,Calculations!BZ217:CI217,2,2)),"N/A",TTEST(Calculations!BP217:BY217,Calculations!BZ217:CI217,2,2)))</f>
        <v>N/A</v>
      </c>
      <c r="J216" s="97" t="e">
        <f>IF(H216&gt;1,H216,-1/H216)</f>
        <v>#DIV/0!</v>
      </c>
      <c r="K216" s="102" t="e">
        <f>IF(AND('Test Sample Data'!N216&gt;=35,'Control Sample Data'!N216&gt;=35),"Type 3",IF(AND('Test Sample Data'!N216&gt;=30,'Control Sample Data'!N216&gt;=30,OR(I216&gt;=0.05,I216="N/A")),"Type 2",IF(OR(AND('Test Sample Data'!N216&gt;=30,'Control Sample Data'!N216&lt;=30),AND('Test Sample Data'!N216&lt;=30,'Control Sample Data'!N216&gt;=30)),"Type 1","OKAY")))</f>
        <v>#DIV/0!</v>
      </c>
    </row>
    <row r="217" spans="1:11" ht="12.75">
      <c r="A217" s="99"/>
      <c r="B217" s="95" t="str">
        <f>'Gene Table'!D217</f>
        <v>NM_001785</v>
      </c>
      <c r="C217" s="96" t="s">
        <v>97</v>
      </c>
      <c r="D217" s="97" t="e">
        <f>Calculations!BN218</f>
        <v>#DIV/0!</v>
      </c>
      <c r="E217" s="97" t="e">
        <f>Calculations!BO218</f>
        <v>#DIV/0!</v>
      </c>
      <c r="F217" s="98" t="e">
        <f>2^-D217</f>
        <v>#DIV/0!</v>
      </c>
      <c r="G217" s="98" t="e">
        <f>2^-E217</f>
        <v>#DIV/0!</v>
      </c>
      <c r="H217" s="97" t="e">
        <f>F217/G217</f>
        <v>#DIV/0!</v>
      </c>
      <c r="I217" s="101" t="str">
        <f>IF(OR(COUNT(Calculations!BP218:BY218)&lt;3,COUNT(Calculations!BZ218:CI218)&lt;3),"N/A",IF(ISERROR(TTEST(Calculations!BP218:BY218,Calculations!BZ218:CI218,2,2)),"N/A",TTEST(Calculations!BP218:BY218,Calculations!BZ218:CI218,2,2)))</f>
        <v>N/A</v>
      </c>
      <c r="J217" s="97" t="e">
        <f>IF(H217&gt;1,H217,-1/H217)</f>
        <v>#DIV/0!</v>
      </c>
      <c r="K217" s="102" t="e">
        <f>IF(AND('Test Sample Data'!N217&gt;=35,'Control Sample Data'!N217&gt;=35),"Type 3",IF(AND('Test Sample Data'!N217&gt;=30,'Control Sample Data'!N217&gt;=30,OR(I217&gt;=0.05,I217="N/A")),"Type 2",IF(OR(AND('Test Sample Data'!N217&gt;=30,'Control Sample Data'!N217&lt;=30),AND('Test Sample Data'!N217&lt;=30,'Control Sample Data'!N217&gt;=30)),"Type 1","OKAY")))</f>
        <v>#DIV/0!</v>
      </c>
    </row>
    <row r="218" spans="1:11" ht="12.75">
      <c r="A218" s="99"/>
      <c r="B218" s="95" t="str">
        <f>'Gene Table'!D218</f>
        <v>NM_014739</v>
      </c>
      <c r="C218" s="96" t="s">
        <v>101</v>
      </c>
      <c r="D218" s="97" t="e">
        <f>Calculations!BN219</f>
        <v>#DIV/0!</v>
      </c>
      <c r="E218" s="97" t="e">
        <f>Calculations!BO219</f>
        <v>#DIV/0!</v>
      </c>
      <c r="F218" s="98" t="e">
        <f>2^-D218</f>
        <v>#DIV/0!</v>
      </c>
      <c r="G218" s="98" t="e">
        <f>2^-E218</f>
        <v>#DIV/0!</v>
      </c>
      <c r="H218" s="97" t="e">
        <f>F218/G218</f>
        <v>#DIV/0!</v>
      </c>
      <c r="I218" s="101" t="str">
        <f>IF(OR(COUNT(Calculations!BP219:BY219)&lt;3,COUNT(Calculations!BZ219:CI219)&lt;3),"N/A",IF(ISERROR(TTEST(Calculations!BP219:BY219,Calculations!BZ219:CI219,2,2)),"N/A",TTEST(Calculations!BP219:BY219,Calculations!BZ219:CI219,2,2)))</f>
        <v>N/A</v>
      </c>
      <c r="J218" s="97" t="e">
        <f>IF(H218&gt;1,H218,-1/H218)</f>
        <v>#DIV/0!</v>
      </c>
      <c r="K218" s="102" t="e">
        <f>IF(AND('Test Sample Data'!N218&gt;=35,'Control Sample Data'!N218&gt;=35),"Type 3",IF(AND('Test Sample Data'!N218&gt;=30,'Control Sample Data'!N218&gt;=30,OR(I218&gt;=0.05,I218="N/A")),"Type 2",IF(OR(AND('Test Sample Data'!N218&gt;=30,'Control Sample Data'!N218&lt;=30),AND('Test Sample Data'!N218&lt;=30,'Control Sample Data'!N218&gt;=30)),"Type 1","OKAY")))</f>
        <v>#DIV/0!</v>
      </c>
    </row>
    <row r="219" spans="1:11" ht="12.75">
      <c r="A219" s="99"/>
      <c r="B219" s="95" t="str">
        <f>'Gene Table'!D219</f>
        <v>NM_012291</v>
      </c>
      <c r="C219" s="96" t="s">
        <v>105</v>
      </c>
      <c r="D219" s="97" t="e">
        <f>Calculations!BN220</f>
        <v>#DIV/0!</v>
      </c>
      <c r="E219" s="97" t="e">
        <f>Calculations!BO220</f>
        <v>#DIV/0!</v>
      </c>
      <c r="F219" s="98" t="e">
        <f aca="true" t="shared" si="16" ref="F219:F282">2^-D219</f>
        <v>#DIV/0!</v>
      </c>
      <c r="G219" s="98" t="e">
        <f aca="true" t="shared" si="17" ref="G219:G282">2^-E219</f>
        <v>#DIV/0!</v>
      </c>
      <c r="H219" s="97" t="e">
        <f aca="true" t="shared" si="18" ref="H219:H282">F219/G219</f>
        <v>#DIV/0!</v>
      </c>
      <c r="I219" s="101" t="str">
        <f>IF(OR(COUNT(Calculations!BP220:BY220)&lt;3,COUNT(Calculations!BZ220:CI220)&lt;3),"N/A",IF(ISERROR(TTEST(Calculations!BP220:BY220,Calculations!BZ220:CI220,2,2)),"N/A",TTEST(Calculations!BP220:BY220,Calculations!BZ220:CI220,2,2)))</f>
        <v>N/A</v>
      </c>
      <c r="J219" s="97" t="e">
        <f aca="true" t="shared" si="19" ref="J219:J282">IF(H219&gt;1,H219,-1/H219)</f>
        <v>#DIV/0!</v>
      </c>
      <c r="K219" s="102" t="e">
        <f>IF(AND('Test Sample Data'!N219&gt;=35,'Control Sample Data'!N219&gt;=35),"Type 3",IF(AND('Test Sample Data'!N219&gt;=30,'Control Sample Data'!N219&gt;=30,OR(I219&gt;=0.05,I219="N/A")),"Type 2",IF(OR(AND('Test Sample Data'!N219&gt;=30,'Control Sample Data'!N219&lt;=30),AND('Test Sample Data'!N219&lt;=30,'Control Sample Data'!N219&gt;=30)),"Type 1","OKAY")))</f>
        <v>#DIV/0!</v>
      </c>
    </row>
    <row r="220" spans="1:11" ht="12.75">
      <c r="A220" s="99"/>
      <c r="B220" s="95" t="str">
        <f>'Gene Table'!D220</f>
        <v>NM_006536</v>
      </c>
      <c r="C220" s="96" t="s">
        <v>109</v>
      </c>
      <c r="D220" s="97" t="e">
        <f>Calculations!BN221</f>
        <v>#DIV/0!</v>
      </c>
      <c r="E220" s="97" t="e">
        <f>Calculations!BO221</f>
        <v>#DIV/0!</v>
      </c>
      <c r="F220" s="98" t="e">
        <f t="shared" si="16"/>
        <v>#DIV/0!</v>
      </c>
      <c r="G220" s="98" t="e">
        <f t="shared" si="17"/>
        <v>#DIV/0!</v>
      </c>
      <c r="H220" s="97" t="e">
        <f t="shared" si="18"/>
        <v>#DIV/0!</v>
      </c>
      <c r="I220" s="101" t="str">
        <f>IF(OR(COUNT(Calculations!BP221:BY221)&lt;3,COUNT(Calculations!BZ221:CI221)&lt;3),"N/A",IF(ISERROR(TTEST(Calculations!BP221:BY221,Calculations!BZ221:CI221,2,2)),"N/A",TTEST(Calculations!BP221:BY221,Calculations!BZ221:CI221,2,2)))</f>
        <v>N/A</v>
      </c>
      <c r="J220" s="97" t="e">
        <f t="shared" si="19"/>
        <v>#DIV/0!</v>
      </c>
      <c r="K220" s="102" t="e">
        <f>IF(AND('Test Sample Data'!N220&gt;=35,'Control Sample Data'!N220&gt;=35),"Type 3",IF(AND('Test Sample Data'!N220&gt;=30,'Control Sample Data'!N220&gt;=30,OR(I220&gt;=0.05,I220="N/A")),"Type 2",IF(OR(AND('Test Sample Data'!N220&gt;=30,'Control Sample Data'!N220&lt;=30),AND('Test Sample Data'!N220&lt;=30,'Control Sample Data'!N220&gt;=30)),"Type 1","OKAY")))</f>
        <v>#DIV/0!</v>
      </c>
    </row>
    <row r="221" spans="1:11" ht="12.75">
      <c r="A221" s="99"/>
      <c r="B221" s="95" t="str">
        <f>'Gene Table'!D221</f>
        <v>NM_004917</v>
      </c>
      <c r="C221" s="96" t="s">
        <v>113</v>
      </c>
      <c r="D221" s="97" t="e">
        <f>Calculations!BN222</f>
        <v>#DIV/0!</v>
      </c>
      <c r="E221" s="97" t="e">
        <f>Calculations!BO222</f>
        <v>#DIV/0!</v>
      </c>
      <c r="F221" s="98" t="e">
        <f t="shared" si="16"/>
        <v>#DIV/0!</v>
      </c>
      <c r="G221" s="98" t="e">
        <f t="shared" si="17"/>
        <v>#DIV/0!</v>
      </c>
      <c r="H221" s="97" t="e">
        <f t="shared" si="18"/>
        <v>#DIV/0!</v>
      </c>
      <c r="I221" s="101" t="str">
        <f>IF(OR(COUNT(Calculations!BP222:BY222)&lt;3,COUNT(Calculations!BZ222:CI222)&lt;3),"N/A",IF(ISERROR(TTEST(Calculations!BP222:BY222,Calculations!BZ222:CI222,2,2)),"N/A",TTEST(Calculations!BP222:BY222,Calculations!BZ222:CI222,2,2)))</f>
        <v>N/A</v>
      </c>
      <c r="J221" s="97" t="e">
        <f t="shared" si="19"/>
        <v>#DIV/0!</v>
      </c>
      <c r="K221" s="102" t="e">
        <f>IF(AND('Test Sample Data'!N221&gt;=35,'Control Sample Data'!N221&gt;=35),"Type 3",IF(AND('Test Sample Data'!N221&gt;=30,'Control Sample Data'!N221&gt;=30,OR(I221&gt;=0.05,I221="N/A")),"Type 2",IF(OR(AND('Test Sample Data'!N221&gt;=30,'Control Sample Data'!N221&lt;=30),AND('Test Sample Data'!N221&lt;=30,'Control Sample Data'!N221&gt;=30)),"Type 1","OKAY")))</f>
        <v>#DIV/0!</v>
      </c>
    </row>
    <row r="222" spans="1:11" ht="12.75">
      <c r="A222" s="99"/>
      <c r="B222" s="95" t="str">
        <f>'Gene Table'!D222</f>
        <v>NM_004881</v>
      </c>
      <c r="C222" s="96" t="s">
        <v>117</v>
      </c>
      <c r="D222" s="97" t="e">
        <f>Calculations!BN223</f>
        <v>#DIV/0!</v>
      </c>
      <c r="E222" s="97" t="e">
        <f>Calculations!BO223</f>
        <v>#DIV/0!</v>
      </c>
      <c r="F222" s="98" t="e">
        <f t="shared" si="16"/>
        <v>#DIV/0!</v>
      </c>
      <c r="G222" s="98" t="e">
        <f t="shared" si="17"/>
        <v>#DIV/0!</v>
      </c>
      <c r="H222" s="97" t="e">
        <f t="shared" si="18"/>
        <v>#DIV/0!</v>
      </c>
      <c r="I222" s="101" t="str">
        <f>IF(OR(COUNT(Calculations!BP223:BY223)&lt;3,COUNT(Calculations!BZ223:CI223)&lt;3),"N/A",IF(ISERROR(TTEST(Calculations!BP223:BY223,Calculations!BZ223:CI223,2,2)),"N/A",TTEST(Calculations!BP223:BY223,Calculations!BZ223:CI223,2,2)))</f>
        <v>N/A</v>
      </c>
      <c r="J222" s="97" t="e">
        <f t="shared" si="19"/>
        <v>#DIV/0!</v>
      </c>
      <c r="K222" s="102" t="e">
        <f>IF(AND('Test Sample Data'!N222&gt;=35,'Control Sample Data'!N222&gt;=35),"Type 3",IF(AND('Test Sample Data'!N222&gt;=30,'Control Sample Data'!N222&gt;=30,OR(I222&gt;=0.05,I222="N/A")),"Type 2",IF(OR(AND('Test Sample Data'!N222&gt;=30,'Control Sample Data'!N222&lt;=30),AND('Test Sample Data'!N222&lt;=30,'Control Sample Data'!N222&gt;=30)),"Type 1","OKAY")))</f>
        <v>#DIV/0!</v>
      </c>
    </row>
    <row r="223" spans="1:11" ht="12.75">
      <c r="A223" s="99"/>
      <c r="B223" s="95" t="str">
        <f>'Gene Table'!D223</f>
        <v>NM_004281</v>
      </c>
      <c r="C223" s="96" t="s">
        <v>121</v>
      </c>
      <c r="D223" s="97" t="e">
        <f>Calculations!BN224</f>
        <v>#DIV/0!</v>
      </c>
      <c r="E223" s="97" t="e">
        <f>Calculations!BO224</f>
        <v>#DIV/0!</v>
      </c>
      <c r="F223" s="98" t="e">
        <f t="shared" si="16"/>
        <v>#DIV/0!</v>
      </c>
      <c r="G223" s="98" t="e">
        <f t="shared" si="17"/>
        <v>#DIV/0!</v>
      </c>
      <c r="H223" s="97" t="e">
        <f t="shared" si="18"/>
        <v>#DIV/0!</v>
      </c>
      <c r="I223" s="101" t="str">
        <f>IF(OR(COUNT(Calculations!BP224:BY224)&lt;3,COUNT(Calculations!BZ224:CI224)&lt;3),"N/A",IF(ISERROR(TTEST(Calculations!BP224:BY224,Calculations!BZ224:CI224,2,2)),"N/A",TTEST(Calculations!BP224:BY224,Calculations!BZ224:CI224,2,2)))</f>
        <v>N/A</v>
      </c>
      <c r="J223" s="97" t="e">
        <f t="shared" si="19"/>
        <v>#DIV/0!</v>
      </c>
      <c r="K223" s="102" t="e">
        <f>IF(AND('Test Sample Data'!N223&gt;=35,'Control Sample Data'!N223&gt;=35),"Type 3",IF(AND('Test Sample Data'!N223&gt;=30,'Control Sample Data'!N223&gt;=30,OR(I223&gt;=0.05,I223="N/A")),"Type 2",IF(OR(AND('Test Sample Data'!N223&gt;=30,'Control Sample Data'!N223&lt;=30),AND('Test Sample Data'!N223&lt;=30,'Control Sample Data'!N223&gt;=30)),"Type 1","OKAY")))</f>
        <v>#DIV/0!</v>
      </c>
    </row>
    <row r="224" spans="1:11" ht="12.75">
      <c r="A224" s="99"/>
      <c r="B224" s="95" t="str">
        <f>'Gene Table'!D224</f>
        <v>NM_004832</v>
      </c>
      <c r="C224" s="96" t="s">
        <v>125</v>
      </c>
      <c r="D224" s="97" t="e">
        <f>Calculations!BN225</f>
        <v>#DIV/0!</v>
      </c>
      <c r="E224" s="97" t="e">
        <f>Calculations!BO225</f>
        <v>#DIV/0!</v>
      </c>
      <c r="F224" s="98" t="e">
        <f t="shared" si="16"/>
        <v>#DIV/0!</v>
      </c>
      <c r="G224" s="98" t="e">
        <f t="shared" si="17"/>
        <v>#DIV/0!</v>
      </c>
      <c r="H224" s="97" t="e">
        <f t="shared" si="18"/>
        <v>#DIV/0!</v>
      </c>
      <c r="I224" s="101" t="str">
        <f>IF(OR(COUNT(Calculations!BP225:BY225)&lt;3,COUNT(Calculations!BZ225:CI225)&lt;3),"N/A",IF(ISERROR(TTEST(Calculations!BP225:BY225,Calculations!BZ225:CI225,2,2)),"N/A",TTEST(Calculations!BP225:BY225,Calculations!BZ225:CI225,2,2)))</f>
        <v>N/A</v>
      </c>
      <c r="J224" s="97" t="e">
        <f t="shared" si="19"/>
        <v>#DIV/0!</v>
      </c>
      <c r="K224" s="102" t="e">
        <f>IF(AND('Test Sample Data'!N224&gt;=35,'Control Sample Data'!N224&gt;=35),"Type 3",IF(AND('Test Sample Data'!N224&gt;=30,'Control Sample Data'!N224&gt;=30,OR(I224&gt;=0.05,I224="N/A")),"Type 2",IF(OR(AND('Test Sample Data'!N224&gt;=30,'Control Sample Data'!N224&lt;=30),AND('Test Sample Data'!N224&lt;=30,'Control Sample Data'!N224&gt;=30)),"Type 1","OKAY")))</f>
        <v>#DIV/0!</v>
      </c>
    </row>
    <row r="225" spans="1:11" ht="12.75">
      <c r="A225" s="99"/>
      <c r="B225" s="95" t="str">
        <f>'Gene Table'!D225</f>
        <v>NM_005191</v>
      </c>
      <c r="C225" s="96" t="s">
        <v>129</v>
      </c>
      <c r="D225" s="97" t="e">
        <f>Calculations!BN226</f>
        <v>#DIV/0!</v>
      </c>
      <c r="E225" s="97" t="e">
        <f>Calculations!BO226</f>
        <v>#DIV/0!</v>
      </c>
      <c r="F225" s="98" t="e">
        <f t="shared" si="16"/>
        <v>#DIV/0!</v>
      </c>
      <c r="G225" s="98" t="e">
        <f t="shared" si="17"/>
        <v>#DIV/0!</v>
      </c>
      <c r="H225" s="97" t="e">
        <f t="shared" si="18"/>
        <v>#DIV/0!</v>
      </c>
      <c r="I225" s="101" t="str">
        <f>IF(OR(COUNT(Calculations!BP226:BY226)&lt;3,COUNT(Calculations!BZ226:CI226)&lt;3),"N/A",IF(ISERROR(TTEST(Calculations!BP226:BY226,Calculations!BZ226:CI226,2,2)),"N/A",TTEST(Calculations!BP226:BY226,Calculations!BZ226:CI226,2,2)))</f>
        <v>N/A</v>
      </c>
      <c r="J225" s="97" t="e">
        <f t="shared" si="19"/>
        <v>#DIV/0!</v>
      </c>
      <c r="K225" s="102" t="e">
        <f>IF(AND('Test Sample Data'!N225&gt;=35,'Control Sample Data'!N225&gt;=35),"Type 3",IF(AND('Test Sample Data'!N225&gt;=30,'Control Sample Data'!N225&gt;=30,OR(I225&gt;=0.05,I225="N/A")),"Type 2",IF(OR(AND('Test Sample Data'!N225&gt;=30,'Control Sample Data'!N225&lt;=30),AND('Test Sample Data'!N225&lt;=30,'Control Sample Data'!N225&gt;=30)),"Type 1","OKAY")))</f>
        <v>#DIV/0!</v>
      </c>
    </row>
    <row r="226" spans="1:11" ht="12.75">
      <c r="A226" s="99"/>
      <c r="B226" s="95" t="str">
        <f>'Gene Table'!D226</f>
        <v>NM_004797</v>
      </c>
      <c r="C226" s="96" t="s">
        <v>133</v>
      </c>
      <c r="D226" s="97" t="e">
        <f>Calculations!BN227</f>
        <v>#DIV/0!</v>
      </c>
      <c r="E226" s="97" t="e">
        <f>Calculations!BO227</f>
        <v>#DIV/0!</v>
      </c>
      <c r="F226" s="98" t="e">
        <f t="shared" si="16"/>
        <v>#DIV/0!</v>
      </c>
      <c r="G226" s="98" t="e">
        <f t="shared" si="17"/>
        <v>#DIV/0!</v>
      </c>
      <c r="H226" s="97" t="e">
        <f t="shared" si="18"/>
        <v>#DIV/0!</v>
      </c>
      <c r="I226" s="101" t="str">
        <f>IF(OR(COUNT(Calculations!BP227:BY227)&lt;3,COUNT(Calculations!BZ227:CI227)&lt;3),"N/A",IF(ISERROR(TTEST(Calculations!BP227:BY227,Calculations!BZ227:CI227,2,2)),"N/A",TTEST(Calculations!BP227:BY227,Calculations!BZ227:CI227,2,2)))</f>
        <v>N/A</v>
      </c>
      <c r="J226" s="97" t="e">
        <f t="shared" si="19"/>
        <v>#DIV/0!</v>
      </c>
      <c r="K226" s="102" t="e">
        <f>IF(AND('Test Sample Data'!N226&gt;=35,'Control Sample Data'!N226&gt;=35),"Type 3",IF(AND('Test Sample Data'!N226&gt;=30,'Control Sample Data'!N226&gt;=30,OR(I226&gt;=0.05,I226="N/A")),"Type 2",IF(OR(AND('Test Sample Data'!N226&gt;=30,'Control Sample Data'!N226&lt;=30),AND('Test Sample Data'!N226&lt;=30,'Control Sample Data'!N226&gt;=30)),"Type 1","OKAY")))</f>
        <v>#DIV/0!</v>
      </c>
    </row>
    <row r="227" spans="1:11" ht="12.75">
      <c r="A227" s="99"/>
      <c r="B227" s="95" t="str">
        <f>'Gene Table'!D227</f>
        <v>NM_004747</v>
      </c>
      <c r="C227" s="96" t="s">
        <v>137</v>
      </c>
      <c r="D227" s="97" t="e">
        <f>Calculations!BN228</f>
        <v>#DIV/0!</v>
      </c>
      <c r="E227" s="97" t="e">
        <f>Calculations!BO228</f>
        <v>#DIV/0!</v>
      </c>
      <c r="F227" s="98" t="e">
        <f t="shared" si="16"/>
        <v>#DIV/0!</v>
      </c>
      <c r="G227" s="98" t="e">
        <f t="shared" si="17"/>
        <v>#DIV/0!</v>
      </c>
      <c r="H227" s="97" t="e">
        <f t="shared" si="18"/>
        <v>#DIV/0!</v>
      </c>
      <c r="I227" s="101" t="str">
        <f>IF(OR(COUNT(Calculations!BP228:BY228)&lt;3,COUNT(Calculations!BZ228:CI228)&lt;3),"N/A",IF(ISERROR(TTEST(Calculations!BP228:BY228,Calculations!BZ228:CI228,2,2)),"N/A",TTEST(Calculations!BP228:BY228,Calculations!BZ228:CI228,2,2)))</f>
        <v>N/A</v>
      </c>
      <c r="J227" s="97" t="e">
        <f t="shared" si="19"/>
        <v>#DIV/0!</v>
      </c>
      <c r="K227" s="102" t="e">
        <f>IF(AND('Test Sample Data'!N227&gt;=35,'Control Sample Data'!N227&gt;=35),"Type 3",IF(AND('Test Sample Data'!N227&gt;=30,'Control Sample Data'!N227&gt;=30,OR(I227&gt;=0.05,I227="N/A")),"Type 2",IF(OR(AND('Test Sample Data'!N227&gt;=30,'Control Sample Data'!N227&lt;=30),AND('Test Sample Data'!N227&lt;=30,'Control Sample Data'!N227&gt;=30)),"Type 1","OKAY")))</f>
        <v>#DIV/0!</v>
      </c>
    </row>
    <row r="228" spans="1:11" ht="12.75">
      <c r="A228" s="99"/>
      <c r="B228" s="95" t="str">
        <f>'Gene Table'!D228</f>
        <v>NM_014207</v>
      </c>
      <c r="C228" s="96" t="s">
        <v>141</v>
      </c>
      <c r="D228" s="97" t="e">
        <f>Calculations!BN229</f>
        <v>#DIV/0!</v>
      </c>
      <c r="E228" s="97" t="e">
        <f>Calculations!BO229</f>
        <v>#DIV/0!</v>
      </c>
      <c r="F228" s="98" t="e">
        <f t="shared" si="16"/>
        <v>#DIV/0!</v>
      </c>
      <c r="G228" s="98" t="e">
        <f t="shared" si="17"/>
        <v>#DIV/0!</v>
      </c>
      <c r="H228" s="97" t="e">
        <f t="shared" si="18"/>
        <v>#DIV/0!</v>
      </c>
      <c r="I228" s="101" t="str">
        <f>IF(OR(COUNT(Calculations!BP229:BY229)&lt;3,COUNT(Calculations!BZ229:CI229)&lt;3),"N/A",IF(ISERROR(TTEST(Calculations!BP229:BY229,Calculations!BZ229:CI229,2,2)),"N/A",TTEST(Calculations!BP229:BY229,Calculations!BZ229:CI229,2,2)))</f>
        <v>N/A</v>
      </c>
      <c r="J228" s="97" t="e">
        <f t="shared" si="19"/>
        <v>#DIV/0!</v>
      </c>
      <c r="K228" s="102" t="e">
        <f>IF(AND('Test Sample Data'!N228&gt;=35,'Control Sample Data'!N228&gt;=35),"Type 3",IF(AND('Test Sample Data'!N228&gt;=30,'Control Sample Data'!N228&gt;=30,OR(I228&gt;=0.05,I228="N/A")),"Type 2",IF(OR(AND('Test Sample Data'!N228&gt;=30,'Control Sample Data'!N228&lt;=30),AND('Test Sample Data'!N228&lt;=30,'Control Sample Data'!N228&gt;=30)),"Type 1","OKAY")))</f>
        <v>#DIV/0!</v>
      </c>
    </row>
    <row r="229" spans="1:11" ht="12.75">
      <c r="A229" s="99"/>
      <c r="B229" s="95" t="str">
        <f>'Gene Table'!D229</f>
        <v>NM_005092</v>
      </c>
      <c r="C229" s="96" t="s">
        <v>145</v>
      </c>
      <c r="D229" s="97" t="e">
        <f>Calculations!BN230</f>
        <v>#DIV/0!</v>
      </c>
      <c r="E229" s="97" t="e">
        <f>Calculations!BO230</f>
        <v>#DIV/0!</v>
      </c>
      <c r="F229" s="98" t="e">
        <f t="shared" si="16"/>
        <v>#DIV/0!</v>
      </c>
      <c r="G229" s="98" t="e">
        <f t="shared" si="17"/>
        <v>#DIV/0!</v>
      </c>
      <c r="H229" s="97" t="e">
        <f t="shared" si="18"/>
        <v>#DIV/0!</v>
      </c>
      <c r="I229" s="101" t="str">
        <f>IF(OR(COUNT(Calculations!BP230:BY230)&lt;3,COUNT(Calculations!BZ230:CI230)&lt;3),"N/A",IF(ISERROR(TTEST(Calculations!BP230:BY230,Calculations!BZ230:CI230,2,2)),"N/A",TTEST(Calculations!BP230:BY230,Calculations!BZ230:CI230,2,2)))</f>
        <v>N/A</v>
      </c>
      <c r="J229" s="97" t="e">
        <f t="shared" si="19"/>
        <v>#DIV/0!</v>
      </c>
      <c r="K229" s="102" t="e">
        <f>IF(AND('Test Sample Data'!N229&gt;=35,'Control Sample Data'!N229&gt;=35),"Type 3",IF(AND('Test Sample Data'!N229&gt;=30,'Control Sample Data'!N229&gt;=30,OR(I229&gt;=0.05,I229="N/A")),"Type 2",IF(OR(AND('Test Sample Data'!N229&gt;=30,'Control Sample Data'!N229&lt;=30),AND('Test Sample Data'!N229&lt;=30,'Control Sample Data'!N229&gt;=30)),"Type 1","OKAY")))</f>
        <v>#DIV/0!</v>
      </c>
    </row>
    <row r="230" spans="1:11" ht="12.75">
      <c r="A230" s="99"/>
      <c r="B230" s="95" t="str">
        <f>'Gene Table'!D230</f>
        <v>NM_003927</v>
      </c>
      <c r="C230" s="96" t="s">
        <v>149</v>
      </c>
      <c r="D230" s="97" t="e">
        <f>Calculations!BN231</f>
        <v>#DIV/0!</v>
      </c>
      <c r="E230" s="97" t="e">
        <f>Calculations!BO231</f>
        <v>#DIV/0!</v>
      </c>
      <c r="F230" s="98" t="e">
        <f t="shared" si="16"/>
        <v>#DIV/0!</v>
      </c>
      <c r="G230" s="98" t="e">
        <f t="shared" si="17"/>
        <v>#DIV/0!</v>
      </c>
      <c r="H230" s="97" t="e">
        <f t="shared" si="18"/>
        <v>#DIV/0!</v>
      </c>
      <c r="I230" s="101" t="str">
        <f>IF(OR(COUNT(Calculations!BP231:BY231)&lt;3,COUNT(Calculations!BZ231:CI231)&lt;3),"N/A",IF(ISERROR(TTEST(Calculations!BP231:BY231,Calculations!BZ231:CI231,2,2)),"N/A",TTEST(Calculations!BP231:BY231,Calculations!BZ231:CI231,2,2)))</f>
        <v>N/A</v>
      </c>
      <c r="J230" s="97" t="e">
        <f t="shared" si="19"/>
        <v>#DIV/0!</v>
      </c>
      <c r="K230" s="102" t="e">
        <f>IF(AND('Test Sample Data'!N230&gt;=35,'Control Sample Data'!N230&gt;=35),"Type 3",IF(AND('Test Sample Data'!N230&gt;=30,'Control Sample Data'!N230&gt;=30,OR(I230&gt;=0.05,I230="N/A")),"Type 2",IF(OR(AND('Test Sample Data'!N230&gt;=30,'Control Sample Data'!N230&lt;=30),AND('Test Sample Data'!N230&lt;=30,'Control Sample Data'!N230&gt;=30)),"Type 1","OKAY")))</f>
        <v>#DIV/0!</v>
      </c>
    </row>
    <row r="231" spans="1:11" ht="12.75">
      <c r="A231" s="99"/>
      <c r="B231" s="95" t="str">
        <f>'Gene Table'!D231</f>
        <v>NM_003921</v>
      </c>
      <c r="C231" s="96" t="s">
        <v>153</v>
      </c>
      <c r="D231" s="97" t="e">
        <f>Calculations!BN232</f>
        <v>#DIV/0!</v>
      </c>
      <c r="E231" s="97" t="e">
        <f>Calculations!BO232</f>
        <v>#DIV/0!</v>
      </c>
      <c r="F231" s="98" t="e">
        <f t="shared" si="16"/>
        <v>#DIV/0!</v>
      </c>
      <c r="G231" s="98" t="e">
        <f t="shared" si="17"/>
        <v>#DIV/0!</v>
      </c>
      <c r="H231" s="97" t="e">
        <f t="shared" si="18"/>
        <v>#DIV/0!</v>
      </c>
      <c r="I231" s="101" t="str">
        <f>IF(OR(COUNT(Calculations!BP232:BY232)&lt;3,COUNT(Calculations!BZ232:CI232)&lt;3),"N/A",IF(ISERROR(TTEST(Calculations!BP232:BY232,Calculations!BZ232:CI232,2,2)),"N/A",TTEST(Calculations!BP232:BY232,Calculations!BZ232:CI232,2,2)))</f>
        <v>N/A</v>
      </c>
      <c r="J231" s="97" t="e">
        <f t="shared" si="19"/>
        <v>#DIV/0!</v>
      </c>
      <c r="K231" s="102" t="e">
        <f>IF(AND('Test Sample Data'!N231&gt;=35,'Control Sample Data'!N231&gt;=35),"Type 3",IF(AND('Test Sample Data'!N231&gt;=30,'Control Sample Data'!N231&gt;=30,OR(I231&gt;=0.05,I231="N/A")),"Type 2",IF(OR(AND('Test Sample Data'!N231&gt;=30,'Control Sample Data'!N231&lt;=30),AND('Test Sample Data'!N231&lt;=30,'Control Sample Data'!N231&gt;=30)),"Type 1","OKAY")))</f>
        <v>#DIV/0!</v>
      </c>
    </row>
    <row r="232" spans="1:11" ht="12.75">
      <c r="A232" s="99"/>
      <c r="B232" s="95" t="str">
        <f>'Gene Table'!D232</f>
        <v>NM_032454</v>
      </c>
      <c r="C232" s="96" t="s">
        <v>157</v>
      </c>
      <c r="D232" s="97" t="e">
        <f>Calculations!BN233</f>
        <v>#DIV/0!</v>
      </c>
      <c r="E232" s="97" t="e">
        <f>Calculations!BO233</f>
        <v>#DIV/0!</v>
      </c>
      <c r="F232" s="98" t="e">
        <f t="shared" si="16"/>
        <v>#DIV/0!</v>
      </c>
      <c r="G232" s="98" t="e">
        <f t="shared" si="17"/>
        <v>#DIV/0!</v>
      </c>
      <c r="H232" s="97" t="e">
        <f t="shared" si="18"/>
        <v>#DIV/0!</v>
      </c>
      <c r="I232" s="101" t="str">
        <f>IF(OR(COUNT(Calculations!BP233:BY233)&lt;3,COUNT(Calculations!BZ233:CI233)&lt;3),"N/A",IF(ISERROR(TTEST(Calculations!BP233:BY233,Calculations!BZ233:CI233,2,2)),"N/A",TTEST(Calculations!BP233:BY233,Calculations!BZ233:CI233,2,2)))</f>
        <v>N/A</v>
      </c>
      <c r="J232" s="97" t="e">
        <f t="shared" si="19"/>
        <v>#DIV/0!</v>
      </c>
      <c r="K232" s="102" t="e">
        <f>IF(AND('Test Sample Data'!N232&gt;=35,'Control Sample Data'!N232&gt;=35),"Type 3",IF(AND('Test Sample Data'!N232&gt;=30,'Control Sample Data'!N232&gt;=30,OR(I232&gt;=0.05,I232="N/A")),"Type 2",IF(OR(AND('Test Sample Data'!N232&gt;=30,'Control Sample Data'!N232&lt;=30),AND('Test Sample Data'!N232&lt;=30,'Control Sample Data'!N232&gt;=30)),"Type 1","OKAY")))</f>
        <v>#DIV/0!</v>
      </c>
    </row>
    <row r="233" spans="1:11" ht="12.75">
      <c r="A233" s="99"/>
      <c r="B233" s="95" t="str">
        <f>'Gene Table'!D233</f>
        <v>NM_003879</v>
      </c>
      <c r="C233" s="96" t="s">
        <v>161</v>
      </c>
      <c r="D233" s="97" t="e">
        <f>Calculations!BN234</f>
        <v>#DIV/0!</v>
      </c>
      <c r="E233" s="97" t="e">
        <f>Calculations!BO234</f>
        <v>#DIV/0!</v>
      </c>
      <c r="F233" s="98" t="e">
        <f t="shared" si="16"/>
        <v>#DIV/0!</v>
      </c>
      <c r="G233" s="98" t="e">
        <f t="shared" si="17"/>
        <v>#DIV/0!</v>
      </c>
      <c r="H233" s="97" t="e">
        <f t="shared" si="18"/>
        <v>#DIV/0!</v>
      </c>
      <c r="I233" s="101" t="str">
        <f>IF(OR(COUNT(Calculations!BP234:BY234)&lt;3,COUNT(Calculations!BZ234:CI234)&lt;3),"N/A",IF(ISERROR(TTEST(Calculations!BP234:BY234,Calculations!BZ234:CI234,2,2)),"N/A",TTEST(Calculations!BP234:BY234,Calculations!BZ234:CI234,2,2)))</f>
        <v>N/A</v>
      </c>
      <c r="J233" s="97" t="e">
        <f t="shared" si="19"/>
        <v>#DIV/0!</v>
      </c>
      <c r="K233" s="102" t="e">
        <f>IF(AND('Test Sample Data'!N233&gt;=35,'Control Sample Data'!N233&gt;=35),"Type 3",IF(AND('Test Sample Data'!N233&gt;=30,'Control Sample Data'!N233&gt;=30,OR(I233&gt;=0.05,I233="N/A")),"Type 2",IF(OR(AND('Test Sample Data'!N233&gt;=30,'Control Sample Data'!N233&lt;=30),AND('Test Sample Data'!N233&lt;=30,'Control Sample Data'!N233&gt;=30)),"Type 1","OKAY")))</f>
        <v>#DIV/0!</v>
      </c>
    </row>
    <row r="234" spans="1:11" ht="12.75">
      <c r="A234" s="99"/>
      <c r="B234" s="95" t="str">
        <f>'Gene Table'!D234</f>
        <v>NM_003877</v>
      </c>
      <c r="C234" s="96" t="s">
        <v>165</v>
      </c>
      <c r="D234" s="97" t="e">
        <f>Calculations!BN235</f>
        <v>#DIV/0!</v>
      </c>
      <c r="E234" s="97" t="e">
        <f>Calculations!BO235</f>
        <v>#DIV/0!</v>
      </c>
      <c r="F234" s="98" t="e">
        <f t="shared" si="16"/>
        <v>#DIV/0!</v>
      </c>
      <c r="G234" s="98" t="e">
        <f t="shared" si="17"/>
        <v>#DIV/0!</v>
      </c>
      <c r="H234" s="97" t="e">
        <f t="shared" si="18"/>
        <v>#DIV/0!</v>
      </c>
      <c r="I234" s="101" t="str">
        <f>IF(OR(COUNT(Calculations!BP235:BY235)&lt;3,COUNT(Calculations!BZ235:CI235)&lt;3),"N/A",IF(ISERROR(TTEST(Calculations!BP235:BY235,Calculations!BZ235:CI235,2,2)),"N/A",TTEST(Calculations!BP235:BY235,Calculations!BZ235:CI235,2,2)))</f>
        <v>N/A</v>
      </c>
      <c r="J234" s="97" t="e">
        <f t="shared" si="19"/>
        <v>#DIV/0!</v>
      </c>
      <c r="K234" s="102" t="e">
        <f>IF(AND('Test Sample Data'!N234&gt;=35,'Control Sample Data'!N234&gt;=35),"Type 3",IF(AND('Test Sample Data'!N234&gt;=30,'Control Sample Data'!N234&gt;=30,OR(I234&gt;=0.05,I234="N/A")),"Type 2",IF(OR(AND('Test Sample Data'!N234&gt;=30,'Control Sample Data'!N234&lt;=30),AND('Test Sample Data'!N234&lt;=30,'Control Sample Data'!N234&gt;=30)),"Type 1","OKAY")))</f>
        <v>#DIV/0!</v>
      </c>
    </row>
    <row r="235" spans="1:11" ht="12.75">
      <c r="A235" s="99"/>
      <c r="B235" s="95" t="str">
        <f>'Gene Table'!D235</f>
        <v>NM_003844</v>
      </c>
      <c r="C235" s="96" t="s">
        <v>169</v>
      </c>
      <c r="D235" s="97" t="e">
        <f>Calculations!BN236</f>
        <v>#DIV/0!</v>
      </c>
      <c r="E235" s="97" t="e">
        <f>Calculations!BO236</f>
        <v>#DIV/0!</v>
      </c>
      <c r="F235" s="98" t="e">
        <f t="shared" si="16"/>
        <v>#DIV/0!</v>
      </c>
      <c r="G235" s="98" t="e">
        <f t="shared" si="17"/>
        <v>#DIV/0!</v>
      </c>
      <c r="H235" s="97" t="e">
        <f t="shared" si="18"/>
        <v>#DIV/0!</v>
      </c>
      <c r="I235" s="101" t="str">
        <f>IF(OR(COUNT(Calculations!BP236:BY236)&lt;3,COUNT(Calculations!BZ236:CI236)&lt;3),"N/A",IF(ISERROR(TTEST(Calculations!BP236:BY236,Calculations!BZ236:CI236,2,2)),"N/A",TTEST(Calculations!BP236:BY236,Calculations!BZ236:CI236,2,2)))</f>
        <v>N/A</v>
      </c>
      <c r="J235" s="97" t="e">
        <f t="shared" si="19"/>
        <v>#DIV/0!</v>
      </c>
      <c r="K235" s="102" t="e">
        <f>IF(AND('Test Sample Data'!N235&gt;=35,'Control Sample Data'!N235&gt;=35),"Type 3",IF(AND('Test Sample Data'!N235&gt;=30,'Control Sample Data'!N235&gt;=30,OR(I235&gt;=0.05,I235="N/A")),"Type 2",IF(OR(AND('Test Sample Data'!N235&gt;=30,'Control Sample Data'!N235&lt;=30),AND('Test Sample Data'!N235&lt;=30,'Control Sample Data'!N235&gt;=30)),"Type 1","OKAY")))</f>
        <v>#DIV/0!</v>
      </c>
    </row>
    <row r="236" spans="1:11" ht="12.75">
      <c r="A236" s="99"/>
      <c r="B236" s="95" t="str">
        <f>'Gene Table'!D236</f>
        <v>NM_003821</v>
      </c>
      <c r="C236" s="96" t="s">
        <v>173</v>
      </c>
      <c r="D236" s="97" t="e">
        <f>Calculations!BN237</f>
        <v>#DIV/0!</v>
      </c>
      <c r="E236" s="97" t="e">
        <f>Calculations!BO237</f>
        <v>#DIV/0!</v>
      </c>
      <c r="F236" s="98" t="e">
        <f t="shared" si="16"/>
        <v>#DIV/0!</v>
      </c>
      <c r="G236" s="98" t="e">
        <f t="shared" si="17"/>
        <v>#DIV/0!</v>
      </c>
      <c r="H236" s="97" t="e">
        <f t="shared" si="18"/>
        <v>#DIV/0!</v>
      </c>
      <c r="I236" s="101" t="str">
        <f>IF(OR(COUNT(Calculations!BP237:BY237)&lt;3,COUNT(Calculations!BZ237:CI237)&lt;3),"N/A",IF(ISERROR(TTEST(Calculations!BP237:BY237,Calculations!BZ237:CI237,2,2)),"N/A",TTEST(Calculations!BP237:BY237,Calculations!BZ237:CI237,2,2)))</f>
        <v>N/A</v>
      </c>
      <c r="J236" s="97" t="e">
        <f t="shared" si="19"/>
        <v>#DIV/0!</v>
      </c>
      <c r="K236" s="102" t="e">
        <f>IF(AND('Test Sample Data'!N236&gt;=35,'Control Sample Data'!N236&gt;=35),"Type 3",IF(AND('Test Sample Data'!N236&gt;=30,'Control Sample Data'!N236&gt;=30,OR(I236&gt;=0.05,I236="N/A")),"Type 2",IF(OR(AND('Test Sample Data'!N236&gt;=30,'Control Sample Data'!N236&lt;=30),AND('Test Sample Data'!N236&lt;=30,'Control Sample Data'!N236&gt;=30)),"Type 1","OKAY")))</f>
        <v>#DIV/0!</v>
      </c>
    </row>
    <row r="237" spans="1:11" ht="12.75">
      <c r="A237" s="99"/>
      <c r="B237" s="95" t="str">
        <f>'Gene Table'!D237</f>
        <v>NM_003820</v>
      </c>
      <c r="C237" s="96" t="s">
        <v>177</v>
      </c>
      <c r="D237" s="97" t="e">
        <f>Calculations!BN238</f>
        <v>#DIV/0!</v>
      </c>
      <c r="E237" s="97" t="e">
        <f>Calculations!BO238</f>
        <v>#DIV/0!</v>
      </c>
      <c r="F237" s="98" t="e">
        <f t="shared" si="16"/>
        <v>#DIV/0!</v>
      </c>
      <c r="G237" s="98" t="e">
        <f t="shared" si="17"/>
        <v>#DIV/0!</v>
      </c>
      <c r="H237" s="97" t="e">
        <f t="shared" si="18"/>
        <v>#DIV/0!</v>
      </c>
      <c r="I237" s="101" t="str">
        <f>IF(OR(COUNT(Calculations!BP238:BY238)&lt;3,COUNT(Calculations!BZ238:CI238)&lt;3),"N/A",IF(ISERROR(TTEST(Calculations!BP238:BY238,Calculations!BZ238:CI238,2,2)),"N/A",TTEST(Calculations!BP238:BY238,Calculations!BZ238:CI238,2,2)))</f>
        <v>N/A</v>
      </c>
      <c r="J237" s="97" t="e">
        <f t="shared" si="19"/>
        <v>#DIV/0!</v>
      </c>
      <c r="K237" s="102" t="e">
        <f>IF(AND('Test Sample Data'!N237&gt;=35,'Control Sample Data'!N237&gt;=35),"Type 3",IF(AND('Test Sample Data'!N237&gt;=30,'Control Sample Data'!N237&gt;=30,OR(I237&gt;=0.05,I237="N/A")),"Type 2",IF(OR(AND('Test Sample Data'!N237&gt;=30,'Control Sample Data'!N237&lt;=30),AND('Test Sample Data'!N237&lt;=30,'Control Sample Data'!N237&gt;=30)),"Type 1","OKAY")))</f>
        <v>#DIV/0!</v>
      </c>
    </row>
    <row r="238" spans="1:11" ht="12.75">
      <c r="A238" s="99"/>
      <c r="B238" s="95" t="str">
        <f>'Gene Table'!D238</f>
        <v>NM_033274</v>
      </c>
      <c r="C238" s="96" t="s">
        <v>181</v>
      </c>
      <c r="D238" s="97" t="e">
        <f>Calculations!BN239</f>
        <v>#DIV/0!</v>
      </c>
      <c r="E238" s="97" t="e">
        <f>Calculations!BO239</f>
        <v>#DIV/0!</v>
      </c>
      <c r="F238" s="98" t="e">
        <f t="shared" si="16"/>
        <v>#DIV/0!</v>
      </c>
      <c r="G238" s="98" t="e">
        <f t="shared" si="17"/>
        <v>#DIV/0!</v>
      </c>
      <c r="H238" s="97" t="e">
        <f t="shared" si="18"/>
        <v>#DIV/0!</v>
      </c>
      <c r="I238" s="101" t="str">
        <f>IF(OR(COUNT(Calculations!BP239:BY239)&lt;3,COUNT(Calculations!BZ239:CI239)&lt;3),"N/A",IF(ISERROR(TTEST(Calculations!BP239:BY239,Calculations!BZ239:CI239,2,2)),"N/A",TTEST(Calculations!BP239:BY239,Calculations!BZ239:CI239,2,2)))</f>
        <v>N/A</v>
      </c>
      <c r="J238" s="97" t="e">
        <f t="shared" si="19"/>
        <v>#DIV/0!</v>
      </c>
      <c r="K238" s="102" t="e">
        <f>IF(AND('Test Sample Data'!N238&gt;=35,'Control Sample Data'!N238&gt;=35),"Type 3",IF(AND('Test Sample Data'!N238&gt;=30,'Control Sample Data'!N238&gt;=30,OR(I238&gt;=0.05,I238="N/A")),"Type 2",IF(OR(AND('Test Sample Data'!N238&gt;=30,'Control Sample Data'!N238&lt;=30),AND('Test Sample Data'!N238&lt;=30,'Control Sample Data'!N238&gt;=30)),"Type 1","OKAY")))</f>
        <v>#DIV/0!</v>
      </c>
    </row>
    <row r="239" spans="1:11" ht="12.75">
      <c r="A239" s="99"/>
      <c r="B239" s="95" t="str">
        <f>'Gene Table'!D239</f>
        <v>NM_003789</v>
      </c>
      <c r="C239" s="96" t="s">
        <v>185</v>
      </c>
      <c r="D239" s="97" t="e">
        <f>Calculations!BN240</f>
        <v>#DIV/0!</v>
      </c>
      <c r="E239" s="97" t="e">
        <f>Calculations!BO240</f>
        <v>#DIV/0!</v>
      </c>
      <c r="F239" s="98" t="e">
        <f t="shared" si="16"/>
        <v>#DIV/0!</v>
      </c>
      <c r="G239" s="98" t="e">
        <f t="shared" si="17"/>
        <v>#DIV/0!</v>
      </c>
      <c r="H239" s="97" t="e">
        <f t="shared" si="18"/>
        <v>#DIV/0!</v>
      </c>
      <c r="I239" s="101" t="str">
        <f>IF(OR(COUNT(Calculations!BP240:BY240)&lt;3,COUNT(Calculations!BZ240:CI240)&lt;3),"N/A",IF(ISERROR(TTEST(Calculations!BP240:BY240,Calculations!BZ240:CI240,2,2)),"N/A",TTEST(Calculations!BP240:BY240,Calculations!BZ240:CI240,2,2)))</f>
        <v>N/A</v>
      </c>
      <c r="J239" s="97" t="e">
        <f t="shared" si="19"/>
        <v>#DIV/0!</v>
      </c>
      <c r="K239" s="102" t="e">
        <f>IF(AND('Test Sample Data'!N239&gt;=35,'Control Sample Data'!N239&gt;=35),"Type 3",IF(AND('Test Sample Data'!N239&gt;=30,'Control Sample Data'!N239&gt;=30,OR(I239&gt;=0.05,I239="N/A")),"Type 2",IF(OR(AND('Test Sample Data'!N239&gt;=30,'Control Sample Data'!N239&lt;=30),AND('Test Sample Data'!N239&lt;=30,'Control Sample Data'!N239&gt;=30)),"Type 1","OKAY")))</f>
        <v>#DIV/0!</v>
      </c>
    </row>
    <row r="240" spans="1:11" ht="12.75">
      <c r="A240" s="99"/>
      <c r="B240" s="95" t="str">
        <f>'Gene Table'!D240</f>
        <v>NM_001756</v>
      </c>
      <c r="C240" s="96" t="s">
        <v>189</v>
      </c>
      <c r="D240" s="97" t="e">
        <f>Calculations!BN241</f>
        <v>#DIV/0!</v>
      </c>
      <c r="E240" s="97" t="e">
        <f>Calculations!BO241</f>
        <v>#DIV/0!</v>
      </c>
      <c r="F240" s="98" t="e">
        <f t="shared" si="16"/>
        <v>#DIV/0!</v>
      </c>
      <c r="G240" s="98" t="e">
        <f t="shared" si="17"/>
        <v>#DIV/0!</v>
      </c>
      <c r="H240" s="97" t="e">
        <f t="shared" si="18"/>
        <v>#DIV/0!</v>
      </c>
      <c r="I240" s="101" t="str">
        <f>IF(OR(COUNT(Calculations!BP241:BY241)&lt;3,COUNT(Calculations!BZ241:CI241)&lt;3),"N/A",IF(ISERROR(TTEST(Calculations!BP241:BY241,Calculations!BZ241:CI241,2,2)),"N/A",TTEST(Calculations!BP241:BY241,Calculations!BZ241:CI241,2,2)))</f>
        <v>N/A</v>
      </c>
      <c r="J240" s="97" t="e">
        <f t="shared" si="19"/>
        <v>#DIV/0!</v>
      </c>
      <c r="K240" s="102" t="e">
        <f>IF(AND('Test Sample Data'!N240&gt;=35,'Control Sample Data'!N240&gt;=35),"Type 3",IF(AND('Test Sample Data'!N240&gt;=30,'Control Sample Data'!N240&gt;=30,OR(I240&gt;=0.05,I240="N/A")),"Type 2",IF(OR(AND('Test Sample Data'!N240&gt;=30,'Control Sample Data'!N240&lt;=30),AND('Test Sample Data'!N240&lt;=30,'Control Sample Data'!N240&gt;=30)),"Type 1","OKAY")))</f>
        <v>#DIV/0!</v>
      </c>
    </row>
    <row r="241" spans="1:11" ht="12.75">
      <c r="A241" s="99"/>
      <c r="B241" s="95" t="str">
        <f>'Gene Table'!D241</f>
        <v>NM_003745</v>
      </c>
      <c r="C241" s="96" t="s">
        <v>193</v>
      </c>
      <c r="D241" s="97" t="e">
        <f>Calculations!BN242</f>
        <v>#DIV/0!</v>
      </c>
      <c r="E241" s="97" t="e">
        <f>Calculations!BO242</f>
        <v>#DIV/0!</v>
      </c>
      <c r="F241" s="98" t="e">
        <f t="shared" si="16"/>
        <v>#DIV/0!</v>
      </c>
      <c r="G241" s="98" t="e">
        <f t="shared" si="17"/>
        <v>#DIV/0!</v>
      </c>
      <c r="H241" s="97" t="e">
        <f t="shared" si="18"/>
        <v>#DIV/0!</v>
      </c>
      <c r="I241" s="101" t="str">
        <f>IF(OR(COUNT(Calculations!BP242:BY242)&lt;3,COUNT(Calculations!BZ242:CI242)&lt;3),"N/A",IF(ISERROR(TTEST(Calculations!BP242:BY242,Calculations!BZ242:CI242,2,2)),"N/A",TTEST(Calculations!BP242:BY242,Calculations!BZ242:CI242,2,2)))</f>
        <v>N/A</v>
      </c>
      <c r="J241" s="97" t="e">
        <f t="shared" si="19"/>
        <v>#DIV/0!</v>
      </c>
      <c r="K241" s="102" t="e">
        <f>IF(AND('Test Sample Data'!N241&gt;=35,'Control Sample Data'!N241&gt;=35),"Type 3",IF(AND('Test Sample Data'!N241&gt;=30,'Control Sample Data'!N241&gt;=30,OR(I241&gt;=0.05,I241="N/A")),"Type 2",IF(OR(AND('Test Sample Data'!N241&gt;=30,'Control Sample Data'!N241&lt;=30),AND('Test Sample Data'!N241&lt;=30,'Control Sample Data'!N241&gt;=30)),"Type 1","OKAY")))</f>
        <v>#DIV/0!</v>
      </c>
    </row>
    <row r="242" spans="1:11" ht="12.75">
      <c r="A242" s="99"/>
      <c r="B242" s="95" t="str">
        <f>'Gene Table'!D242</f>
        <v>NM_001754</v>
      </c>
      <c r="C242" s="96" t="s">
        <v>197</v>
      </c>
      <c r="D242" s="97" t="e">
        <f>Calculations!BN243</f>
        <v>#DIV/0!</v>
      </c>
      <c r="E242" s="97" t="e">
        <f>Calculations!BO243</f>
        <v>#DIV/0!</v>
      </c>
      <c r="F242" s="98" t="e">
        <f t="shared" si="16"/>
        <v>#DIV/0!</v>
      </c>
      <c r="G242" s="98" t="e">
        <f t="shared" si="17"/>
        <v>#DIV/0!</v>
      </c>
      <c r="H242" s="97" t="e">
        <f t="shared" si="18"/>
        <v>#DIV/0!</v>
      </c>
      <c r="I242" s="101" t="str">
        <f>IF(OR(COUNT(Calculations!BP243:BY243)&lt;3,COUNT(Calculations!BZ243:CI243)&lt;3),"N/A",IF(ISERROR(TTEST(Calculations!BP243:BY243,Calculations!BZ243:CI243,2,2)),"N/A",TTEST(Calculations!BP243:BY243,Calculations!BZ243:CI243,2,2)))</f>
        <v>N/A</v>
      </c>
      <c r="J242" s="97" t="e">
        <f t="shared" si="19"/>
        <v>#DIV/0!</v>
      </c>
      <c r="K242" s="102" t="e">
        <f>IF(AND('Test Sample Data'!N242&gt;=35,'Control Sample Data'!N242&gt;=35),"Type 3",IF(AND('Test Sample Data'!N242&gt;=30,'Control Sample Data'!N242&gt;=30,OR(I242&gt;=0.05,I242="N/A")),"Type 2",IF(OR(AND('Test Sample Data'!N242&gt;=30,'Control Sample Data'!N242&lt;=30),AND('Test Sample Data'!N242&lt;=30,'Control Sample Data'!N242&gt;=30)),"Type 1","OKAY")))</f>
        <v>#DIV/0!</v>
      </c>
    </row>
    <row r="243" spans="1:11" ht="12.75">
      <c r="A243" s="99"/>
      <c r="B243" s="95" t="str">
        <f>'Gene Table'!D243</f>
        <v>NM_033035</v>
      </c>
      <c r="C243" s="96" t="s">
        <v>201</v>
      </c>
      <c r="D243" s="97" t="e">
        <f>Calculations!BN244</f>
        <v>#DIV/0!</v>
      </c>
      <c r="E243" s="97" t="e">
        <f>Calculations!BO244</f>
        <v>#DIV/0!</v>
      </c>
      <c r="F243" s="98" t="e">
        <f t="shared" si="16"/>
        <v>#DIV/0!</v>
      </c>
      <c r="G243" s="98" t="e">
        <f t="shared" si="17"/>
        <v>#DIV/0!</v>
      </c>
      <c r="H243" s="97" t="e">
        <f t="shared" si="18"/>
        <v>#DIV/0!</v>
      </c>
      <c r="I243" s="101" t="str">
        <f>IF(OR(COUNT(Calculations!BP244:BY244)&lt;3,COUNT(Calculations!BZ244:CI244)&lt;3),"N/A",IF(ISERROR(TTEST(Calculations!BP244:BY244,Calculations!BZ244:CI244,2,2)),"N/A",TTEST(Calculations!BP244:BY244,Calculations!BZ244:CI244,2,2)))</f>
        <v>N/A</v>
      </c>
      <c r="J243" s="97" t="e">
        <f t="shared" si="19"/>
        <v>#DIV/0!</v>
      </c>
      <c r="K243" s="102" t="e">
        <f>IF(AND('Test Sample Data'!N243&gt;=35,'Control Sample Data'!N243&gt;=35),"Type 3",IF(AND('Test Sample Data'!N243&gt;=30,'Control Sample Data'!N243&gt;=30,OR(I243&gt;=0.05,I243="N/A")),"Type 2",IF(OR(AND('Test Sample Data'!N243&gt;=30,'Control Sample Data'!N243&lt;=30),AND('Test Sample Data'!N243&lt;=30,'Control Sample Data'!N243&gt;=30)),"Type 1","OKAY")))</f>
        <v>#DIV/0!</v>
      </c>
    </row>
    <row r="244" spans="1:11" ht="12.75">
      <c r="A244" s="99"/>
      <c r="B244" s="95" t="str">
        <f>'Gene Table'!D244</f>
        <v>NM_003632</v>
      </c>
      <c r="C244" s="96" t="s">
        <v>205</v>
      </c>
      <c r="D244" s="97" t="e">
        <f>Calculations!BN245</f>
        <v>#DIV/0!</v>
      </c>
      <c r="E244" s="97" t="e">
        <f>Calculations!BO245</f>
        <v>#DIV/0!</v>
      </c>
      <c r="F244" s="98" t="e">
        <f t="shared" si="16"/>
        <v>#DIV/0!</v>
      </c>
      <c r="G244" s="98" t="e">
        <f t="shared" si="17"/>
        <v>#DIV/0!</v>
      </c>
      <c r="H244" s="97" t="e">
        <f t="shared" si="18"/>
        <v>#DIV/0!</v>
      </c>
      <c r="I244" s="101" t="str">
        <f>IF(OR(COUNT(Calculations!BP245:BY245)&lt;3,COUNT(Calculations!BZ245:CI245)&lt;3),"N/A",IF(ISERROR(TTEST(Calculations!BP245:BY245,Calculations!BZ245:CI245,2,2)),"N/A",TTEST(Calculations!BP245:BY245,Calculations!BZ245:CI245,2,2)))</f>
        <v>N/A</v>
      </c>
      <c r="J244" s="97" t="e">
        <f t="shared" si="19"/>
        <v>#DIV/0!</v>
      </c>
      <c r="K244" s="102" t="e">
        <f>IF(AND('Test Sample Data'!N244&gt;=35,'Control Sample Data'!N244&gt;=35),"Type 3",IF(AND('Test Sample Data'!N244&gt;=30,'Control Sample Data'!N244&gt;=30,OR(I244&gt;=0.05,I244="N/A")),"Type 2",IF(OR(AND('Test Sample Data'!N244&gt;=30,'Control Sample Data'!N244&lt;=30),AND('Test Sample Data'!N244&lt;=30,'Control Sample Data'!N244&gt;=30)),"Type 1","OKAY")))</f>
        <v>#DIV/0!</v>
      </c>
    </row>
    <row r="245" spans="1:11" ht="12.75">
      <c r="A245" s="99"/>
      <c r="B245" s="95" t="str">
        <f>'Gene Table'!D245</f>
        <v>NM_003631</v>
      </c>
      <c r="C245" s="96" t="s">
        <v>209</v>
      </c>
      <c r="D245" s="97" t="e">
        <f>Calculations!BN246</f>
        <v>#DIV/0!</v>
      </c>
      <c r="E245" s="97" t="e">
        <f>Calculations!BO246</f>
        <v>#DIV/0!</v>
      </c>
      <c r="F245" s="98" t="e">
        <f t="shared" si="16"/>
        <v>#DIV/0!</v>
      </c>
      <c r="G245" s="98" t="e">
        <f t="shared" si="17"/>
        <v>#DIV/0!</v>
      </c>
      <c r="H245" s="97" t="e">
        <f t="shared" si="18"/>
        <v>#DIV/0!</v>
      </c>
      <c r="I245" s="101" t="str">
        <f>IF(OR(COUNT(Calculations!BP246:BY246)&lt;3,COUNT(Calculations!BZ246:CI246)&lt;3),"N/A",IF(ISERROR(TTEST(Calculations!BP246:BY246,Calculations!BZ246:CI246,2,2)),"N/A",TTEST(Calculations!BP246:BY246,Calculations!BZ246:CI246,2,2)))</f>
        <v>N/A</v>
      </c>
      <c r="J245" s="97" t="e">
        <f t="shared" si="19"/>
        <v>#DIV/0!</v>
      </c>
      <c r="K245" s="102" t="e">
        <f>IF(AND('Test Sample Data'!N245&gt;=35,'Control Sample Data'!N245&gt;=35),"Type 3",IF(AND('Test Sample Data'!N245&gt;=30,'Control Sample Data'!N245&gt;=30,OR(I245&gt;=0.05,I245="N/A")),"Type 2",IF(OR(AND('Test Sample Data'!N245&gt;=30,'Control Sample Data'!N245&lt;=30),AND('Test Sample Data'!N245&lt;=30,'Control Sample Data'!N245&gt;=30)),"Type 1","OKAY")))</f>
        <v>#DIV/0!</v>
      </c>
    </row>
    <row r="246" spans="1:11" ht="12.75">
      <c r="A246" s="99"/>
      <c r="B246" s="95" t="str">
        <f>'Gene Table'!D246</f>
        <v>NM_003593</v>
      </c>
      <c r="C246" s="96" t="s">
        <v>213</v>
      </c>
      <c r="D246" s="97" t="e">
        <f>Calculations!BN247</f>
        <v>#DIV/0!</v>
      </c>
      <c r="E246" s="97" t="e">
        <f>Calculations!BO247</f>
        <v>#DIV/0!</v>
      </c>
      <c r="F246" s="98" t="e">
        <f t="shared" si="16"/>
        <v>#DIV/0!</v>
      </c>
      <c r="G246" s="98" t="e">
        <f t="shared" si="17"/>
        <v>#DIV/0!</v>
      </c>
      <c r="H246" s="97" t="e">
        <f t="shared" si="18"/>
        <v>#DIV/0!</v>
      </c>
      <c r="I246" s="101" t="str">
        <f>IF(OR(COUNT(Calculations!BP247:BY247)&lt;3,COUNT(Calculations!BZ247:CI247)&lt;3),"N/A",IF(ISERROR(TTEST(Calculations!BP247:BY247,Calculations!BZ247:CI247,2,2)),"N/A",TTEST(Calculations!BP247:BY247,Calculations!BZ247:CI247,2,2)))</f>
        <v>N/A</v>
      </c>
      <c r="J246" s="97" t="e">
        <f t="shared" si="19"/>
        <v>#DIV/0!</v>
      </c>
      <c r="K246" s="102" t="e">
        <f>IF(AND('Test Sample Data'!N246&gt;=35,'Control Sample Data'!N246&gt;=35),"Type 3",IF(AND('Test Sample Data'!N246&gt;=30,'Control Sample Data'!N246&gt;=30,OR(I246&gt;=0.05,I246="N/A")),"Type 2",IF(OR(AND('Test Sample Data'!N246&gt;=30,'Control Sample Data'!N246&lt;=30),AND('Test Sample Data'!N246&lt;=30,'Control Sample Data'!N246&gt;=30)),"Type 1","OKAY")))</f>
        <v>#DIV/0!</v>
      </c>
    </row>
    <row r="247" spans="1:11" ht="12.75">
      <c r="A247" s="99"/>
      <c r="B247" s="95" t="str">
        <f>'Gene Table'!D247</f>
        <v>NM_003579</v>
      </c>
      <c r="C247" s="96" t="s">
        <v>217</v>
      </c>
      <c r="D247" s="97" t="e">
        <f>Calculations!BN248</f>
        <v>#DIV/0!</v>
      </c>
      <c r="E247" s="97" t="e">
        <f>Calculations!BO248</f>
        <v>#DIV/0!</v>
      </c>
      <c r="F247" s="98" t="e">
        <f t="shared" si="16"/>
        <v>#DIV/0!</v>
      </c>
      <c r="G247" s="98" t="e">
        <f t="shared" si="17"/>
        <v>#DIV/0!</v>
      </c>
      <c r="H247" s="97" t="e">
        <f t="shared" si="18"/>
        <v>#DIV/0!</v>
      </c>
      <c r="I247" s="101" t="str">
        <f>IF(OR(COUNT(Calculations!BP248:BY248)&lt;3,COUNT(Calculations!BZ248:CI248)&lt;3),"N/A",IF(ISERROR(TTEST(Calculations!BP248:BY248,Calculations!BZ248:CI248,2,2)),"N/A",TTEST(Calculations!BP248:BY248,Calculations!BZ248:CI248,2,2)))</f>
        <v>N/A</v>
      </c>
      <c r="J247" s="97" t="e">
        <f t="shared" si="19"/>
        <v>#DIV/0!</v>
      </c>
      <c r="K247" s="102" t="e">
        <f>IF(AND('Test Sample Data'!N247&gt;=35,'Control Sample Data'!N247&gt;=35),"Type 3",IF(AND('Test Sample Data'!N247&gt;=30,'Control Sample Data'!N247&gt;=30,OR(I247&gt;=0.05,I247="N/A")),"Type 2",IF(OR(AND('Test Sample Data'!N247&gt;=30,'Control Sample Data'!N247&lt;=30),AND('Test Sample Data'!N247&lt;=30,'Control Sample Data'!N247&gt;=30)),"Type 1","OKAY")))</f>
        <v>#DIV/0!</v>
      </c>
    </row>
    <row r="248" spans="1:11" ht="12.75">
      <c r="A248" s="99"/>
      <c r="B248" s="95" t="str">
        <f>'Gene Table'!D248</f>
        <v>NM_032169</v>
      </c>
      <c r="C248" s="96" t="s">
        <v>221</v>
      </c>
      <c r="D248" s="97" t="e">
        <f>Calculations!BN249</f>
        <v>#DIV/0!</v>
      </c>
      <c r="E248" s="97" t="e">
        <f>Calculations!BO249</f>
        <v>#DIV/0!</v>
      </c>
      <c r="F248" s="98" t="e">
        <f t="shared" si="16"/>
        <v>#DIV/0!</v>
      </c>
      <c r="G248" s="98" t="e">
        <f t="shared" si="17"/>
        <v>#DIV/0!</v>
      </c>
      <c r="H248" s="97" t="e">
        <f t="shared" si="18"/>
        <v>#DIV/0!</v>
      </c>
      <c r="I248" s="101" t="str">
        <f>IF(OR(COUNT(Calculations!BP249:BY249)&lt;3,COUNT(Calculations!BZ249:CI249)&lt;3),"N/A",IF(ISERROR(TTEST(Calculations!BP249:BY249,Calculations!BZ249:CI249,2,2)),"N/A",TTEST(Calculations!BP249:BY249,Calculations!BZ249:CI249,2,2)))</f>
        <v>N/A</v>
      </c>
      <c r="J248" s="97" t="e">
        <f t="shared" si="19"/>
        <v>#DIV/0!</v>
      </c>
      <c r="K248" s="102" t="e">
        <f>IF(AND('Test Sample Data'!N248&gt;=35,'Control Sample Data'!N248&gt;=35),"Type 3",IF(AND('Test Sample Data'!N248&gt;=30,'Control Sample Data'!N248&gt;=30,OR(I248&gt;=0.05,I248="N/A")),"Type 2",IF(OR(AND('Test Sample Data'!N248&gt;=30,'Control Sample Data'!N248&lt;=30),AND('Test Sample Data'!N248&lt;=30,'Control Sample Data'!N248&gt;=30)),"Type 1","OKAY")))</f>
        <v>#DIV/0!</v>
      </c>
    </row>
    <row r="249" spans="1:11" ht="12.75">
      <c r="A249" s="99"/>
      <c r="B249" s="95" t="str">
        <f>'Gene Table'!D249</f>
        <v>NM_032016</v>
      </c>
      <c r="C249" s="96" t="s">
        <v>225</v>
      </c>
      <c r="D249" s="97" t="e">
        <f>Calculations!BN250</f>
        <v>#DIV/0!</v>
      </c>
      <c r="E249" s="97" t="e">
        <f>Calculations!BO250</f>
        <v>#DIV/0!</v>
      </c>
      <c r="F249" s="98" t="e">
        <f t="shared" si="16"/>
        <v>#DIV/0!</v>
      </c>
      <c r="G249" s="98" t="e">
        <f t="shared" si="17"/>
        <v>#DIV/0!</v>
      </c>
      <c r="H249" s="97" t="e">
        <f t="shared" si="18"/>
        <v>#DIV/0!</v>
      </c>
      <c r="I249" s="101" t="str">
        <f>IF(OR(COUNT(Calculations!BP250:BY250)&lt;3,COUNT(Calculations!BZ250:CI250)&lt;3),"N/A",IF(ISERROR(TTEST(Calculations!BP250:BY250,Calculations!BZ250:CI250,2,2)),"N/A",TTEST(Calculations!BP250:BY250,Calculations!BZ250:CI250,2,2)))</f>
        <v>N/A</v>
      </c>
      <c r="J249" s="97" t="e">
        <f t="shared" si="19"/>
        <v>#DIV/0!</v>
      </c>
      <c r="K249" s="102" t="e">
        <f>IF(AND('Test Sample Data'!N249&gt;=35,'Control Sample Data'!N249&gt;=35),"Type 3",IF(AND('Test Sample Data'!N249&gt;=30,'Control Sample Data'!N249&gt;=30,OR(I249&gt;=0.05,I249="N/A")),"Type 2",IF(OR(AND('Test Sample Data'!N249&gt;=30,'Control Sample Data'!N249&lt;=30),AND('Test Sample Data'!N249&lt;=30,'Control Sample Data'!N249&gt;=30)),"Type 1","OKAY")))</f>
        <v>#DIV/0!</v>
      </c>
    </row>
    <row r="250" spans="1:11" ht="12.75">
      <c r="A250" s="99"/>
      <c r="B250" s="95" t="str">
        <f>'Gene Table'!D250</f>
        <v>NM_001040668</v>
      </c>
      <c r="C250" s="96" t="s">
        <v>229</v>
      </c>
      <c r="D250" s="97" t="e">
        <f>Calculations!BN251</f>
        <v>#DIV/0!</v>
      </c>
      <c r="E250" s="97" t="e">
        <f>Calculations!BO251</f>
        <v>#DIV/0!</v>
      </c>
      <c r="F250" s="98" t="e">
        <f t="shared" si="16"/>
        <v>#DIV/0!</v>
      </c>
      <c r="G250" s="98" t="e">
        <f t="shared" si="17"/>
        <v>#DIV/0!</v>
      </c>
      <c r="H250" s="97" t="e">
        <f t="shared" si="18"/>
        <v>#DIV/0!</v>
      </c>
      <c r="I250" s="101" t="str">
        <f>IF(OR(COUNT(Calculations!BP251:BY251)&lt;3,COUNT(Calculations!BZ251:CI251)&lt;3),"N/A",IF(ISERROR(TTEST(Calculations!BP251:BY251,Calculations!BZ251:CI251,2,2)),"N/A",TTEST(Calculations!BP251:BY251,Calculations!BZ251:CI251,2,2)))</f>
        <v>N/A</v>
      </c>
      <c r="J250" s="97" t="e">
        <f t="shared" si="19"/>
        <v>#DIV/0!</v>
      </c>
      <c r="K250" s="102" t="e">
        <f>IF(AND('Test Sample Data'!N250&gt;=35,'Control Sample Data'!N250&gt;=35),"Type 3",IF(AND('Test Sample Data'!N250&gt;=30,'Control Sample Data'!N250&gt;=30,OR(I250&gt;=0.05,I250="N/A")),"Type 2",IF(OR(AND('Test Sample Data'!N250&gt;=30,'Control Sample Data'!N250&lt;=30),AND('Test Sample Data'!N250&lt;=30,'Control Sample Data'!N250&gt;=30)),"Type 1","OKAY")))</f>
        <v>#DIV/0!</v>
      </c>
    </row>
    <row r="251" spans="1:11" ht="12.75">
      <c r="A251" s="99"/>
      <c r="B251" s="95" t="str">
        <f>'Gene Table'!D251</f>
        <v>NM_006534</v>
      </c>
      <c r="C251" s="96" t="s">
        <v>233</v>
      </c>
      <c r="D251" s="97" t="e">
        <f>Calculations!BN252</f>
        <v>#DIV/0!</v>
      </c>
      <c r="E251" s="97" t="e">
        <f>Calculations!BO252</f>
        <v>#DIV/0!</v>
      </c>
      <c r="F251" s="98" t="e">
        <f t="shared" si="16"/>
        <v>#DIV/0!</v>
      </c>
      <c r="G251" s="98" t="e">
        <f t="shared" si="17"/>
        <v>#DIV/0!</v>
      </c>
      <c r="H251" s="97" t="e">
        <f t="shared" si="18"/>
        <v>#DIV/0!</v>
      </c>
      <c r="I251" s="101" t="str">
        <f>IF(OR(COUNT(Calculations!BP252:BY252)&lt;3,COUNT(Calculations!BZ252:CI252)&lt;3),"N/A",IF(ISERROR(TTEST(Calculations!BP252:BY252,Calculations!BZ252:CI252,2,2)),"N/A",TTEST(Calculations!BP252:BY252,Calculations!BZ252:CI252,2,2)))</f>
        <v>N/A</v>
      </c>
      <c r="J251" s="97" t="e">
        <f t="shared" si="19"/>
        <v>#DIV/0!</v>
      </c>
      <c r="K251" s="102" t="e">
        <f>IF(AND('Test Sample Data'!N251&gt;=35,'Control Sample Data'!N251&gt;=35),"Type 3",IF(AND('Test Sample Data'!N251&gt;=30,'Control Sample Data'!N251&gt;=30,OR(I251&gt;=0.05,I251="N/A")),"Type 2",IF(OR(AND('Test Sample Data'!N251&gt;=30,'Control Sample Data'!N251&lt;=30),AND('Test Sample Data'!N251&lt;=30,'Control Sample Data'!N251&gt;=30)),"Type 1","OKAY")))</f>
        <v>#DIV/0!</v>
      </c>
    </row>
    <row r="252" spans="1:11" ht="12.75">
      <c r="A252" s="99"/>
      <c r="B252" s="95" t="str">
        <f>'Gene Table'!D252</f>
        <v>NM_030931</v>
      </c>
      <c r="C252" s="96" t="s">
        <v>237</v>
      </c>
      <c r="D252" s="97" t="e">
        <f>Calculations!BN253</f>
        <v>#DIV/0!</v>
      </c>
      <c r="E252" s="97" t="e">
        <f>Calculations!BO253</f>
        <v>#DIV/0!</v>
      </c>
      <c r="F252" s="98" t="e">
        <f t="shared" si="16"/>
        <v>#DIV/0!</v>
      </c>
      <c r="G252" s="98" t="e">
        <f t="shared" si="17"/>
        <v>#DIV/0!</v>
      </c>
      <c r="H252" s="97" t="e">
        <f t="shared" si="18"/>
        <v>#DIV/0!</v>
      </c>
      <c r="I252" s="101" t="str">
        <f>IF(OR(COUNT(Calculations!BP253:BY253)&lt;3,COUNT(Calculations!BZ253:CI253)&lt;3),"N/A",IF(ISERROR(TTEST(Calculations!BP253:BY253,Calculations!BZ253:CI253,2,2)),"N/A",TTEST(Calculations!BP253:BY253,Calculations!BZ253:CI253,2,2)))</f>
        <v>N/A</v>
      </c>
      <c r="J252" s="97" t="e">
        <f t="shared" si="19"/>
        <v>#DIV/0!</v>
      </c>
      <c r="K252" s="102" t="e">
        <f>IF(AND('Test Sample Data'!N252&gt;=35,'Control Sample Data'!N252&gt;=35),"Type 3",IF(AND('Test Sample Data'!N252&gt;=30,'Control Sample Data'!N252&gt;=30,OR(I252&gt;=0.05,I252="N/A")),"Type 2",IF(OR(AND('Test Sample Data'!N252&gt;=30,'Control Sample Data'!N252&lt;=30),AND('Test Sample Data'!N252&lt;=30,'Control Sample Data'!N252&gt;=30)),"Type 1","OKAY")))</f>
        <v>#DIV/0!</v>
      </c>
    </row>
    <row r="253" spans="1:11" ht="12.75">
      <c r="A253" s="99"/>
      <c r="B253" s="95" t="str">
        <f>'Gene Table'!D253</f>
        <v>NM_030787</v>
      </c>
      <c r="C253" s="96" t="s">
        <v>241</v>
      </c>
      <c r="D253" s="97" t="e">
        <f>Calculations!BN254</f>
        <v>#DIV/0!</v>
      </c>
      <c r="E253" s="97" t="e">
        <f>Calculations!BO254</f>
        <v>#DIV/0!</v>
      </c>
      <c r="F253" s="98" t="e">
        <f t="shared" si="16"/>
        <v>#DIV/0!</v>
      </c>
      <c r="G253" s="98" t="e">
        <f t="shared" si="17"/>
        <v>#DIV/0!</v>
      </c>
      <c r="H253" s="97" t="e">
        <f t="shared" si="18"/>
        <v>#DIV/0!</v>
      </c>
      <c r="I253" s="101" t="str">
        <f>IF(OR(COUNT(Calculations!BP254:BY254)&lt;3,COUNT(Calculations!BZ254:CI254)&lt;3),"N/A",IF(ISERROR(TTEST(Calculations!BP254:BY254,Calculations!BZ254:CI254,2,2)),"N/A",TTEST(Calculations!BP254:BY254,Calculations!BZ254:CI254,2,2)))</f>
        <v>N/A</v>
      </c>
      <c r="J253" s="97" t="e">
        <f t="shared" si="19"/>
        <v>#DIV/0!</v>
      </c>
      <c r="K253" s="102" t="e">
        <f>IF(AND('Test Sample Data'!N253&gt;=35,'Control Sample Data'!N253&gt;=35),"Type 3",IF(AND('Test Sample Data'!N253&gt;=30,'Control Sample Data'!N253&gt;=30,OR(I253&gt;=0.05,I253="N/A")),"Type 2",IF(OR(AND('Test Sample Data'!N253&gt;=30,'Control Sample Data'!N253&lt;=30),AND('Test Sample Data'!N253&lt;=30,'Control Sample Data'!N253&gt;=30)),"Type 1","OKAY")))</f>
        <v>#DIV/0!</v>
      </c>
    </row>
    <row r="254" spans="1:11" ht="12.75">
      <c r="A254" s="99"/>
      <c r="B254" s="95" t="str">
        <f>'Gene Table'!D254</f>
        <v>NM_030766</v>
      </c>
      <c r="C254" s="96" t="s">
        <v>245</v>
      </c>
      <c r="D254" s="97" t="e">
        <f>Calculations!BN255</f>
        <v>#DIV/0!</v>
      </c>
      <c r="E254" s="97" t="e">
        <f>Calculations!BO255</f>
        <v>#DIV/0!</v>
      </c>
      <c r="F254" s="98" t="e">
        <f t="shared" si="16"/>
        <v>#DIV/0!</v>
      </c>
      <c r="G254" s="98" t="e">
        <f t="shared" si="17"/>
        <v>#DIV/0!</v>
      </c>
      <c r="H254" s="97" t="e">
        <f t="shared" si="18"/>
        <v>#DIV/0!</v>
      </c>
      <c r="I254" s="101" t="str">
        <f>IF(OR(COUNT(Calculations!BP255:BY255)&lt;3,COUNT(Calculations!BZ255:CI255)&lt;3),"N/A",IF(ISERROR(TTEST(Calculations!BP255:BY255,Calculations!BZ255:CI255,2,2)),"N/A",TTEST(Calculations!BP255:BY255,Calculations!BZ255:CI255,2,2)))</f>
        <v>N/A</v>
      </c>
      <c r="J254" s="97" t="e">
        <f t="shared" si="19"/>
        <v>#DIV/0!</v>
      </c>
      <c r="K254" s="102" t="e">
        <f>IF(AND('Test Sample Data'!N254&gt;=35,'Control Sample Data'!N254&gt;=35),"Type 3",IF(AND('Test Sample Data'!N254&gt;=30,'Control Sample Data'!N254&gt;=30,OR(I254&gt;=0.05,I254="N/A")),"Type 2",IF(OR(AND('Test Sample Data'!N254&gt;=30,'Control Sample Data'!N254&lt;=30),AND('Test Sample Data'!N254&lt;=30,'Control Sample Data'!N254&gt;=30)),"Type 1","OKAY")))</f>
        <v>#DIV/0!</v>
      </c>
    </row>
    <row r="255" spans="1:11" ht="12.75">
      <c r="A255" s="99"/>
      <c r="B255" s="95" t="str">
        <f>'Gene Table'!D255</f>
        <v>NM_004639</v>
      </c>
      <c r="C255" s="96" t="s">
        <v>249</v>
      </c>
      <c r="D255" s="97" t="e">
        <f>Calculations!BN256</f>
        <v>#DIV/0!</v>
      </c>
      <c r="E255" s="97" t="e">
        <f>Calculations!BO256</f>
        <v>#DIV/0!</v>
      </c>
      <c r="F255" s="98" t="e">
        <f t="shared" si="16"/>
        <v>#DIV/0!</v>
      </c>
      <c r="G255" s="98" t="e">
        <f t="shared" si="17"/>
        <v>#DIV/0!</v>
      </c>
      <c r="H255" s="97" t="e">
        <f t="shared" si="18"/>
        <v>#DIV/0!</v>
      </c>
      <c r="I255" s="101" t="str">
        <f>IF(OR(COUNT(Calculations!BP256:BY256)&lt;3,COUNT(Calculations!BZ256:CI256)&lt;3),"N/A",IF(ISERROR(TTEST(Calculations!BP256:BY256,Calculations!BZ256:CI256,2,2)),"N/A",TTEST(Calculations!BP256:BY256,Calculations!BZ256:CI256,2,2)))</f>
        <v>N/A</v>
      </c>
      <c r="J255" s="97" t="e">
        <f t="shared" si="19"/>
        <v>#DIV/0!</v>
      </c>
      <c r="K255" s="102" t="e">
        <f>IF(AND('Test Sample Data'!N255&gt;=35,'Control Sample Data'!N255&gt;=35),"Type 3",IF(AND('Test Sample Data'!N255&gt;=30,'Control Sample Data'!N255&gt;=30,OR(I255&gt;=0.05,I255="N/A")),"Type 2",IF(OR(AND('Test Sample Data'!N255&gt;=30,'Control Sample Data'!N255&lt;=30),AND('Test Sample Data'!N255&lt;=30,'Control Sample Data'!N255&gt;=30)),"Type 1","OKAY")))</f>
        <v>#DIV/0!</v>
      </c>
    </row>
    <row r="256" spans="1:11" ht="12.75">
      <c r="A256" s="99"/>
      <c r="B256" s="95" t="str">
        <f>'Gene Table'!D256</f>
        <v>NM_024051</v>
      </c>
      <c r="C256" s="96" t="s">
        <v>253</v>
      </c>
      <c r="D256" s="97" t="e">
        <f>Calculations!BN257</f>
        <v>#DIV/0!</v>
      </c>
      <c r="E256" s="97" t="e">
        <f>Calculations!BO257</f>
        <v>#DIV/0!</v>
      </c>
      <c r="F256" s="98" t="e">
        <f t="shared" si="16"/>
        <v>#DIV/0!</v>
      </c>
      <c r="G256" s="98" t="e">
        <f t="shared" si="17"/>
        <v>#DIV/0!</v>
      </c>
      <c r="H256" s="97" t="e">
        <f t="shared" si="18"/>
        <v>#DIV/0!</v>
      </c>
      <c r="I256" s="101" t="str">
        <f>IF(OR(COUNT(Calculations!BP257:BY257)&lt;3,COUNT(Calculations!BZ257:CI257)&lt;3),"N/A",IF(ISERROR(TTEST(Calculations!BP257:BY257,Calculations!BZ257:CI257,2,2)),"N/A",TTEST(Calculations!BP257:BY257,Calculations!BZ257:CI257,2,2)))</f>
        <v>N/A</v>
      </c>
      <c r="J256" s="97" t="e">
        <f t="shared" si="19"/>
        <v>#DIV/0!</v>
      </c>
      <c r="K256" s="102" t="e">
        <f>IF(AND('Test Sample Data'!N256&gt;=35,'Control Sample Data'!N256&gt;=35),"Type 3",IF(AND('Test Sample Data'!N256&gt;=30,'Control Sample Data'!N256&gt;=30,OR(I256&gt;=0.05,I256="N/A")),"Type 2",IF(OR(AND('Test Sample Data'!N256&gt;=30,'Control Sample Data'!N256&lt;=30),AND('Test Sample Data'!N256&lt;=30,'Control Sample Data'!N256&gt;=30)),"Type 1","OKAY")))</f>
        <v>#DIV/0!</v>
      </c>
    </row>
    <row r="257" spans="1:11" ht="12.75">
      <c r="A257" s="99"/>
      <c r="B257" s="95" t="str">
        <f>'Gene Table'!D257</f>
        <v>NM_001008540</v>
      </c>
      <c r="C257" s="96" t="s">
        <v>257</v>
      </c>
      <c r="D257" s="97" t="e">
        <f>Calculations!BN258</f>
        <v>#DIV/0!</v>
      </c>
      <c r="E257" s="97" t="e">
        <f>Calculations!BO258</f>
        <v>#DIV/0!</v>
      </c>
      <c r="F257" s="98" t="e">
        <f t="shared" si="16"/>
        <v>#DIV/0!</v>
      </c>
      <c r="G257" s="98" t="e">
        <f t="shared" si="17"/>
        <v>#DIV/0!</v>
      </c>
      <c r="H257" s="97" t="e">
        <f t="shared" si="18"/>
        <v>#DIV/0!</v>
      </c>
      <c r="I257" s="101" t="str">
        <f>IF(OR(COUNT(Calculations!BP258:BY258)&lt;3,COUNT(Calculations!BZ258:CI258)&lt;3),"N/A",IF(ISERROR(TTEST(Calculations!BP258:BY258,Calculations!BZ258:CI258,2,2)),"N/A",TTEST(Calculations!BP258:BY258,Calculations!BZ258:CI258,2,2)))</f>
        <v>N/A</v>
      </c>
      <c r="J257" s="97" t="e">
        <f t="shared" si="19"/>
        <v>#DIV/0!</v>
      </c>
      <c r="K257" s="102" t="e">
        <f>IF(AND('Test Sample Data'!N257&gt;=35,'Control Sample Data'!N257&gt;=35),"Type 3",IF(AND('Test Sample Data'!N257&gt;=30,'Control Sample Data'!N257&gt;=30,OR(I257&gt;=0.05,I257="N/A")),"Type 2",IF(OR(AND('Test Sample Data'!N257&gt;=30,'Control Sample Data'!N257&lt;=30),AND('Test Sample Data'!N257&lt;=30,'Control Sample Data'!N257&gt;=30)),"Type 1","OKAY")))</f>
        <v>#DIV/0!</v>
      </c>
    </row>
    <row r="258" spans="1:11" ht="12.75">
      <c r="A258" s="99"/>
      <c r="B258" s="95" t="str">
        <f>'Gene Table'!D258</f>
        <v>NM_001954</v>
      </c>
      <c r="C258" s="96" t="s">
        <v>261</v>
      </c>
      <c r="D258" s="97" t="e">
        <f>Calculations!BN259</f>
        <v>#DIV/0!</v>
      </c>
      <c r="E258" s="97" t="e">
        <f>Calculations!BO259</f>
        <v>#DIV/0!</v>
      </c>
      <c r="F258" s="98" t="e">
        <f t="shared" si="16"/>
        <v>#DIV/0!</v>
      </c>
      <c r="G258" s="98" t="e">
        <f t="shared" si="17"/>
        <v>#DIV/0!</v>
      </c>
      <c r="H258" s="97" t="e">
        <f t="shared" si="18"/>
        <v>#DIV/0!</v>
      </c>
      <c r="I258" s="101" t="str">
        <f>IF(OR(COUNT(Calculations!BP259:BY259)&lt;3,COUNT(Calculations!BZ259:CI259)&lt;3),"N/A",IF(ISERROR(TTEST(Calculations!BP259:BY259,Calculations!BZ259:CI259,2,2)),"N/A",TTEST(Calculations!BP259:BY259,Calculations!BZ259:CI259,2,2)))</f>
        <v>N/A</v>
      </c>
      <c r="J258" s="97" t="e">
        <f t="shared" si="19"/>
        <v>#DIV/0!</v>
      </c>
      <c r="K258" s="102" t="e">
        <f>IF(AND('Test Sample Data'!N258&gt;=35,'Control Sample Data'!N258&gt;=35),"Type 3",IF(AND('Test Sample Data'!N258&gt;=30,'Control Sample Data'!N258&gt;=30,OR(I258&gt;=0.05,I258="N/A")),"Type 2",IF(OR(AND('Test Sample Data'!N258&gt;=30,'Control Sample Data'!N258&lt;=30),AND('Test Sample Data'!N258&lt;=30,'Control Sample Data'!N258&gt;=30)),"Type 1","OKAY")))</f>
        <v>#DIV/0!</v>
      </c>
    </row>
    <row r="259" spans="1:11" ht="12.75">
      <c r="A259" s="99"/>
      <c r="B259" s="95" t="str">
        <f>'Gene Table'!D259</f>
        <v>NM_003463</v>
      </c>
      <c r="C259" s="96" t="s">
        <v>265</v>
      </c>
      <c r="D259" s="97" t="e">
        <f>Calculations!BN260</f>
        <v>#DIV/0!</v>
      </c>
      <c r="E259" s="97" t="e">
        <f>Calculations!BO260</f>
        <v>#DIV/0!</v>
      </c>
      <c r="F259" s="98" t="e">
        <f t="shared" si="16"/>
        <v>#DIV/0!</v>
      </c>
      <c r="G259" s="98" t="e">
        <f t="shared" si="17"/>
        <v>#DIV/0!</v>
      </c>
      <c r="H259" s="97" t="e">
        <f t="shared" si="18"/>
        <v>#DIV/0!</v>
      </c>
      <c r="I259" s="101" t="str">
        <f>IF(OR(COUNT(Calculations!BP260:BY260)&lt;3,COUNT(Calculations!BZ260:CI260)&lt;3),"N/A",IF(ISERROR(TTEST(Calculations!BP260:BY260,Calculations!BZ260:CI260,2,2)),"N/A",TTEST(Calculations!BP260:BY260,Calculations!BZ260:CI260,2,2)))</f>
        <v>N/A</v>
      </c>
      <c r="J259" s="97" t="e">
        <f t="shared" si="19"/>
        <v>#DIV/0!</v>
      </c>
      <c r="K259" s="102" t="e">
        <f>IF(AND('Test Sample Data'!N259&gt;=35,'Control Sample Data'!N259&gt;=35),"Type 3",IF(AND('Test Sample Data'!N259&gt;=30,'Control Sample Data'!N259&gt;=30,OR(I259&gt;=0.05,I259="N/A")),"Type 2",IF(OR(AND('Test Sample Data'!N259&gt;=30,'Control Sample Data'!N259&lt;=30),AND('Test Sample Data'!N259&lt;=30,'Control Sample Data'!N259&gt;=30)),"Type 1","OKAY")))</f>
        <v>#DIV/0!</v>
      </c>
    </row>
    <row r="260" spans="1:11" ht="12.75">
      <c r="A260" s="99"/>
      <c r="B260" s="95" t="str">
        <f>'Gene Table'!D260</f>
        <v>NM_004628</v>
      </c>
      <c r="C260" s="96" t="s">
        <v>269</v>
      </c>
      <c r="D260" s="97" t="e">
        <f>Calculations!BN261</f>
        <v>#DIV/0!</v>
      </c>
      <c r="E260" s="97" t="e">
        <f>Calculations!BO261</f>
        <v>#DIV/0!</v>
      </c>
      <c r="F260" s="98" t="e">
        <f t="shared" si="16"/>
        <v>#DIV/0!</v>
      </c>
      <c r="G260" s="98" t="e">
        <f t="shared" si="17"/>
        <v>#DIV/0!</v>
      </c>
      <c r="H260" s="97" t="e">
        <f t="shared" si="18"/>
        <v>#DIV/0!</v>
      </c>
      <c r="I260" s="101" t="str">
        <f>IF(OR(COUNT(Calculations!BP261:BY261)&lt;3,COUNT(Calculations!BZ261:CI261)&lt;3),"N/A",IF(ISERROR(TTEST(Calculations!BP261:BY261,Calculations!BZ261:CI261,2,2)),"N/A",TTEST(Calculations!BP261:BY261,Calculations!BZ261:CI261,2,2)))</f>
        <v>N/A</v>
      </c>
      <c r="J260" s="97" t="e">
        <f t="shared" si="19"/>
        <v>#DIV/0!</v>
      </c>
      <c r="K260" s="102" t="e">
        <f>IF(AND('Test Sample Data'!N260&gt;=35,'Control Sample Data'!N260&gt;=35),"Type 3",IF(AND('Test Sample Data'!N260&gt;=30,'Control Sample Data'!N260&gt;=30,OR(I260&gt;=0.05,I260="N/A")),"Type 2",IF(OR(AND('Test Sample Data'!N260&gt;=30,'Control Sample Data'!N260&lt;=30),AND('Test Sample Data'!N260&lt;=30,'Control Sample Data'!N260&gt;=30)),"Type 1","OKAY")))</f>
        <v>#DIV/0!</v>
      </c>
    </row>
    <row r="261" spans="1:11" ht="12.75">
      <c r="A261" s="99"/>
      <c r="B261" s="95" t="str">
        <f>'Gene Table'!D261</f>
        <v>NM_007121</v>
      </c>
      <c r="C261" s="96" t="s">
        <v>273</v>
      </c>
      <c r="D261" s="97" t="e">
        <f>Calculations!BN262</f>
        <v>#DIV/0!</v>
      </c>
      <c r="E261" s="97" t="e">
        <f>Calculations!BO262</f>
        <v>#DIV/0!</v>
      </c>
      <c r="F261" s="98" t="e">
        <f t="shared" si="16"/>
        <v>#DIV/0!</v>
      </c>
      <c r="G261" s="98" t="e">
        <f t="shared" si="17"/>
        <v>#DIV/0!</v>
      </c>
      <c r="H261" s="97" t="e">
        <f t="shared" si="18"/>
        <v>#DIV/0!</v>
      </c>
      <c r="I261" s="101" t="str">
        <f>IF(OR(COUNT(Calculations!BP262:BY262)&lt;3,COUNT(Calculations!BZ262:CI262)&lt;3),"N/A",IF(ISERROR(TTEST(Calculations!BP262:BY262,Calculations!BZ262:CI262,2,2)),"N/A",TTEST(Calculations!BP262:BY262,Calculations!BZ262:CI262,2,2)))</f>
        <v>N/A</v>
      </c>
      <c r="J261" s="97" t="e">
        <f t="shared" si="19"/>
        <v>#DIV/0!</v>
      </c>
      <c r="K261" s="102" t="e">
        <f>IF(AND('Test Sample Data'!N261&gt;=35,'Control Sample Data'!N261&gt;=35),"Type 3",IF(AND('Test Sample Data'!N261&gt;=30,'Control Sample Data'!N261&gt;=30,OR(I261&gt;=0.05,I261="N/A")),"Type 2",IF(OR(AND('Test Sample Data'!N261&gt;=30,'Control Sample Data'!N261&lt;=30),AND('Test Sample Data'!N261&lt;=30,'Control Sample Data'!N261&gt;=30)),"Type 1","OKAY")))</f>
        <v>#DIV/0!</v>
      </c>
    </row>
    <row r="262" spans="1:11" ht="12.75">
      <c r="A262" s="99"/>
      <c r="B262" s="95" t="str">
        <f>'Gene Table'!D262</f>
        <v>NM_003357</v>
      </c>
      <c r="C262" s="96" t="s">
        <v>277</v>
      </c>
      <c r="D262" s="97" t="e">
        <f>Calculations!BN263</f>
        <v>#DIV/0!</v>
      </c>
      <c r="E262" s="97" t="e">
        <f>Calculations!BO263</f>
        <v>#DIV/0!</v>
      </c>
      <c r="F262" s="98" t="e">
        <f t="shared" si="16"/>
        <v>#DIV/0!</v>
      </c>
      <c r="G262" s="98" t="e">
        <f t="shared" si="17"/>
        <v>#DIV/0!</v>
      </c>
      <c r="H262" s="97" t="e">
        <f t="shared" si="18"/>
        <v>#DIV/0!</v>
      </c>
      <c r="I262" s="101" t="str">
        <f>IF(OR(COUNT(Calculations!BP263:BY263)&lt;3,COUNT(Calculations!BZ263:CI263)&lt;3),"N/A",IF(ISERROR(TTEST(Calculations!BP263:BY263,Calculations!BZ263:CI263,2,2)),"N/A",TTEST(Calculations!BP263:BY263,Calculations!BZ263:CI263,2,2)))</f>
        <v>N/A</v>
      </c>
      <c r="J262" s="97" t="e">
        <f t="shared" si="19"/>
        <v>#DIV/0!</v>
      </c>
      <c r="K262" s="102" t="e">
        <f>IF(AND('Test Sample Data'!N262&gt;=35,'Control Sample Data'!N262&gt;=35),"Type 3",IF(AND('Test Sample Data'!N262&gt;=30,'Control Sample Data'!N262&gt;=30,OR(I262&gt;=0.05,I262="N/A")),"Type 2",IF(OR(AND('Test Sample Data'!N262&gt;=30,'Control Sample Data'!N262&lt;=30),AND('Test Sample Data'!N262&lt;=30,'Control Sample Data'!N262&gt;=30)),"Type 1","OKAY")))</f>
        <v>#DIV/0!</v>
      </c>
    </row>
    <row r="263" spans="1:11" ht="12.75">
      <c r="A263" s="99"/>
      <c r="B263" s="95" t="str">
        <f>'Gene Table'!D263</f>
        <v>NM_000606</v>
      </c>
      <c r="C263" s="96" t="s">
        <v>281</v>
      </c>
      <c r="D263" s="97" t="e">
        <f>Calculations!BN264</f>
        <v>#DIV/0!</v>
      </c>
      <c r="E263" s="97" t="e">
        <f>Calculations!BO264</f>
        <v>#DIV/0!</v>
      </c>
      <c r="F263" s="98" t="e">
        <f t="shared" si="16"/>
        <v>#DIV/0!</v>
      </c>
      <c r="G263" s="98" t="e">
        <f t="shared" si="17"/>
        <v>#DIV/0!</v>
      </c>
      <c r="H263" s="97" t="e">
        <f t="shared" si="18"/>
        <v>#DIV/0!</v>
      </c>
      <c r="I263" s="101" t="str">
        <f>IF(OR(COUNT(Calculations!BP264:BY264)&lt;3,COUNT(Calculations!BZ264:CI264)&lt;3),"N/A",IF(ISERROR(TTEST(Calculations!BP264:BY264,Calculations!BZ264:CI264,2,2)),"N/A",TTEST(Calculations!BP264:BY264,Calculations!BZ264:CI264,2,2)))</f>
        <v>N/A</v>
      </c>
      <c r="J263" s="97" t="e">
        <f t="shared" si="19"/>
        <v>#DIV/0!</v>
      </c>
      <c r="K263" s="102" t="e">
        <f>IF(AND('Test Sample Data'!N263&gt;=35,'Control Sample Data'!N263&gt;=35),"Type 3",IF(AND('Test Sample Data'!N263&gt;=30,'Control Sample Data'!N263&gt;=30,OR(I263&gt;=0.05,I263="N/A")),"Type 2",IF(OR(AND('Test Sample Data'!N263&gt;=30,'Control Sample Data'!N263&lt;=30),AND('Test Sample Data'!N263&lt;=30,'Control Sample Data'!N263&gt;=30)),"Type 1","OKAY")))</f>
        <v>#DIV/0!</v>
      </c>
    </row>
    <row r="264" spans="1:11" ht="12.75">
      <c r="A264" s="99"/>
      <c r="B264" s="95" t="str">
        <f>'Gene Table'!D264</f>
        <v>NM_003331</v>
      </c>
      <c r="C264" s="96" t="s">
        <v>285</v>
      </c>
      <c r="D264" s="97" t="e">
        <f>Calculations!BN265</f>
        <v>#DIV/0!</v>
      </c>
      <c r="E264" s="97" t="e">
        <f>Calculations!BO265</f>
        <v>#DIV/0!</v>
      </c>
      <c r="F264" s="98" t="e">
        <f t="shared" si="16"/>
        <v>#DIV/0!</v>
      </c>
      <c r="G264" s="98" t="e">
        <f t="shared" si="17"/>
        <v>#DIV/0!</v>
      </c>
      <c r="H264" s="97" t="e">
        <f t="shared" si="18"/>
        <v>#DIV/0!</v>
      </c>
      <c r="I264" s="101" t="str">
        <f>IF(OR(COUNT(Calculations!BP265:BY265)&lt;3,COUNT(Calculations!BZ265:CI265)&lt;3),"N/A",IF(ISERROR(TTEST(Calculations!BP265:BY265,Calculations!BZ265:CI265,2,2)),"N/A",TTEST(Calculations!BP265:BY265,Calculations!BZ265:CI265,2,2)))</f>
        <v>N/A</v>
      </c>
      <c r="J264" s="97" t="e">
        <f t="shared" si="19"/>
        <v>#DIV/0!</v>
      </c>
      <c r="K264" s="102" t="e">
        <f>IF(AND('Test Sample Data'!N264&gt;=35,'Control Sample Data'!N264&gt;=35),"Type 3",IF(AND('Test Sample Data'!N264&gt;=30,'Control Sample Data'!N264&gt;=30,OR(I264&gt;=0.05,I264="N/A")),"Type 2",IF(OR(AND('Test Sample Data'!N264&gt;=30,'Control Sample Data'!N264&lt;=30),AND('Test Sample Data'!N264&lt;=30,'Control Sample Data'!N264&gt;=30)),"Type 1","OKAY")))</f>
        <v>#DIV/0!</v>
      </c>
    </row>
    <row r="265" spans="1:11" ht="12.75">
      <c r="A265" s="99"/>
      <c r="B265" s="95" t="str">
        <f>'Gene Table'!D265</f>
        <v>NM_004620</v>
      </c>
      <c r="C265" s="96" t="s">
        <v>289</v>
      </c>
      <c r="D265" s="97" t="e">
        <f>Calculations!BN266</f>
        <v>#DIV/0!</v>
      </c>
      <c r="E265" s="97" t="e">
        <f>Calculations!BO266</f>
        <v>#DIV/0!</v>
      </c>
      <c r="F265" s="98" t="e">
        <f t="shared" si="16"/>
        <v>#DIV/0!</v>
      </c>
      <c r="G265" s="98" t="e">
        <f t="shared" si="17"/>
        <v>#DIV/0!</v>
      </c>
      <c r="H265" s="97" t="e">
        <f t="shared" si="18"/>
        <v>#DIV/0!</v>
      </c>
      <c r="I265" s="101" t="str">
        <f>IF(OR(COUNT(Calculations!BP266:BY266)&lt;3,COUNT(Calculations!BZ266:CI266)&lt;3),"N/A",IF(ISERROR(TTEST(Calculations!BP266:BY266,Calculations!BZ266:CI266,2,2)),"N/A",TTEST(Calculations!BP266:BY266,Calculations!BZ266:CI266,2,2)))</f>
        <v>N/A</v>
      </c>
      <c r="J265" s="97" t="e">
        <f t="shared" si="19"/>
        <v>#DIV/0!</v>
      </c>
      <c r="K265" s="102" t="e">
        <f>IF(AND('Test Sample Data'!N265&gt;=35,'Control Sample Data'!N265&gt;=35),"Type 3",IF(AND('Test Sample Data'!N265&gt;=30,'Control Sample Data'!N265&gt;=30,OR(I265&gt;=0.05,I265="N/A")),"Type 2",IF(OR(AND('Test Sample Data'!N265&gt;=30,'Control Sample Data'!N265&lt;=30),AND('Test Sample Data'!N265&lt;=30,'Control Sample Data'!N265&gt;=30)),"Type 1","OKAY")))</f>
        <v>#DIV/0!</v>
      </c>
    </row>
    <row r="266" spans="1:11" ht="12.75">
      <c r="A266" s="99"/>
      <c r="B266" s="95" t="str">
        <f>'Gene Table'!D266</f>
        <v>NM_001033910</v>
      </c>
      <c r="C266" s="96" t="s">
        <v>293</v>
      </c>
      <c r="D266" s="97" t="e">
        <f>Calculations!BN267</f>
        <v>#DIV/0!</v>
      </c>
      <c r="E266" s="97" t="e">
        <f>Calculations!BO267</f>
        <v>#DIV/0!</v>
      </c>
      <c r="F266" s="98" t="e">
        <f t="shared" si="16"/>
        <v>#DIV/0!</v>
      </c>
      <c r="G266" s="98" t="e">
        <f t="shared" si="17"/>
        <v>#DIV/0!</v>
      </c>
      <c r="H266" s="97" t="e">
        <f t="shared" si="18"/>
        <v>#DIV/0!</v>
      </c>
      <c r="I266" s="101" t="str">
        <f>IF(OR(COUNT(Calculations!BP267:BY267)&lt;3,COUNT(Calculations!BZ267:CI267)&lt;3),"N/A",IF(ISERROR(TTEST(Calculations!BP267:BY267,Calculations!BZ267:CI267,2,2)),"N/A",TTEST(Calculations!BP267:BY267,Calculations!BZ267:CI267,2,2)))</f>
        <v>N/A</v>
      </c>
      <c r="J266" s="97" t="e">
        <f t="shared" si="19"/>
        <v>#DIV/0!</v>
      </c>
      <c r="K266" s="102" t="e">
        <f>IF(AND('Test Sample Data'!N266&gt;=35,'Control Sample Data'!N266&gt;=35),"Type 3",IF(AND('Test Sample Data'!N266&gt;=30,'Control Sample Data'!N266&gt;=30,OR(I266&gt;=0.05,I266="N/A")),"Type 2",IF(OR(AND('Test Sample Data'!N266&gt;=30,'Control Sample Data'!N266&lt;=30),AND('Test Sample Data'!N266&lt;=30,'Control Sample Data'!N266&gt;=30)),"Type 1","OKAY")))</f>
        <v>#DIV/0!</v>
      </c>
    </row>
    <row r="267" spans="1:11" ht="12.75">
      <c r="A267" s="99"/>
      <c r="B267" s="95" t="str">
        <f>'Gene Table'!D267</f>
        <v>NM_021138</v>
      </c>
      <c r="C267" s="96" t="s">
        <v>297</v>
      </c>
      <c r="D267" s="97" t="e">
        <f>Calculations!BN268</f>
        <v>#DIV/0!</v>
      </c>
      <c r="E267" s="97" t="e">
        <f>Calculations!BO268</f>
        <v>#DIV/0!</v>
      </c>
      <c r="F267" s="98" t="e">
        <f t="shared" si="16"/>
        <v>#DIV/0!</v>
      </c>
      <c r="G267" s="98" t="e">
        <f t="shared" si="17"/>
        <v>#DIV/0!</v>
      </c>
      <c r="H267" s="97" t="e">
        <f t="shared" si="18"/>
        <v>#DIV/0!</v>
      </c>
      <c r="I267" s="101" t="str">
        <f>IF(OR(COUNT(Calculations!BP268:BY268)&lt;3,COUNT(Calculations!BZ268:CI268)&lt;3),"N/A",IF(ISERROR(TTEST(Calculations!BP268:BY268,Calculations!BZ268:CI268,2,2)),"N/A",TTEST(Calculations!BP268:BY268,Calculations!BZ268:CI268,2,2)))</f>
        <v>N/A</v>
      </c>
      <c r="J267" s="97" t="e">
        <f t="shared" si="19"/>
        <v>#DIV/0!</v>
      </c>
      <c r="K267" s="102" t="e">
        <f>IF(AND('Test Sample Data'!N267&gt;=35,'Control Sample Data'!N267&gt;=35),"Type 3",IF(AND('Test Sample Data'!N267&gt;=30,'Control Sample Data'!N267&gt;=30,OR(I267&gt;=0.05,I267="N/A")),"Type 2",IF(OR(AND('Test Sample Data'!N267&gt;=30,'Control Sample Data'!N267&lt;=30),AND('Test Sample Data'!N267&lt;=30,'Control Sample Data'!N267&gt;=30)),"Type 1","OKAY")))</f>
        <v>#DIV/0!</v>
      </c>
    </row>
    <row r="268" spans="1:11" ht="12.75">
      <c r="A268" s="99"/>
      <c r="B268" s="95" t="str">
        <f>'Gene Table'!D268</f>
        <v>NM_001067</v>
      </c>
      <c r="C268" s="96" t="s">
        <v>301</v>
      </c>
      <c r="D268" s="97" t="e">
        <f>Calculations!BN269</f>
        <v>#DIV/0!</v>
      </c>
      <c r="E268" s="97" t="e">
        <f>Calculations!BO269</f>
        <v>#DIV/0!</v>
      </c>
      <c r="F268" s="98" t="e">
        <f t="shared" si="16"/>
        <v>#DIV/0!</v>
      </c>
      <c r="G268" s="98" t="e">
        <f t="shared" si="17"/>
        <v>#DIV/0!</v>
      </c>
      <c r="H268" s="97" t="e">
        <f t="shared" si="18"/>
        <v>#DIV/0!</v>
      </c>
      <c r="I268" s="101" t="str">
        <f>IF(OR(COUNT(Calculations!BP269:BY269)&lt;3,COUNT(Calculations!BZ269:CI269)&lt;3),"N/A",IF(ISERROR(TTEST(Calculations!BP269:BY269,Calculations!BZ269:CI269,2,2)),"N/A",TTEST(Calculations!BP269:BY269,Calculations!BZ269:CI269,2,2)))</f>
        <v>N/A</v>
      </c>
      <c r="J268" s="97" t="e">
        <f t="shared" si="19"/>
        <v>#DIV/0!</v>
      </c>
      <c r="K268" s="102" t="e">
        <f>IF(AND('Test Sample Data'!N268&gt;=35,'Control Sample Data'!N268&gt;=35),"Type 3",IF(AND('Test Sample Data'!N268&gt;=30,'Control Sample Data'!N268&gt;=30,OR(I268&gt;=0.05,I268="N/A")),"Type 2",IF(OR(AND('Test Sample Data'!N268&gt;=30,'Control Sample Data'!N268&lt;=30),AND('Test Sample Data'!N268&lt;=30,'Control Sample Data'!N268&gt;=30)),"Type 1","OKAY")))</f>
        <v>#DIV/0!</v>
      </c>
    </row>
    <row r="269" spans="1:11" ht="12.75">
      <c r="A269" s="99"/>
      <c r="B269" s="95" t="str">
        <f>'Gene Table'!D269</f>
        <v>NM_003268</v>
      </c>
      <c r="C269" s="96" t="s">
        <v>305</v>
      </c>
      <c r="D269" s="97" t="e">
        <f>Calculations!BN270</f>
        <v>#DIV/0!</v>
      </c>
      <c r="E269" s="97" t="e">
        <f>Calculations!BO270</f>
        <v>#DIV/0!</v>
      </c>
      <c r="F269" s="98" t="e">
        <f t="shared" si="16"/>
        <v>#DIV/0!</v>
      </c>
      <c r="G269" s="98" t="e">
        <f t="shared" si="17"/>
        <v>#DIV/0!</v>
      </c>
      <c r="H269" s="97" t="e">
        <f t="shared" si="18"/>
        <v>#DIV/0!</v>
      </c>
      <c r="I269" s="101" t="str">
        <f>IF(OR(COUNT(Calculations!BP270:BY270)&lt;3,COUNT(Calculations!BZ270:CI270)&lt;3),"N/A",IF(ISERROR(TTEST(Calculations!BP270:BY270,Calculations!BZ270:CI270,2,2)),"N/A",TTEST(Calculations!BP270:BY270,Calculations!BZ270:CI270,2,2)))</f>
        <v>N/A</v>
      </c>
      <c r="J269" s="97" t="e">
        <f t="shared" si="19"/>
        <v>#DIV/0!</v>
      </c>
      <c r="K269" s="102" t="e">
        <f>IF(AND('Test Sample Data'!N269&gt;=35,'Control Sample Data'!N269&gt;=35),"Type 3",IF(AND('Test Sample Data'!N269&gt;=30,'Control Sample Data'!N269&gt;=30,OR(I269&gt;=0.05,I269="N/A")),"Type 2",IF(OR(AND('Test Sample Data'!N269&gt;=30,'Control Sample Data'!N269&lt;=30),AND('Test Sample Data'!N269&lt;=30,'Control Sample Data'!N269&gt;=30)),"Type 1","OKAY")))</f>
        <v>#DIV/0!</v>
      </c>
    </row>
    <row r="270" spans="1:11" ht="12.75">
      <c r="A270" s="99"/>
      <c r="B270" s="95" t="str">
        <f>'Gene Table'!D270</f>
        <v>NM_003265</v>
      </c>
      <c r="C270" s="96" t="s">
        <v>309</v>
      </c>
      <c r="D270" s="97" t="e">
        <f>Calculations!BN271</f>
        <v>#DIV/0!</v>
      </c>
      <c r="E270" s="97" t="e">
        <f>Calculations!BO271</f>
        <v>#DIV/0!</v>
      </c>
      <c r="F270" s="98" t="e">
        <f t="shared" si="16"/>
        <v>#DIV/0!</v>
      </c>
      <c r="G270" s="98" t="e">
        <f t="shared" si="17"/>
        <v>#DIV/0!</v>
      </c>
      <c r="H270" s="97" t="e">
        <f t="shared" si="18"/>
        <v>#DIV/0!</v>
      </c>
      <c r="I270" s="101" t="str">
        <f>IF(OR(COUNT(Calculations!BP271:BY271)&lt;3,COUNT(Calculations!BZ271:CI271)&lt;3),"N/A",IF(ISERROR(TTEST(Calculations!BP271:BY271,Calculations!BZ271:CI271,2,2)),"N/A",TTEST(Calculations!BP271:BY271,Calculations!BZ271:CI271,2,2)))</f>
        <v>N/A</v>
      </c>
      <c r="J270" s="97" t="e">
        <f t="shared" si="19"/>
        <v>#DIV/0!</v>
      </c>
      <c r="K270" s="102" t="e">
        <f>IF(AND('Test Sample Data'!N270&gt;=35,'Control Sample Data'!N270&gt;=35),"Type 3",IF(AND('Test Sample Data'!N270&gt;=30,'Control Sample Data'!N270&gt;=30,OR(I270&gt;=0.05,I270="N/A")),"Type 2",IF(OR(AND('Test Sample Data'!N270&gt;=30,'Control Sample Data'!N270&lt;=30),AND('Test Sample Data'!N270&lt;=30,'Control Sample Data'!N270&gt;=30)),"Type 1","OKAY")))</f>
        <v>#DIV/0!</v>
      </c>
    </row>
    <row r="271" spans="1:11" ht="12.75">
      <c r="A271" s="99"/>
      <c r="B271" s="95" t="str">
        <f>'Gene Table'!D271</f>
        <v>NM_001212</v>
      </c>
      <c r="C271" s="96" t="s">
        <v>313</v>
      </c>
      <c r="D271" s="97" t="e">
        <f>Calculations!BN272</f>
        <v>#DIV/0!</v>
      </c>
      <c r="E271" s="97" t="e">
        <f>Calculations!BO272</f>
        <v>#DIV/0!</v>
      </c>
      <c r="F271" s="98" t="e">
        <f t="shared" si="16"/>
        <v>#DIV/0!</v>
      </c>
      <c r="G271" s="98" t="e">
        <f t="shared" si="17"/>
        <v>#DIV/0!</v>
      </c>
      <c r="H271" s="97" t="e">
        <f t="shared" si="18"/>
        <v>#DIV/0!</v>
      </c>
      <c r="I271" s="101" t="str">
        <f>IF(OR(COUNT(Calculations!BP272:BY272)&lt;3,COUNT(Calculations!BZ272:CI272)&lt;3),"N/A",IF(ISERROR(TTEST(Calculations!BP272:BY272,Calculations!BZ272:CI272,2,2)),"N/A",TTEST(Calculations!BP272:BY272,Calculations!BZ272:CI272,2,2)))</f>
        <v>N/A</v>
      </c>
      <c r="J271" s="97" t="e">
        <f t="shared" si="19"/>
        <v>#DIV/0!</v>
      </c>
      <c r="K271" s="102" t="e">
        <f>IF(AND('Test Sample Data'!N271&gt;=35,'Control Sample Data'!N271&gt;=35),"Type 3",IF(AND('Test Sample Data'!N271&gt;=30,'Control Sample Data'!N271&gt;=30,OR(I271&gt;=0.05,I271="N/A")),"Type 2",IF(OR(AND('Test Sample Data'!N271&gt;=30,'Control Sample Data'!N271&lt;=30),AND('Test Sample Data'!N271&lt;=30,'Control Sample Data'!N271&gt;=30)),"Type 1","OKAY")))</f>
        <v>#DIV/0!</v>
      </c>
    </row>
    <row r="272" spans="1:11" ht="12.75">
      <c r="A272" s="99"/>
      <c r="B272" s="95" t="str">
        <f>'Gene Table'!D272</f>
        <v>NM_003183</v>
      </c>
      <c r="C272" s="96" t="s">
        <v>317</v>
      </c>
      <c r="D272" s="97" t="e">
        <f>Calculations!BN273</f>
        <v>#DIV/0!</v>
      </c>
      <c r="E272" s="97" t="e">
        <f>Calculations!BO273</f>
        <v>#DIV/0!</v>
      </c>
      <c r="F272" s="98" t="e">
        <f t="shared" si="16"/>
        <v>#DIV/0!</v>
      </c>
      <c r="G272" s="98" t="e">
        <f t="shared" si="17"/>
        <v>#DIV/0!</v>
      </c>
      <c r="H272" s="97" t="e">
        <f t="shared" si="18"/>
        <v>#DIV/0!</v>
      </c>
      <c r="I272" s="101" t="str">
        <f>IF(OR(COUNT(Calculations!BP273:BY273)&lt;3,COUNT(Calculations!BZ273:CI273)&lt;3),"N/A",IF(ISERROR(TTEST(Calculations!BP273:BY273,Calculations!BZ273:CI273,2,2)),"N/A",TTEST(Calculations!BP273:BY273,Calculations!BZ273:CI273,2,2)))</f>
        <v>N/A</v>
      </c>
      <c r="J272" s="97" t="e">
        <f t="shared" si="19"/>
        <v>#DIV/0!</v>
      </c>
      <c r="K272" s="102" t="e">
        <f>IF(AND('Test Sample Data'!N272&gt;=35,'Control Sample Data'!N272&gt;=35),"Type 3",IF(AND('Test Sample Data'!N272&gt;=30,'Control Sample Data'!N272&gt;=30,OR(I272&gt;=0.05,I272="N/A")),"Type 2",IF(OR(AND('Test Sample Data'!N272&gt;=30,'Control Sample Data'!N272&lt;=30),AND('Test Sample Data'!N272&lt;=30,'Control Sample Data'!N272&gt;=30)),"Type 1","OKAY")))</f>
        <v>#DIV/0!</v>
      </c>
    </row>
    <row r="273" spans="1:11" ht="12.75">
      <c r="A273" s="99"/>
      <c r="B273" s="95" t="str">
        <f>'Gene Table'!D273</f>
        <v>NM_005419</v>
      </c>
      <c r="C273" s="96" t="s">
        <v>321</v>
      </c>
      <c r="D273" s="97" t="e">
        <f>Calculations!BN274</f>
        <v>#DIV/0!</v>
      </c>
      <c r="E273" s="97" t="e">
        <f>Calculations!BO274</f>
        <v>#DIV/0!</v>
      </c>
      <c r="F273" s="98" t="e">
        <f t="shared" si="16"/>
        <v>#DIV/0!</v>
      </c>
      <c r="G273" s="98" t="e">
        <f t="shared" si="17"/>
        <v>#DIV/0!</v>
      </c>
      <c r="H273" s="97" t="e">
        <f t="shared" si="18"/>
        <v>#DIV/0!</v>
      </c>
      <c r="I273" s="101" t="str">
        <f>IF(OR(COUNT(Calculations!BP274:BY274)&lt;3,COUNT(Calculations!BZ274:CI274)&lt;3),"N/A",IF(ISERROR(TTEST(Calculations!BP274:BY274,Calculations!BZ274:CI274,2,2)),"N/A",TTEST(Calculations!BP274:BY274,Calculations!BZ274:CI274,2,2)))</f>
        <v>N/A</v>
      </c>
      <c r="J273" s="97" t="e">
        <f t="shared" si="19"/>
        <v>#DIV/0!</v>
      </c>
      <c r="K273" s="102" t="e">
        <f>IF(AND('Test Sample Data'!N273&gt;=35,'Control Sample Data'!N273&gt;=35),"Type 3",IF(AND('Test Sample Data'!N273&gt;=30,'Control Sample Data'!N273&gt;=30,OR(I273&gt;=0.05,I273="N/A")),"Type 2",IF(OR(AND('Test Sample Data'!N273&gt;=30,'Control Sample Data'!N273&lt;=30),AND('Test Sample Data'!N273&lt;=30,'Control Sample Data'!N273&gt;=30)),"Type 1","OKAY")))</f>
        <v>#DIV/0!</v>
      </c>
    </row>
    <row r="274" spans="1:11" ht="12.75">
      <c r="A274" s="99"/>
      <c r="B274" s="95" t="str">
        <f>'Gene Table'!D274</f>
        <v>NM_000349</v>
      </c>
      <c r="C274" s="96" t="s">
        <v>325</v>
      </c>
      <c r="D274" s="97" t="e">
        <f>Calculations!BN275</f>
        <v>#DIV/0!</v>
      </c>
      <c r="E274" s="97" t="e">
        <f>Calculations!BO275</f>
        <v>#DIV/0!</v>
      </c>
      <c r="F274" s="98" t="e">
        <f t="shared" si="16"/>
        <v>#DIV/0!</v>
      </c>
      <c r="G274" s="98" t="e">
        <f t="shared" si="17"/>
        <v>#DIV/0!</v>
      </c>
      <c r="H274" s="97" t="e">
        <f t="shared" si="18"/>
        <v>#DIV/0!</v>
      </c>
      <c r="I274" s="101" t="str">
        <f>IF(OR(COUNT(Calculations!BP275:BY275)&lt;3,COUNT(Calculations!BZ275:CI275)&lt;3),"N/A",IF(ISERROR(TTEST(Calculations!BP275:BY275,Calculations!BZ275:CI275,2,2)),"N/A",TTEST(Calculations!BP275:BY275,Calculations!BZ275:CI275,2,2)))</f>
        <v>N/A</v>
      </c>
      <c r="J274" s="97" t="e">
        <f t="shared" si="19"/>
        <v>#DIV/0!</v>
      </c>
      <c r="K274" s="102" t="e">
        <f>IF(AND('Test Sample Data'!N274&gt;=35,'Control Sample Data'!N274&gt;=35),"Type 3",IF(AND('Test Sample Data'!N274&gt;=30,'Control Sample Data'!N274&gt;=30,OR(I274&gt;=0.05,I274="N/A")),"Type 2",IF(OR(AND('Test Sample Data'!N274&gt;=30,'Control Sample Data'!N274&lt;=30),AND('Test Sample Data'!N274&lt;=30,'Control Sample Data'!N274&gt;=30)),"Type 1","OKAY")))</f>
        <v>#DIV/0!</v>
      </c>
    </row>
    <row r="275" spans="1:11" ht="12.75" customHeight="1">
      <c r="A275" s="99"/>
      <c r="B275" s="95" t="str">
        <f>'Gene Table'!D275</f>
        <v>NM_001725</v>
      </c>
      <c r="C275" s="96" t="s">
        <v>329</v>
      </c>
      <c r="D275" s="97" t="e">
        <f>Calculations!BN276</f>
        <v>#DIV/0!</v>
      </c>
      <c r="E275" s="97" t="e">
        <f>Calculations!BO276</f>
        <v>#DIV/0!</v>
      </c>
      <c r="F275" s="98" t="e">
        <f t="shared" si="16"/>
        <v>#DIV/0!</v>
      </c>
      <c r="G275" s="98" t="e">
        <f t="shared" si="17"/>
        <v>#DIV/0!</v>
      </c>
      <c r="H275" s="97" t="e">
        <f t="shared" si="18"/>
        <v>#DIV/0!</v>
      </c>
      <c r="I275" s="101" t="str">
        <f>IF(OR(COUNT(Calculations!BP276:BY276)&lt;3,COUNT(Calculations!BZ276:CI276)&lt;3),"N/A",IF(ISERROR(TTEST(Calculations!BP276:BY276,Calculations!BZ276:CI276,2,2)),"N/A",TTEST(Calculations!BP276:BY276,Calculations!BZ276:CI276,2,2)))</f>
        <v>N/A</v>
      </c>
      <c r="J275" s="97" t="e">
        <f t="shared" si="19"/>
        <v>#DIV/0!</v>
      </c>
      <c r="K275" s="102" t="e">
        <f>IF(AND('Test Sample Data'!N275&gt;=35,'Control Sample Data'!N275&gt;=35),"Type 3",IF(AND('Test Sample Data'!N275&gt;=30,'Control Sample Data'!N275&gt;=30,OR(I275&gt;=0.05,I275="N/A")),"Type 2",IF(OR(AND('Test Sample Data'!N275&gt;=30,'Control Sample Data'!N275&lt;=30),AND('Test Sample Data'!N275&lt;=30,'Control Sample Data'!N275&gt;=30)),"Type 1","OKAY")))</f>
        <v>#DIV/0!</v>
      </c>
    </row>
    <row r="276" spans="1:11" ht="12.75">
      <c r="A276" s="99"/>
      <c r="B276" s="95" t="str">
        <f>'Gene Table'!D276</f>
        <v>NM_001047</v>
      </c>
      <c r="C276" s="96" t="s">
        <v>333</v>
      </c>
      <c r="D276" s="97" t="e">
        <f>Calculations!BN277</f>
        <v>#DIV/0!</v>
      </c>
      <c r="E276" s="97" t="e">
        <f>Calculations!BO277</f>
        <v>#DIV/0!</v>
      </c>
      <c r="F276" s="98" t="e">
        <f t="shared" si="16"/>
        <v>#DIV/0!</v>
      </c>
      <c r="G276" s="98" t="e">
        <f t="shared" si="17"/>
        <v>#DIV/0!</v>
      </c>
      <c r="H276" s="97" t="e">
        <f t="shared" si="18"/>
        <v>#DIV/0!</v>
      </c>
      <c r="I276" s="101" t="str">
        <f>IF(OR(COUNT(Calculations!BP277:BY277)&lt;3,COUNT(Calculations!BZ277:CI277)&lt;3),"N/A",IF(ISERROR(TTEST(Calculations!BP277:BY277,Calculations!BZ277:CI277,2,2)),"N/A",TTEST(Calculations!BP277:BY277,Calculations!BZ277:CI277,2,2)))</f>
        <v>N/A</v>
      </c>
      <c r="J276" s="97" t="e">
        <f t="shared" si="19"/>
        <v>#DIV/0!</v>
      </c>
      <c r="K276" s="102" t="e">
        <f>IF(AND('Test Sample Data'!N276&gt;=35,'Control Sample Data'!N276&gt;=35),"Type 3",IF(AND('Test Sample Data'!N276&gt;=30,'Control Sample Data'!N276&gt;=30,OR(I276&gt;=0.05,I276="N/A")),"Type 2",IF(OR(AND('Test Sample Data'!N276&gt;=30,'Control Sample Data'!N276&lt;=30),AND('Test Sample Data'!N276&lt;=30,'Control Sample Data'!N276&gt;=30)),"Type 1","OKAY")))</f>
        <v>#DIV/0!</v>
      </c>
    </row>
    <row r="277" spans="1:11" ht="12.75">
      <c r="A277" s="99"/>
      <c r="B277" s="95" t="str">
        <f>'Gene Table'!D277</f>
        <v>NM_004052</v>
      </c>
      <c r="C277" s="96" t="s">
        <v>337</v>
      </c>
      <c r="D277" s="97" t="e">
        <f>Calculations!BN278</f>
        <v>#DIV/0!</v>
      </c>
      <c r="E277" s="97" t="e">
        <f>Calculations!BO278</f>
        <v>#DIV/0!</v>
      </c>
      <c r="F277" s="98" t="e">
        <f t="shared" si="16"/>
        <v>#DIV/0!</v>
      </c>
      <c r="G277" s="98" t="e">
        <f t="shared" si="17"/>
        <v>#DIV/0!</v>
      </c>
      <c r="H277" s="97" t="e">
        <f t="shared" si="18"/>
        <v>#DIV/0!</v>
      </c>
      <c r="I277" s="101" t="str">
        <f>IF(OR(COUNT(Calculations!BP278:BY278)&lt;3,COUNT(Calculations!BZ278:CI278)&lt;3),"N/A",IF(ISERROR(TTEST(Calculations!BP278:BY278,Calculations!BZ278:CI278,2,2)),"N/A",TTEST(Calculations!BP278:BY278,Calculations!BZ278:CI278,2,2)))</f>
        <v>N/A</v>
      </c>
      <c r="J277" s="97" t="e">
        <f t="shared" si="19"/>
        <v>#DIV/0!</v>
      </c>
      <c r="K277" s="102" t="e">
        <f>IF(AND('Test Sample Data'!N277&gt;=35,'Control Sample Data'!N277&gt;=35),"Type 3",IF(AND('Test Sample Data'!N277&gt;=30,'Control Sample Data'!N277&gt;=30,OR(I277&gt;=0.05,I277="N/A")),"Type 2",IF(OR(AND('Test Sample Data'!N277&gt;=30,'Control Sample Data'!N277&lt;=30),AND('Test Sample Data'!N277&lt;=30,'Control Sample Data'!N277&gt;=30)),"Type 1","OKAY")))</f>
        <v>#DIV/0!</v>
      </c>
    </row>
    <row r="278" spans="1:11" ht="12.75">
      <c r="A278" s="99"/>
      <c r="B278" s="95" t="str">
        <f>'Gene Table'!D278</f>
        <v>NM_030807</v>
      </c>
      <c r="C278" s="96" t="s">
        <v>341</v>
      </c>
      <c r="D278" s="97" t="e">
        <f>Calculations!BN279</f>
        <v>#DIV/0!</v>
      </c>
      <c r="E278" s="97" t="e">
        <f>Calculations!BO279</f>
        <v>#DIV/0!</v>
      </c>
      <c r="F278" s="98" t="e">
        <f t="shared" si="16"/>
        <v>#DIV/0!</v>
      </c>
      <c r="G278" s="98" t="e">
        <f t="shared" si="17"/>
        <v>#DIV/0!</v>
      </c>
      <c r="H278" s="97" t="e">
        <f t="shared" si="18"/>
        <v>#DIV/0!</v>
      </c>
      <c r="I278" s="101" t="str">
        <f>IF(OR(COUNT(Calculations!BP279:BY279)&lt;3,COUNT(Calculations!BZ279:CI279)&lt;3),"N/A",IF(ISERROR(TTEST(Calculations!BP279:BY279,Calculations!BZ279:CI279,2,2)),"N/A",TTEST(Calculations!BP279:BY279,Calculations!BZ279:CI279,2,2)))</f>
        <v>N/A</v>
      </c>
      <c r="J278" s="97" t="e">
        <f t="shared" si="19"/>
        <v>#DIV/0!</v>
      </c>
      <c r="K278" s="102" t="e">
        <f>IF(AND('Test Sample Data'!N278&gt;=35,'Control Sample Data'!N278&gt;=35),"Type 3",IF(AND('Test Sample Data'!N278&gt;=30,'Control Sample Data'!N278&gt;=30,OR(I278&gt;=0.05,I278="N/A")),"Type 2",IF(OR(AND('Test Sample Data'!N278&gt;=30,'Control Sample Data'!N278&lt;=30),AND('Test Sample Data'!N278&lt;=30,'Control Sample Data'!N278&gt;=30)),"Type 1","OKAY")))</f>
        <v>#DIV/0!</v>
      </c>
    </row>
    <row r="279" spans="1:11" ht="12.75">
      <c r="A279" s="99"/>
      <c r="B279" s="95" t="str">
        <f>'Gene Table'!D279</f>
        <v>HGDC</v>
      </c>
      <c r="C279" s="96" t="s">
        <v>345</v>
      </c>
      <c r="D279" s="97" t="e">
        <f>Calculations!BN280</f>
        <v>#DIV/0!</v>
      </c>
      <c r="E279" s="97" t="e">
        <f>Calculations!BO280</f>
        <v>#DIV/0!</v>
      </c>
      <c r="F279" s="98" t="e">
        <f t="shared" si="16"/>
        <v>#DIV/0!</v>
      </c>
      <c r="G279" s="98" t="e">
        <f t="shared" si="17"/>
        <v>#DIV/0!</v>
      </c>
      <c r="H279" s="97" t="e">
        <f t="shared" si="18"/>
        <v>#DIV/0!</v>
      </c>
      <c r="I279" s="101" t="str">
        <f>IF(OR(COUNT(Calculations!BP280:BY280)&lt;3,COUNT(Calculations!BZ280:CI280)&lt;3),"N/A",IF(ISERROR(TTEST(Calculations!BP280:BY280,Calculations!BZ280:CI280,2,2)),"N/A",TTEST(Calculations!BP280:BY280,Calculations!BZ280:CI280,2,2)))</f>
        <v>N/A</v>
      </c>
      <c r="J279" s="97" t="e">
        <f t="shared" si="19"/>
        <v>#DIV/0!</v>
      </c>
      <c r="K279" s="102" t="e">
        <f>IF(AND('Test Sample Data'!N279&gt;=35,'Control Sample Data'!N279&gt;=35),"Type 3",IF(AND('Test Sample Data'!N279&gt;=30,'Control Sample Data'!N279&gt;=30,OR(I279&gt;=0.05,I279="N/A")),"Type 2",IF(OR(AND('Test Sample Data'!N279&gt;=30,'Control Sample Data'!N279&lt;=30),AND('Test Sample Data'!N279&lt;=30,'Control Sample Data'!N279&gt;=30)),"Type 1","OKAY")))</f>
        <v>#DIV/0!</v>
      </c>
    </row>
    <row r="280" spans="1:11" ht="12.75">
      <c r="A280" s="99"/>
      <c r="B280" s="95" t="str">
        <f>'Gene Table'!D280</f>
        <v>HGDC</v>
      </c>
      <c r="C280" s="96" t="s">
        <v>347</v>
      </c>
      <c r="D280" s="97" t="e">
        <f>Calculations!BN281</f>
        <v>#DIV/0!</v>
      </c>
      <c r="E280" s="97" t="e">
        <f>Calculations!BO281</f>
        <v>#DIV/0!</v>
      </c>
      <c r="F280" s="98" t="e">
        <f t="shared" si="16"/>
        <v>#DIV/0!</v>
      </c>
      <c r="G280" s="98" t="e">
        <f t="shared" si="17"/>
        <v>#DIV/0!</v>
      </c>
      <c r="H280" s="97" t="e">
        <f t="shared" si="18"/>
        <v>#DIV/0!</v>
      </c>
      <c r="I280" s="101" t="str">
        <f>IF(OR(COUNT(Calculations!BP281:BY281)&lt;3,COUNT(Calculations!BZ281:CI281)&lt;3),"N/A",IF(ISERROR(TTEST(Calculations!BP281:BY281,Calculations!BZ281:CI281,2,2)),"N/A",TTEST(Calculations!BP281:BY281,Calculations!BZ281:CI281,2,2)))</f>
        <v>N/A</v>
      </c>
      <c r="J280" s="97" t="e">
        <f t="shared" si="19"/>
        <v>#DIV/0!</v>
      </c>
      <c r="K280" s="102" t="e">
        <f>IF(AND('Test Sample Data'!N280&gt;=35,'Control Sample Data'!N280&gt;=35),"Type 3",IF(AND('Test Sample Data'!N280&gt;=30,'Control Sample Data'!N280&gt;=30,OR(I280&gt;=0.05,I280="N/A")),"Type 2",IF(OR(AND('Test Sample Data'!N280&gt;=30,'Control Sample Data'!N280&lt;=30),AND('Test Sample Data'!N280&lt;=30,'Control Sample Data'!N280&gt;=30)),"Type 1","OKAY")))</f>
        <v>#DIV/0!</v>
      </c>
    </row>
    <row r="281" spans="1:11" ht="12.75">
      <c r="A281" s="99"/>
      <c r="B281" s="95" t="str">
        <f>'Gene Table'!D281</f>
        <v>NM_002046</v>
      </c>
      <c r="C281" s="96" t="s">
        <v>348</v>
      </c>
      <c r="D281" s="97" t="e">
        <f>Calculations!BN282</f>
        <v>#DIV/0!</v>
      </c>
      <c r="E281" s="97" t="e">
        <f>Calculations!BO282</f>
        <v>#DIV/0!</v>
      </c>
      <c r="F281" s="98" t="e">
        <f t="shared" si="16"/>
        <v>#DIV/0!</v>
      </c>
      <c r="G281" s="98" t="e">
        <f t="shared" si="17"/>
        <v>#DIV/0!</v>
      </c>
      <c r="H281" s="97" t="e">
        <f t="shared" si="18"/>
        <v>#DIV/0!</v>
      </c>
      <c r="I281" s="101" t="str">
        <f>IF(OR(COUNT(Calculations!BP282:BY282)&lt;3,COUNT(Calculations!BZ282:CI282)&lt;3),"N/A",IF(ISERROR(TTEST(Calculations!BP282:BY282,Calculations!BZ282:CI282,2,2)),"N/A",TTEST(Calculations!BP282:BY282,Calculations!BZ282:CI282,2,2)))</f>
        <v>N/A</v>
      </c>
      <c r="J281" s="97" t="e">
        <f t="shared" si="19"/>
        <v>#DIV/0!</v>
      </c>
      <c r="K281" s="102" t="e">
        <f>IF(AND('Test Sample Data'!N281&gt;=35,'Control Sample Data'!N281&gt;=35),"Type 3",IF(AND('Test Sample Data'!N281&gt;=30,'Control Sample Data'!N281&gt;=30,OR(I281&gt;=0.05,I281="N/A")),"Type 2",IF(OR(AND('Test Sample Data'!N281&gt;=30,'Control Sample Data'!N281&lt;=30),AND('Test Sample Data'!N281&lt;=30,'Control Sample Data'!N281&gt;=30)),"Type 1","OKAY")))</f>
        <v>#DIV/0!</v>
      </c>
    </row>
    <row r="282" spans="1:11" ht="12.75">
      <c r="A282" s="99"/>
      <c r="B282" s="95" t="str">
        <f>'Gene Table'!D282</f>
        <v>NM_001101</v>
      </c>
      <c r="C282" s="96" t="s">
        <v>352</v>
      </c>
      <c r="D282" s="97" t="e">
        <f>Calculations!BN283</f>
        <v>#DIV/0!</v>
      </c>
      <c r="E282" s="97" t="e">
        <f>Calculations!BO283</f>
        <v>#DIV/0!</v>
      </c>
      <c r="F282" s="98" t="e">
        <f t="shared" si="16"/>
        <v>#DIV/0!</v>
      </c>
      <c r="G282" s="98" t="e">
        <f t="shared" si="17"/>
        <v>#DIV/0!</v>
      </c>
      <c r="H282" s="97" t="e">
        <f t="shared" si="18"/>
        <v>#DIV/0!</v>
      </c>
      <c r="I282" s="101" t="str">
        <f>IF(OR(COUNT(Calculations!BP283:BY283)&lt;3,COUNT(Calculations!BZ283:CI283)&lt;3),"N/A",IF(ISERROR(TTEST(Calculations!BP283:BY283,Calculations!BZ283:CI283,2,2)),"N/A",TTEST(Calculations!BP283:BY283,Calculations!BZ283:CI283,2,2)))</f>
        <v>N/A</v>
      </c>
      <c r="J282" s="97" t="e">
        <f t="shared" si="19"/>
        <v>#DIV/0!</v>
      </c>
      <c r="K282" s="102" t="e">
        <f>IF(AND('Test Sample Data'!N282&gt;=35,'Control Sample Data'!N282&gt;=35),"Type 3",IF(AND('Test Sample Data'!N282&gt;=30,'Control Sample Data'!N282&gt;=30,OR(I282&gt;=0.05,I282="N/A")),"Type 2",IF(OR(AND('Test Sample Data'!N282&gt;=30,'Control Sample Data'!N282&lt;=30),AND('Test Sample Data'!N282&lt;=30,'Control Sample Data'!N282&gt;=30)),"Type 1","OKAY")))</f>
        <v>#DIV/0!</v>
      </c>
    </row>
    <row r="283" spans="1:11" ht="12.75">
      <c r="A283" s="99"/>
      <c r="B283" s="95" t="str">
        <f>'Gene Table'!D283</f>
        <v>NM_004048</v>
      </c>
      <c r="C283" s="96" t="s">
        <v>356</v>
      </c>
      <c r="D283" s="97" t="e">
        <f>Calculations!BN284</f>
        <v>#DIV/0!</v>
      </c>
      <c r="E283" s="97" t="e">
        <f>Calculations!BO284</f>
        <v>#DIV/0!</v>
      </c>
      <c r="F283" s="98" t="e">
        <f>2^-D283</f>
        <v>#DIV/0!</v>
      </c>
      <c r="G283" s="98" t="e">
        <f>2^-E283</f>
        <v>#DIV/0!</v>
      </c>
      <c r="H283" s="97" t="e">
        <f>F283/G283</f>
        <v>#DIV/0!</v>
      </c>
      <c r="I283" s="101" t="str">
        <f>IF(OR(COUNT(Calculations!BP284:BY284)&lt;3,COUNT(Calculations!BZ284:CI284)&lt;3),"N/A",IF(ISERROR(TTEST(Calculations!BP284:BY284,Calculations!BZ284:CI284,2,2)),"N/A",TTEST(Calculations!BP284:BY284,Calculations!BZ284:CI284,2,2)))</f>
        <v>N/A</v>
      </c>
      <c r="J283" s="97" t="e">
        <f>IF(H283&gt;1,H283,-1/H283)</f>
        <v>#DIV/0!</v>
      </c>
      <c r="K283" s="102" t="e">
        <f>IF(AND('Test Sample Data'!N283&gt;=35,'Control Sample Data'!N283&gt;=35),"Type 3",IF(AND('Test Sample Data'!N283&gt;=30,'Control Sample Data'!N283&gt;=30,OR(I283&gt;=0.05,I283="N/A")),"Type 2",IF(OR(AND('Test Sample Data'!N283&gt;=30,'Control Sample Data'!N283&lt;=30),AND('Test Sample Data'!N283&lt;=30,'Control Sample Data'!N283&gt;=30)),"Type 1","OKAY")))</f>
        <v>#DIV/0!</v>
      </c>
    </row>
    <row r="284" spans="1:11" ht="12.75">
      <c r="A284" s="99"/>
      <c r="B284" s="95" t="str">
        <f>'Gene Table'!D284</f>
        <v>NM_012423</v>
      </c>
      <c r="C284" s="96" t="s">
        <v>360</v>
      </c>
      <c r="D284" s="97" t="e">
        <f>Calculations!BN285</f>
        <v>#DIV/0!</v>
      </c>
      <c r="E284" s="97" t="e">
        <f>Calculations!BO285</f>
        <v>#DIV/0!</v>
      </c>
      <c r="F284" s="98" t="e">
        <f>2^-D284</f>
        <v>#DIV/0!</v>
      </c>
      <c r="G284" s="98" t="e">
        <f>2^-E284</f>
        <v>#DIV/0!</v>
      </c>
      <c r="H284" s="97" t="e">
        <f>F284/G284</f>
        <v>#DIV/0!</v>
      </c>
      <c r="I284" s="101" t="str">
        <f>IF(OR(COUNT(Calculations!BP285:BY285)&lt;3,COUNT(Calculations!BZ285:CI285)&lt;3),"N/A",IF(ISERROR(TTEST(Calculations!BP285:BY285,Calculations!BZ285:CI285,2,2)),"N/A",TTEST(Calculations!BP285:BY285,Calculations!BZ285:CI285,2,2)))</f>
        <v>N/A</v>
      </c>
      <c r="J284" s="97" t="e">
        <f>IF(H284&gt;1,H284,-1/H284)</f>
        <v>#DIV/0!</v>
      </c>
      <c r="K284" s="102" t="e">
        <f>IF(AND('Test Sample Data'!N284&gt;=35,'Control Sample Data'!N284&gt;=35),"Type 3",IF(AND('Test Sample Data'!N284&gt;=30,'Control Sample Data'!N284&gt;=30,OR(I284&gt;=0.05,I284="N/A")),"Type 2",IF(OR(AND('Test Sample Data'!N284&gt;=30,'Control Sample Data'!N284&lt;=30),AND('Test Sample Data'!N284&lt;=30,'Control Sample Data'!N284&gt;=30)),"Type 1","OKAY")))</f>
        <v>#DIV/0!</v>
      </c>
    </row>
    <row r="285" spans="1:11" ht="12.75">
      <c r="A285" s="99"/>
      <c r="B285" s="95" t="str">
        <f>'Gene Table'!D285</f>
        <v>NM_000194</v>
      </c>
      <c r="C285" s="96" t="s">
        <v>364</v>
      </c>
      <c r="D285" s="97" t="e">
        <f>Calculations!BN286</f>
        <v>#DIV/0!</v>
      </c>
      <c r="E285" s="97" t="e">
        <f>Calculations!BO286</f>
        <v>#DIV/0!</v>
      </c>
      <c r="F285" s="98" t="e">
        <f>2^-D285</f>
        <v>#DIV/0!</v>
      </c>
      <c r="G285" s="98" t="e">
        <f>2^-E285</f>
        <v>#DIV/0!</v>
      </c>
      <c r="H285" s="97" t="e">
        <f>F285/G285</f>
        <v>#DIV/0!</v>
      </c>
      <c r="I285" s="101" t="str">
        <f>IF(OR(COUNT(Calculations!BP286:BY286)&lt;3,COUNT(Calculations!BZ286:CI286)&lt;3),"N/A",IF(ISERROR(TTEST(Calculations!BP286:BY286,Calculations!BZ286:CI286,2,2)),"N/A",TTEST(Calculations!BP286:BY286,Calculations!BZ286:CI286,2,2)))</f>
        <v>N/A</v>
      </c>
      <c r="J285" s="97" t="e">
        <f>IF(H285&gt;1,H285,-1/H285)</f>
        <v>#DIV/0!</v>
      </c>
      <c r="K285" s="102" t="e">
        <f>IF(AND('Test Sample Data'!N285&gt;=35,'Control Sample Data'!N285&gt;=35),"Type 3",IF(AND('Test Sample Data'!N285&gt;=30,'Control Sample Data'!N285&gt;=30,OR(I285&gt;=0.05,I285="N/A")),"Type 2",IF(OR(AND('Test Sample Data'!N285&gt;=30,'Control Sample Data'!N285&lt;=30),AND('Test Sample Data'!N285&lt;=30,'Control Sample Data'!N285&gt;=30)),"Type 1","OKAY")))</f>
        <v>#DIV/0!</v>
      </c>
    </row>
    <row r="286" spans="1:11" ht="12.75">
      <c r="A286" s="99"/>
      <c r="B286" s="95" t="str">
        <f>'Gene Table'!D286</f>
        <v>NR_003286</v>
      </c>
      <c r="C286" s="96" t="s">
        <v>368</v>
      </c>
      <c r="D286" s="97" t="e">
        <f>Calculations!BN287</f>
        <v>#DIV/0!</v>
      </c>
      <c r="E286" s="97" t="e">
        <f>Calculations!BO287</f>
        <v>#DIV/0!</v>
      </c>
      <c r="F286" s="98" t="e">
        <f>2^-D286</f>
        <v>#DIV/0!</v>
      </c>
      <c r="G286" s="98" t="e">
        <f>2^-E286</f>
        <v>#DIV/0!</v>
      </c>
      <c r="H286" s="97" t="e">
        <f>F286/G286</f>
        <v>#DIV/0!</v>
      </c>
      <c r="I286" s="101" t="str">
        <f>IF(OR(COUNT(Calculations!BP287:BY287)&lt;3,COUNT(Calculations!BZ287:CI287)&lt;3),"N/A",IF(ISERROR(TTEST(Calculations!BP287:BY287,Calculations!BZ287:CI287,2,2)),"N/A",TTEST(Calculations!BP287:BY287,Calculations!BZ287:CI287,2,2)))</f>
        <v>N/A</v>
      </c>
      <c r="J286" s="97" t="e">
        <f>IF(H286&gt;1,H286,-1/H286)</f>
        <v>#DIV/0!</v>
      </c>
      <c r="K286" s="102" t="e">
        <f>IF(AND('Test Sample Data'!N286&gt;=35,'Control Sample Data'!N286&gt;=35),"Type 3",IF(AND('Test Sample Data'!N286&gt;=30,'Control Sample Data'!N286&gt;=30,OR(I286&gt;=0.05,I286="N/A")),"Type 2",IF(OR(AND('Test Sample Data'!N286&gt;=30,'Control Sample Data'!N286&lt;=30),AND('Test Sample Data'!N286&lt;=30,'Control Sample Data'!N286&gt;=30)),"Type 1","OKAY")))</f>
        <v>#DIV/0!</v>
      </c>
    </row>
    <row r="287" spans="1:11" ht="12" customHeight="1">
      <c r="A287" s="99"/>
      <c r="B287" s="95" t="str">
        <f>'Gene Table'!D287</f>
        <v>RT</v>
      </c>
      <c r="C287" s="96" t="s">
        <v>372</v>
      </c>
      <c r="D287" s="97" t="e">
        <f>Calculations!BN288</f>
        <v>#DIV/0!</v>
      </c>
      <c r="E287" s="97" t="e">
        <f>Calculations!BO288</f>
        <v>#DIV/0!</v>
      </c>
      <c r="F287" s="98" t="e">
        <f>2^-D287</f>
        <v>#DIV/0!</v>
      </c>
      <c r="G287" s="98" t="e">
        <f>2^-E287</f>
        <v>#DIV/0!</v>
      </c>
      <c r="H287" s="97" t="e">
        <f>F287/G287</f>
        <v>#DIV/0!</v>
      </c>
      <c r="I287" s="101" t="str">
        <f>IF(OR(COUNT(Calculations!BP288:BY288)&lt;3,COUNT(Calculations!BZ288:CI288)&lt;3),"N/A",IF(ISERROR(TTEST(Calculations!BP288:BY288,Calculations!BZ288:CI288,2,2)),"N/A",TTEST(Calculations!BP288:BY288,Calculations!BZ288:CI288,2,2)))</f>
        <v>N/A</v>
      </c>
      <c r="J287" s="97" t="e">
        <f>IF(H287&gt;1,H287,-1/H287)</f>
        <v>#DIV/0!</v>
      </c>
      <c r="K287" s="102" t="e">
        <f>IF(AND('Test Sample Data'!N287&gt;=35,'Control Sample Data'!N287&gt;=35),"Type 3",IF(AND('Test Sample Data'!N287&gt;=30,'Control Sample Data'!N287&gt;=30,OR(I287&gt;=0.05,I287="N/A")),"Type 2",IF(OR(AND('Test Sample Data'!N287&gt;=30,'Control Sample Data'!N287&lt;=30),AND('Test Sample Data'!N287&lt;=30,'Control Sample Data'!N287&gt;=30)),"Type 1","OKAY")))</f>
        <v>#DIV/0!</v>
      </c>
    </row>
    <row r="288" spans="1:11" ht="12" customHeight="1">
      <c r="A288" s="99"/>
      <c r="B288" s="95" t="str">
        <f>'Gene Table'!D288</f>
        <v>RT</v>
      </c>
      <c r="C288" s="96" t="s">
        <v>374</v>
      </c>
      <c r="D288" s="97" t="e">
        <f>Calculations!BN289</f>
        <v>#DIV/0!</v>
      </c>
      <c r="E288" s="97" t="e">
        <f>Calculations!BO289</f>
        <v>#DIV/0!</v>
      </c>
      <c r="F288" s="98" t="e">
        <f>2^-D288</f>
        <v>#DIV/0!</v>
      </c>
      <c r="G288" s="98" t="e">
        <f>2^-E288</f>
        <v>#DIV/0!</v>
      </c>
      <c r="H288" s="97" t="e">
        <f>F288/G288</f>
        <v>#DIV/0!</v>
      </c>
      <c r="I288" s="101" t="str">
        <f>IF(OR(COUNT(Calculations!BP289:BY289)&lt;3,COUNT(Calculations!BZ289:CI289)&lt;3),"N/A",IF(ISERROR(TTEST(Calculations!BP289:BY289,Calculations!BZ289:CI289,2,2)),"N/A",TTEST(Calculations!BP289:BY289,Calculations!BZ289:CI289,2,2)))</f>
        <v>N/A</v>
      </c>
      <c r="J288" s="97" t="e">
        <f>IF(H288&gt;1,H288,-1/H288)</f>
        <v>#DIV/0!</v>
      </c>
      <c r="K288" s="102" t="e">
        <f>IF(AND('Test Sample Data'!N288&gt;=35,'Control Sample Data'!N288&gt;=35),"Type 3",IF(AND('Test Sample Data'!N288&gt;=30,'Control Sample Data'!N288&gt;=30,OR(I288&gt;=0.05,I288="N/A")),"Type 2",IF(OR(AND('Test Sample Data'!N288&gt;=30,'Control Sample Data'!N288&lt;=30),AND('Test Sample Data'!N288&lt;=30,'Control Sample Data'!N288&gt;=30)),"Type 1","OKAY")))</f>
        <v>#DIV/0!</v>
      </c>
    </row>
    <row r="289" spans="1:11" ht="12" customHeight="1">
      <c r="A289" s="99"/>
      <c r="B289" s="95" t="str">
        <f>'Gene Table'!D289</f>
        <v>PCR</v>
      </c>
      <c r="C289" s="96" t="s">
        <v>375</v>
      </c>
      <c r="D289" s="97" t="e">
        <f>Calculations!BN290</f>
        <v>#DIV/0!</v>
      </c>
      <c r="E289" s="97" t="e">
        <f>Calculations!BO290</f>
        <v>#DIV/0!</v>
      </c>
      <c r="F289" s="98" t="e">
        <f>2^-D289</f>
        <v>#DIV/0!</v>
      </c>
      <c r="G289" s="98" t="e">
        <f>2^-E289</f>
        <v>#DIV/0!</v>
      </c>
      <c r="H289" s="97" t="e">
        <f>F289/G289</f>
        <v>#DIV/0!</v>
      </c>
      <c r="I289" s="101" t="str">
        <f>IF(OR(COUNT(Calculations!BP290:BY290)&lt;3,COUNT(Calculations!BZ290:CI290)&lt;3),"N/A",IF(ISERROR(TTEST(Calculations!BP290:BY290,Calculations!BZ290:CI290,2,2)),"N/A",TTEST(Calculations!BP290:BY290,Calculations!BZ290:CI290,2,2)))</f>
        <v>N/A</v>
      </c>
      <c r="J289" s="97" t="e">
        <f>IF(H289&gt;1,H289,-1/H289)</f>
        <v>#DIV/0!</v>
      </c>
      <c r="K289" s="102" t="e">
        <f>IF(AND('Test Sample Data'!N289&gt;=35,'Control Sample Data'!N289&gt;=35),"Type 3",IF(AND('Test Sample Data'!N289&gt;=30,'Control Sample Data'!N289&gt;=30,OR(I289&gt;=0.05,I289="N/A")),"Type 2",IF(OR(AND('Test Sample Data'!N289&gt;=30,'Control Sample Data'!N289&lt;=30),AND('Test Sample Data'!N289&lt;=30,'Control Sample Data'!N289&gt;=30)),"Type 1","OKAY")))</f>
        <v>#DIV/0!</v>
      </c>
    </row>
    <row r="290" spans="1:11" ht="12" customHeight="1">
      <c r="A290" s="99"/>
      <c r="B290" s="95" t="str">
        <f>'Gene Table'!D290</f>
        <v>PCR</v>
      </c>
      <c r="C290" s="96" t="s">
        <v>377</v>
      </c>
      <c r="D290" s="97" t="e">
        <f>Calculations!BN291</f>
        <v>#DIV/0!</v>
      </c>
      <c r="E290" s="97" t="e">
        <f>Calculations!BO291</f>
        <v>#DIV/0!</v>
      </c>
      <c r="F290" s="98" t="e">
        <f>2^-D290</f>
        <v>#DIV/0!</v>
      </c>
      <c r="G290" s="98" t="e">
        <f>2^-E290</f>
        <v>#DIV/0!</v>
      </c>
      <c r="H290" s="97" t="e">
        <f>F290/G290</f>
        <v>#DIV/0!</v>
      </c>
      <c r="I290" s="101" t="str">
        <f>IF(OR(COUNT(Calculations!BP291:BY291)&lt;3,COUNT(Calculations!BZ291:CI291)&lt;3),"N/A",IF(ISERROR(TTEST(Calculations!BP291:BY291,Calculations!BZ291:CI291,2,2)),"N/A",TTEST(Calculations!BP291:BY291,Calculations!BZ291:CI291,2,2)))</f>
        <v>N/A</v>
      </c>
      <c r="J290" s="97" t="e">
        <f>IF(H290&gt;1,H290,-1/H290)</f>
        <v>#DIV/0!</v>
      </c>
      <c r="K290" s="102" t="e">
        <f>IF(AND('Test Sample Data'!N290&gt;=35,'Control Sample Data'!N290&gt;=35),"Type 3",IF(AND('Test Sample Data'!N290&gt;=30,'Control Sample Data'!N290&gt;=30,OR(I290&gt;=0.05,I290="N/A")),"Type 2",IF(OR(AND('Test Sample Data'!N290&gt;=30,'Control Sample Data'!N290&lt;=30),AND('Test Sample Data'!N290&lt;=30,'Control Sample Data'!N290&gt;=30)),"Type 1","OKAY")))</f>
        <v>#DIV/0!</v>
      </c>
    </row>
    <row r="291" spans="1:11" ht="12.75" customHeight="1">
      <c r="A291" s="94" t="s">
        <v>884</v>
      </c>
      <c r="B291" s="95" t="str">
        <f>'Gene Table'!D291</f>
        <v>NM_022444</v>
      </c>
      <c r="C291" s="96" t="s">
        <v>9</v>
      </c>
      <c r="D291" s="97" t="e">
        <f>Calculations!BN292</f>
        <v>#DIV/0!</v>
      </c>
      <c r="E291" s="97" t="e">
        <f>Calculations!BO292</f>
        <v>#DIV/0!</v>
      </c>
      <c r="F291" s="98" t="e">
        <f aca="true" t="shared" si="20" ref="F291:F346">2^-D291</f>
        <v>#DIV/0!</v>
      </c>
      <c r="G291" s="98" t="e">
        <f aca="true" t="shared" si="21" ref="G291:G346">2^-E291</f>
        <v>#DIV/0!</v>
      </c>
      <c r="H291" s="97" t="e">
        <f aca="true" t="shared" si="22" ref="H291:H346">F291/G291</f>
        <v>#DIV/0!</v>
      </c>
      <c r="I291" s="101" t="str">
        <f>IF(OR(COUNT(Calculations!BP292:BY292)&lt;3,COUNT(Calculations!BZ292:CI292)&lt;3),"N/A",IF(ISERROR(TTEST(Calculations!BP292:BY292,Calculations!BZ292:CI292,2,2)),"N/A",TTEST(Calculations!BP292:BY292,Calculations!BZ292:CI292,2,2)))</f>
        <v>N/A</v>
      </c>
      <c r="J291" s="97" t="e">
        <f aca="true" t="shared" si="23" ref="J291:J346">IF(H291&gt;1,H291,-1/H291)</f>
        <v>#DIV/0!</v>
      </c>
      <c r="K291" s="102" t="e">
        <f>IF(AND('Test Sample Data'!N291&gt;=35,'Control Sample Data'!N291&gt;=35),"Type 3",IF(AND('Test Sample Data'!N291&gt;=30,'Control Sample Data'!N291&gt;=30,OR(I291&gt;=0.05,I291="N/A")),"Type 2",IF(OR(AND('Test Sample Data'!N291&gt;=30,'Control Sample Data'!N291&lt;=30),AND('Test Sample Data'!N291&lt;=30,'Control Sample Data'!N291&gt;=30)),"Type 1","OKAY")))</f>
        <v>#DIV/0!</v>
      </c>
    </row>
    <row r="292" spans="1:11" ht="12.75">
      <c r="A292" s="99"/>
      <c r="B292" s="95" t="str">
        <f>'Gene Table'!D292</f>
        <v>NM_022735</v>
      </c>
      <c r="C292" s="96" t="s">
        <v>13</v>
      </c>
      <c r="D292" s="97" t="e">
        <f>Calculations!BN293</f>
        <v>#DIV/0!</v>
      </c>
      <c r="E292" s="97" t="e">
        <f>Calculations!BO293</f>
        <v>#DIV/0!</v>
      </c>
      <c r="F292" s="98" t="e">
        <f t="shared" si="20"/>
        <v>#DIV/0!</v>
      </c>
      <c r="G292" s="98" t="e">
        <f t="shared" si="21"/>
        <v>#DIV/0!</v>
      </c>
      <c r="H292" s="97" t="e">
        <f t="shared" si="22"/>
        <v>#DIV/0!</v>
      </c>
      <c r="I292" s="101" t="str">
        <f>IF(OR(COUNT(Calculations!BP293:BY293)&lt;3,COUNT(Calculations!BZ293:CI293)&lt;3),"N/A",IF(ISERROR(TTEST(Calculations!BP293:BY293,Calculations!BZ293:CI293,2,2)),"N/A",TTEST(Calculations!BP293:BY293,Calculations!BZ293:CI293,2,2)))</f>
        <v>N/A</v>
      </c>
      <c r="J292" s="97" t="e">
        <f t="shared" si="23"/>
        <v>#DIV/0!</v>
      </c>
      <c r="K292" s="102" t="e">
        <f>IF(AND('Test Sample Data'!N292&gt;=35,'Control Sample Data'!N292&gt;=35),"Type 3",IF(AND('Test Sample Data'!N292&gt;=30,'Control Sample Data'!N292&gt;=30,OR(I292&gt;=0.05,I292="N/A")),"Type 2",IF(OR(AND('Test Sample Data'!N292&gt;=30,'Control Sample Data'!N292&lt;=30),AND('Test Sample Data'!N292&lt;=30,'Control Sample Data'!N292&gt;=30)),"Type 1","OKAY")))</f>
        <v>#DIV/0!</v>
      </c>
    </row>
    <row r="293" spans="1:11" ht="12.75">
      <c r="A293" s="99"/>
      <c r="B293" s="95" t="str">
        <f>'Gene Table'!D293</f>
        <v>NM_003006</v>
      </c>
      <c r="C293" s="96" t="s">
        <v>17</v>
      </c>
      <c r="D293" s="97" t="e">
        <f>Calculations!BN294</f>
        <v>#DIV/0!</v>
      </c>
      <c r="E293" s="97" t="e">
        <f>Calculations!BO294</f>
        <v>#DIV/0!</v>
      </c>
      <c r="F293" s="98" t="e">
        <f t="shared" si="20"/>
        <v>#DIV/0!</v>
      </c>
      <c r="G293" s="98" t="e">
        <f t="shared" si="21"/>
        <v>#DIV/0!</v>
      </c>
      <c r="H293" s="97" t="e">
        <f t="shared" si="22"/>
        <v>#DIV/0!</v>
      </c>
      <c r="I293" s="101" t="str">
        <f>IF(OR(COUNT(Calculations!BP294:BY294)&lt;3,COUNT(Calculations!BZ294:CI294)&lt;3),"N/A",IF(ISERROR(TTEST(Calculations!BP294:BY294,Calculations!BZ294:CI294,2,2)),"N/A",TTEST(Calculations!BP294:BY294,Calculations!BZ294:CI294,2,2)))</f>
        <v>N/A</v>
      </c>
      <c r="J293" s="97" t="e">
        <f t="shared" si="23"/>
        <v>#DIV/0!</v>
      </c>
      <c r="K293" s="102" t="e">
        <f>IF(AND('Test Sample Data'!N293&gt;=35,'Control Sample Data'!N293&gt;=35),"Type 3",IF(AND('Test Sample Data'!N293&gt;=30,'Control Sample Data'!N293&gt;=30,OR(I293&gt;=0.05,I293="N/A")),"Type 2",IF(OR(AND('Test Sample Data'!N293&gt;=30,'Control Sample Data'!N293&lt;=30),AND('Test Sample Data'!N293&lt;=30,'Control Sample Data'!N293&gt;=30)),"Type 1","OKAY")))</f>
        <v>#DIV/0!</v>
      </c>
    </row>
    <row r="294" spans="1:11" ht="12.75">
      <c r="A294" s="99"/>
      <c r="B294" s="95" t="str">
        <f>'Gene Table'!D294</f>
        <v>NM_003005</v>
      </c>
      <c r="C294" s="96" t="s">
        <v>21</v>
      </c>
      <c r="D294" s="97" t="e">
        <f>Calculations!BN295</f>
        <v>#DIV/0!</v>
      </c>
      <c r="E294" s="97" t="e">
        <f>Calculations!BO295</f>
        <v>#DIV/0!</v>
      </c>
      <c r="F294" s="98" t="e">
        <f t="shared" si="20"/>
        <v>#DIV/0!</v>
      </c>
      <c r="G294" s="98" t="e">
        <f t="shared" si="21"/>
        <v>#DIV/0!</v>
      </c>
      <c r="H294" s="97" t="e">
        <f t="shared" si="22"/>
        <v>#DIV/0!</v>
      </c>
      <c r="I294" s="101" t="str">
        <f>IF(OR(COUNT(Calculations!BP295:BY295)&lt;3,COUNT(Calculations!BZ295:CI295)&lt;3),"N/A",IF(ISERROR(TTEST(Calculations!BP295:BY295,Calculations!BZ295:CI295,2,2)),"N/A",TTEST(Calculations!BP295:BY295,Calculations!BZ295:CI295,2,2)))</f>
        <v>N/A</v>
      </c>
      <c r="J294" s="97" t="e">
        <f t="shared" si="23"/>
        <v>#DIV/0!</v>
      </c>
      <c r="K294" s="102" t="e">
        <f>IF(AND('Test Sample Data'!N294&gt;=35,'Control Sample Data'!N294&gt;=35),"Type 3",IF(AND('Test Sample Data'!N294&gt;=30,'Control Sample Data'!N294&gt;=30,OR(I294&gt;=0.05,I294="N/A")),"Type 2",IF(OR(AND('Test Sample Data'!N294&gt;=30,'Control Sample Data'!N294&lt;=30),AND('Test Sample Data'!N294&lt;=30,'Control Sample Data'!N294&gt;=30)),"Type 1","OKAY")))</f>
        <v>#DIV/0!</v>
      </c>
    </row>
    <row r="295" spans="1:11" ht="12.75">
      <c r="A295" s="99"/>
      <c r="B295" s="95" t="str">
        <f>'Gene Table'!D295</f>
        <v>NM_003004</v>
      </c>
      <c r="C295" s="96" t="s">
        <v>25</v>
      </c>
      <c r="D295" s="97" t="e">
        <f>Calculations!BN296</f>
        <v>#DIV/0!</v>
      </c>
      <c r="E295" s="97" t="e">
        <f>Calculations!BO296</f>
        <v>#DIV/0!</v>
      </c>
      <c r="F295" s="98" t="e">
        <f t="shared" si="20"/>
        <v>#DIV/0!</v>
      </c>
      <c r="G295" s="98" t="e">
        <f t="shared" si="21"/>
        <v>#DIV/0!</v>
      </c>
      <c r="H295" s="97" t="e">
        <f t="shared" si="22"/>
        <v>#DIV/0!</v>
      </c>
      <c r="I295" s="101" t="str">
        <f>IF(OR(COUNT(Calculations!BP296:BY296)&lt;3,COUNT(Calculations!BZ296:CI296)&lt;3),"N/A",IF(ISERROR(TTEST(Calculations!BP296:BY296,Calculations!BZ296:CI296,2,2)),"N/A",TTEST(Calculations!BP296:BY296,Calculations!BZ296:CI296,2,2)))</f>
        <v>N/A</v>
      </c>
      <c r="J295" s="97" t="e">
        <f t="shared" si="23"/>
        <v>#DIV/0!</v>
      </c>
      <c r="K295" s="102" t="e">
        <f>IF(AND('Test Sample Data'!N295&gt;=35,'Control Sample Data'!N295&gt;=35),"Type 3",IF(AND('Test Sample Data'!N295&gt;=30,'Control Sample Data'!N295&gt;=30,OR(I295&gt;=0.05,I295="N/A")),"Type 2",IF(OR(AND('Test Sample Data'!N295&gt;=30,'Control Sample Data'!N295&lt;=30),AND('Test Sample Data'!N295&lt;=30,'Control Sample Data'!N295&gt;=30)),"Type 1","OKAY")))</f>
        <v>#DIV/0!</v>
      </c>
    </row>
    <row r="296" spans="1:11" ht="12.75">
      <c r="A296" s="99"/>
      <c r="B296" s="95" t="str">
        <f>'Gene Table'!D296</f>
        <v>NM_002991</v>
      </c>
      <c r="C296" s="96" t="s">
        <v>29</v>
      </c>
      <c r="D296" s="97" t="e">
        <f>Calculations!BN297</f>
        <v>#DIV/0!</v>
      </c>
      <c r="E296" s="97" t="e">
        <f>Calculations!BO297</f>
        <v>#DIV/0!</v>
      </c>
      <c r="F296" s="98" t="e">
        <f t="shared" si="20"/>
        <v>#DIV/0!</v>
      </c>
      <c r="G296" s="98" t="e">
        <f t="shared" si="21"/>
        <v>#DIV/0!</v>
      </c>
      <c r="H296" s="97" t="e">
        <f t="shared" si="22"/>
        <v>#DIV/0!</v>
      </c>
      <c r="I296" s="101" t="str">
        <f>IF(OR(COUNT(Calculations!BP297:BY297)&lt;3,COUNT(Calculations!BZ297:CI297)&lt;3),"N/A",IF(ISERROR(TTEST(Calculations!BP297:BY297,Calculations!BZ297:CI297,2,2)),"N/A",TTEST(Calculations!BP297:BY297,Calculations!BZ297:CI297,2,2)))</f>
        <v>N/A</v>
      </c>
      <c r="J296" s="97" t="e">
        <f t="shared" si="23"/>
        <v>#DIV/0!</v>
      </c>
      <c r="K296" s="102" t="e">
        <f>IF(AND('Test Sample Data'!N296&gt;=35,'Control Sample Data'!N296&gt;=35),"Type 3",IF(AND('Test Sample Data'!N296&gt;=30,'Control Sample Data'!N296&gt;=30,OR(I296&gt;=0.05,I296="N/A")),"Type 2",IF(OR(AND('Test Sample Data'!N296&gt;=30,'Control Sample Data'!N296&lt;=30),AND('Test Sample Data'!N296&lt;=30,'Control Sample Data'!N296&gt;=30)),"Type 1","OKAY")))</f>
        <v>#DIV/0!</v>
      </c>
    </row>
    <row r="297" spans="1:11" ht="12.75">
      <c r="A297" s="99"/>
      <c r="B297" s="95" t="str">
        <f>'Gene Table'!D297</f>
        <v>NM_004591</v>
      </c>
      <c r="C297" s="96" t="s">
        <v>33</v>
      </c>
      <c r="D297" s="97" t="e">
        <f>Calculations!BN298</f>
        <v>#DIV/0!</v>
      </c>
      <c r="E297" s="97" t="e">
        <f>Calculations!BO298</f>
        <v>#DIV/0!</v>
      </c>
      <c r="F297" s="98" t="e">
        <f t="shared" si="20"/>
        <v>#DIV/0!</v>
      </c>
      <c r="G297" s="98" t="e">
        <f t="shared" si="21"/>
        <v>#DIV/0!</v>
      </c>
      <c r="H297" s="97" t="e">
        <f t="shared" si="22"/>
        <v>#DIV/0!</v>
      </c>
      <c r="I297" s="101" t="str">
        <f>IF(OR(COUNT(Calculations!BP298:BY298)&lt;3,COUNT(Calculations!BZ298:CI298)&lt;3),"N/A",IF(ISERROR(TTEST(Calculations!BP298:BY298,Calculations!BZ298:CI298,2,2)),"N/A",TTEST(Calculations!BP298:BY298,Calculations!BZ298:CI298,2,2)))</f>
        <v>N/A</v>
      </c>
      <c r="J297" s="97" t="e">
        <f t="shared" si="23"/>
        <v>#DIV/0!</v>
      </c>
      <c r="K297" s="102" t="e">
        <f>IF(AND('Test Sample Data'!N297&gt;=35,'Control Sample Data'!N297&gt;=35),"Type 3",IF(AND('Test Sample Data'!N297&gt;=30,'Control Sample Data'!N297&gt;=30,OR(I297&gt;=0.05,I297="N/A")),"Type 2",IF(OR(AND('Test Sample Data'!N297&gt;=30,'Control Sample Data'!N297&lt;=30),AND('Test Sample Data'!N297&lt;=30,'Control Sample Data'!N297&gt;=30)),"Type 1","OKAY")))</f>
        <v>#DIV/0!</v>
      </c>
    </row>
    <row r="298" spans="1:11" ht="12.75">
      <c r="A298" s="99"/>
      <c r="B298" s="95" t="str">
        <f>'Gene Table'!D298</f>
        <v>NM_002988</v>
      </c>
      <c r="C298" s="96" t="s">
        <v>37</v>
      </c>
      <c r="D298" s="97" t="e">
        <f>Calculations!BN299</f>
        <v>#DIV/0!</v>
      </c>
      <c r="E298" s="97" t="e">
        <f>Calculations!BO299</f>
        <v>#DIV/0!</v>
      </c>
      <c r="F298" s="98" t="e">
        <f t="shared" si="20"/>
        <v>#DIV/0!</v>
      </c>
      <c r="G298" s="98" t="e">
        <f t="shared" si="21"/>
        <v>#DIV/0!</v>
      </c>
      <c r="H298" s="97" t="e">
        <f t="shared" si="22"/>
        <v>#DIV/0!</v>
      </c>
      <c r="I298" s="101" t="str">
        <f>IF(OR(COUNT(Calculations!BP299:BY299)&lt;3,COUNT(Calculations!BZ299:CI299)&lt;3),"N/A",IF(ISERROR(TTEST(Calculations!BP299:BY299,Calculations!BZ299:CI299,2,2)),"N/A",TTEST(Calculations!BP299:BY299,Calculations!BZ299:CI299,2,2)))</f>
        <v>N/A</v>
      </c>
      <c r="J298" s="97" t="e">
        <f t="shared" si="23"/>
        <v>#DIV/0!</v>
      </c>
      <c r="K298" s="102" t="e">
        <f>IF(AND('Test Sample Data'!N298&gt;=35,'Control Sample Data'!N298&gt;=35),"Type 3",IF(AND('Test Sample Data'!N298&gt;=30,'Control Sample Data'!N298&gt;=30,OR(I298&gt;=0.05,I298="N/A")),"Type 2",IF(OR(AND('Test Sample Data'!N298&gt;=30,'Control Sample Data'!N298&lt;=30),AND('Test Sample Data'!N298&lt;=30,'Control Sample Data'!N298&gt;=30)),"Type 1","OKAY")))</f>
        <v>#DIV/0!</v>
      </c>
    </row>
    <row r="299" spans="1:11" ht="12.75">
      <c r="A299" s="99"/>
      <c r="B299" s="95" t="str">
        <f>'Gene Table'!D299</f>
        <v>NM_005408</v>
      </c>
      <c r="C299" s="96" t="s">
        <v>41</v>
      </c>
      <c r="D299" s="97" t="e">
        <f>Calculations!BN300</f>
        <v>#DIV/0!</v>
      </c>
      <c r="E299" s="97" t="e">
        <f>Calculations!BO300</f>
        <v>#DIV/0!</v>
      </c>
      <c r="F299" s="98" t="e">
        <f t="shared" si="20"/>
        <v>#DIV/0!</v>
      </c>
      <c r="G299" s="98" t="e">
        <f t="shared" si="21"/>
        <v>#DIV/0!</v>
      </c>
      <c r="H299" s="97" t="e">
        <f t="shared" si="22"/>
        <v>#DIV/0!</v>
      </c>
      <c r="I299" s="101" t="str">
        <f>IF(OR(COUNT(Calculations!BP300:BY300)&lt;3,COUNT(Calculations!BZ300:CI300)&lt;3),"N/A",IF(ISERROR(TTEST(Calculations!BP300:BY300,Calculations!BZ300:CI300,2,2)),"N/A",TTEST(Calculations!BP300:BY300,Calculations!BZ300:CI300,2,2)))</f>
        <v>N/A</v>
      </c>
      <c r="J299" s="97" t="e">
        <f t="shared" si="23"/>
        <v>#DIV/0!</v>
      </c>
      <c r="K299" s="102" t="e">
        <f>IF(AND('Test Sample Data'!N299&gt;=35,'Control Sample Data'!N299&gt;=35),"Type 3",IF(AND('Test Sample Data'!N299&gt;=30,'Control Sample Data'!N299&gt;=30,OR(I299&gt;=0.05,I299="N/A")),"Type 2",IF(OR(AND('Test Sample Data'!N299&gt;=30,'Control Sample Data'!N299&lt;=30),AND('Test Sample Data'!N299&lt;=30,'Control Sample Data'!N299&gt;=30)),"Type 1","OKAY")))</f>
        <v>#DIV/0!</v>
      </c>
    </row>
    <row r="300" spans="1:11" ht="12.75">
      <c r="A300" s="99"/>
      <c r="B300" s="95" t="str">
        <f>'Gene Table'!D300</f>
        <v>NM_002986</v>
      </c>
      <c r="C300" s="96" t="s">
        <v>45</v>
      </c>
      <c r="D300" s="97" t="e">
        <f>Calculations!BN301</f>
        <v>#DIV/0!</v>
      </c>
      <c r="E300" s="97" t="e">
        <f>Calculations!BO301</f>
        <v>#DIV/0!</v>
      </c>
      <c r="F300" s="98" t="e">
        <f t="shared" si="20"/>
        <v>#DIV/0!</v>
      </c>
      <c r="G300" s="98" t="e">
        <f t="shared" si="21"/>
        <v>#DIV/0!</v>
      </c>
      <c r="H300" s="97" t="e">
        <f t="shared" si="22"/>
        <v>#DIV/0!</v>
      </c>
      <c r="I300" s="101" t="str">
        <f>IF(OR(COUNT(Calculations!BP301:BY301)&lt;3,COUNT(Calculations!BZ301:CI301)&lt;3),"N/A",IF(ISERROR(TTEST(Calculations!BP301:BY301,Calculations!BZ301:CI301,2,2)),"N/A",TTEST(Calculations!BP301:BY301,Calculations!BZ301:CI301,2,2)))</f>
        <v>N/A</v>
      </c>
      <c r="J300" s="97" t="e">
        <f t="shared" si="23"/>
        <v>#DIV/0!</v>
      </c>
      <c r="K300" s="102" t="e">
        <f>IF(AND('Test Sample Data'!N300&gt;=35,'Control Sample Data'!N300&gt;=35),"Type 3",IF(AND('Test Sample Data'!N300&gt;=30,'Control Sample Data'!N300&gt;=30,OR(I300&gt;=0.05,I300="N/A")),"Type 2",IF(OR(AND('Test Sample Data'!N300&gt;=30,'Control Sample Data'!N300&lt;=30),AND('Test Sample Data'!N300&lt;=30,'Control Sample Data'!N300&gt;=30)),"Type 1","OKAY")))</f>
        <v>#DIV/0!</v>
      </c>
    </row>
    <row r="301" spans="1:11" ht="12.75">
      <c r="A301" s="99"/>
      <c r="B301" s="95" t="str">
        <f>'Gene Table'!D301</f>
        <v>NM_002981</v>
      </c>
      <c r="C301" s="96" t="s">
        <v>49</v>
      </c>
      <c r="D301" s="97" t="e">
        <f>Calculations!BN302</f>
        <v>#DIV/0!</v>
      </c>
      <c r="E301" s="97" t="e">
        <f>Calculations!BO302</f>
        <v>#DIV/0!</v>
      </c>
      <c r="F301" s="98" t="e">
        <f t="shared" si="20"/>
        <v>#DIV/0!</v>
      </c>
      <c r="G301" s="98" t="e">
        <f t="shared" si="21"/>
        <v>#DIV/0!</v>
      </c>
      <c r="H301" s="97" t="e">
        <f t="shared" si="22"/>
        <v>#DIV/0!</v>
      </c>
      <c r="I301" s="101" t="str">
        <f>IF(OR(COUNT(Calculations!BP302:BY302)&lt;3,COUNT(Calculations!BZ302:CI302)&lt;3),"N/A",IF(ISERROR(TTEST(Calculations!BP302:BY302,Calculations!BZ302:CI302,2,2)),"N/A",TTEST(Calculations!BP302:BY302,Calculations!BZ302:CI302,2,2)))</f>
        <v>N/A</v>
      </c>
      <c r="J301" s="97" t="e">
        <f t="shared" si="23"/>
        <v>#DIV/0!</v>
      </c>
      <c r="K301" s="102" t="e">
        <f>IF(AND('Test Sample Data'!N301&gt;=35,'Control Sample Data'!N301&gt;=35),"Type 3",IF(AND('Test Sample Data'!N301&gt;=30,'Control Sample Data'!N301&gt;=30,OR(I301&gt;=0.05,I301="N/A")),"Type 2",IF(OR(AND('Test Sample Data'!N301&gt;=30,'Control Sample Data'!N301&lt;=30),AND('Test Sample Data'!N301&lt;=30,'Control Sample Data'!N301&gt;=30)),"Type 1","OKAY")))</f>
        <v>#DIV/0!</v>
      </c>
    </row>
    <row r="302" spans="1:11" ht="12.75">
      <c r="A302" s="99"/>
      <c r="B302" s="95" t="str">
        <f>'Gene Table'!D302</f>
        <v>NM_006919</v>
      </c>
      <c r="C302" s="96" t="s">
        <v>53</v>
      </c>
      <c r="D302" s="97" t="e">
        <f>Calculations!BN303</f>
        <v>#DIV/0!</v>
      </c>
      <c r="E302" s="97" t="e">
        <f>Calculations!BO303</f>
        <v>#DIV/0!</v>
      </c>
      <c r="F302" s="98" t="e">
        <f t="shared" si="20"/>
        <v>#DIV/0!</v>
      </c>
      <c r="G302" s="98" t="e">
        <f t="shared" si="21"/>
        <v>#DIV/0!</v>
      </c>
      <c r="H302" s="97" t="e">
        <f t="shared" si="22"/>
        <v>#DIV/0!</v>
      </c>
      <c r="I302" s="101" t="str">
        <f>IF(OR(COUNT(Calculations!BP303:BY303)&lt;3,COUNT(Calculations!BZ303:CI303)&lt;3),"N/A",IF(ISERROR(TTEST(Calculations!BP303:BY303,Calculations!BZ303:CI303,2,2)),"N/A",TTEST(Calculations!BP303:BY303,Calculations!BZ303:CI303,2,2)))</f>
        <v>N/A</v>
      </c>
      <c r="J302" s="97" t="e">
        <f t="shared" si="23"/>
        <v>#DIV/0!</v>
      </c>
      <c r="K302" s="102" t="e">
        <f>IF(AND('Test Sample Data'!N302&gt;=35,'Control Sample Data'!N302&gt;=35),"Type 3",IF(AND('Test Sample Data'!N302&gt;=30,'Control Sample Data'!N302&gt;=30,OR(I302&gt;=0.05,I302="N/A")),"Type 2",IF(OR(AND('Test Sample Data'!N302&gt;=30,'Control Sample Data'!N302&lt;=30),AND('Test Sample Data'!N302&lt;=30,'Control Sample Data'!N302&gt;=30)),"Type 1","OKAY")))</f>
        <v>#DIV/0!</v>
      </c>
    </row>
    <row r="303" spans="1:11" ht="12.75">
      <c r="A303" s="99"/>
      <c r="B303" s="95" t="str">
        <f>'Gene Table'!D303</f>
        <v>NM_001024808</v>
      </c>
      <c r="C303" s="96" t="s">
        <v>57</v>
      </c>
      <c r="D303" s="97" t="e">
        <f>Calculations!BN304</f>
        <v>#DIV/0!</v>
      </c>
      <c r="E303" s="97" t="e">
        <f>Calculations!BO304</f>
        <v>#DIV/0!</v>
      </c>
      <c r="F303" s="98" t="e">
        <f t="shared" si="20"/>
        <v>#DIV/0!</v>
      </c>
      <c r="G303" s="98" t="e">
        <f t="shared" si="21"/>
        <v>#DIV/0!</v>
      </c>
      <c r="H303" s="97" t="e">
        <f t="shared" si="22"/>
        <v>#DIV/0!</v>
      </c>
      <c r="I303" s="101" t="str">
        <f>IF(OR(COUNT(Calculations!BP304:BY304)&lt;3,COUNT(Calculations!BZ304:CI304)&lt;3),"N/A",IF(ISERROR(TTEST(Calculations!BP304:BY304,Calculations!BZ304:CI304,2,2)),"N/A",TTEST(Calculations!BP304:BY304,Calculations!BZ304:CI304,2,2)))</f>
        <v>N/A</v>
      </c>
      <c r="J303" s="97" t="e">
        <f t="shared" si="23"/>
        <v>#DIV/0!</v>
      </c>
      <c r="K303" s="102" t="e">
        <f>IF(AND('Test Sample Data'!N303&gt;=35,'Control Sample Data'!N303&gt;=35),"Type 3",IF(AND('Test Sample Data'!N303&gt;=30,'Control Sample Data'!N303&gt;=30,OR(I303&gt;=0.05,I303="N/A")),"Type 2",IF(OR(AND('Test Sample Data'!N303&gt;=30,'Control Sample Data'!N303&lt;=30),AND('Test Sample Data'!N303&lt;=30,'Control Sample Data'!N303&gt;=30)),"Type 1","OKAY")))</f>
        <v>#DIV/0!</v>
      </c>
    </row>
    <row r="304" spans="1:11" ht="12.75">
      <c r="A304" s="99"/>
      <c r="B304" s="95" t="str">
        <f>'Gene Table'!D304</f>
        <v>NM_002908</v>
      </c>
      <c r="C304" s="96" t="s">
        <v>61</v>
      </c>
      <c r="D304" s="97" t="e">
        <f>Calculations!BN305</f>
        <v>#DIV/0!</v>
      </c>
      <c r="E304" s="97" t="e">
        <f>Calculations!BO305</f>
        <v>#DIV/0!</v>
      </c>
      <c r="F304" s="98" t="e">
        <f t="shared" si="20"/>
        <v>#DIV/0!</v>
      </c>
      <c r="G304" s="98" t="e">
        <f t="shared" si="21"/>
        <v>#DIV/0!</v>
      </c>
      <c r="H304" s="97" t="e">
        <f t="shared" si="22"/>
        <v>#DIV/0!</v>
      </c>
      <c r="I304" s="101" t="str">
        <f>IF(OR(COUNT(Calculations!BP305:BY305)&lt;3,COUNT(Calculations!BZ305:CI305)&lt;3),"N/A",IF(ISERROR(TTEST(Calculations!BP305:BY305,Calculations!BZ305:CI305,2,2)),"N/A",TTEST(Calculations!BP305:BY305,Calculations!BZ305:CI305,2,2)))</f>
        <v>N/A</v>
      </c>
      <c r="J304" s="97" t="e">
        <f t="shared" si="23"/>
        <v>#DIV/0!</v>
      </c>
      <c r="K304" s="102" t="e">
        <f>IF(AND('Test Sample Data'!N304&gt;=35,'Control Sample Data'!N304&gt;=35),"Type 3",IF(AND('Test Sample Data'!N304&gt;=30,'Control Sample Data'!N304&gt;=30,OR(I304&gt;=0.05,I304="N/A")),"Type 2",IF(OR(AND('Test Sample Data'!N304&gt;=30,'Control Sample Data'!N304&lt;=30),AND('Test Sample Data'!N304&lt;=30,'Control Sample Data'!N304&gt;=30)),"Type 1","OKAY")))</f>
        <v>#DIV/0!</v>
      </c>
    </row>
    <row r="305" spans="1:11" ht="12.75">
      <c r="A305" s="99"/>
      <c r="B305" s="95" t="str">
        <f>'Gene Table'!D305</f>
        <v>NM_000321</v>
      </c>
      <c r="C305" s="96" t="s">
        <v>65</v>
      </c>
      <c r="D305" s="97" t="e">
        <f>Calculations!BN306</f>
        <v>#DIV/0!</v>
      </c>
      <c r="E305" s="97" t="e">
        <f>Calculations!BO306</f>
        <v>#DIV/0!</v>
      </c>
      <c r="F305" s="98" t="e">
        <f t="shared" si="20"/>
        <v>#DIV/0!</v>
      </c>
      <c r="G305" s="98" t="e">
        <f t="shared" si="21"/>
        <v>#DIV/0!</v>
      </c>
      <c r="H305" s="97" t="e">
        <f t="shared" si="22"/>
        <v>#DIV/0!</v>
      </c>
      <c r="I305" s="101" t="str">
        <f>IF(OR(COUNT(Calculations!BP306:BY306)&lt;3,COUNT(Calculations!BZ306:CI306)&lt;3),"N/A",IF(ISERROR(TTEST(Calculations!BP306:BY306,Calculations!BZ306:CI306,2,2)),"N/A",TTEST(Calculations!BP306:BY306,Calculations!BZ306:CI306,2,2)))</f>
        <v>N/A</v>
      </c>
      <c r="J305" s="97" t="e">
        <f t="shared" si="23"/>
        <v>#DIV/0!</v>
      </c>
      <c r="K305" s="102" t="e">
        <f>IF(AND('Test Sample Data'!N305&gt;=35,'Control Sample Data'!N305&gt;=35),"Type 3",IF(AND('Test Sample Data'!N305&gt;=30,'Control Sample Data'!N305&gt;=30,OR(I305&gt;=0.05,I305="N/A")),"Type 2",IF(OR(AND('Test Sample Data'!N305&gt;=30,'Control Sample Data'!N305&lt;=30),AND('Test Sample Data'!N305&lt;=30,'Control Sample Data'!N305&gt;=30)),"Type 1","OKAY")))</f>
        <v>#DIV/0!</v>
      </c>
    </row>
    <row r="306" spans="1:11" ht="12.75">
      <c r="A306" s="99"/>
      <c r="B306" s="95" t="str">
        <f>'Gene Table'!D306</f>
        <v>NM_002890</v>
      </c>
      <c r="C306" s="96" t="s">
        <v>69</v>
      </c>
      <c r="D306" s="97" t="e">
        <f>Calculations!BN307</f>
        <v>#DIV/0!</v>
      </c>
      <c r="E306" s="97" t="e">
        <f>Calculations!BO307</f>
        <v>#DIV/0!</v>
      </c>
      <c r="F306" s="98" t="e">
        <f t="shared" si="20"/>
        <v>#DIV/0!</v>
      </c>
      <c r="G306" s="98" t="e">
        <f t="shared" si="21"/>
        <v>#DIV/0!</v>
      </c>
      <c r="H306" s="97" t="e">
        <f t="shared" si="22"/>
        <v>#DIV/0!</v>
      </c>
      <c r="I306" s="101" t="str">
        <f>IF(OR(COUNT(Calculations!BP307:BY307)&lt;3,COUNT(Calculations!BZ307:CI307)&lt;3),"N/A",IF(ISERROR(TTEST(Calculations!BP307:BY307,Calculations!BZ307:CI307,2,2)),"N/A",TTEST(Calculations!BP307:BY307,Calculations!BZ307:CI307,2,2)))</f>
        <v>N/A</v>
      </c>
      <c r="J306" s="97" t="e">
        <f t="shared" si="23"/>
        <v>#DIV/0!</v>
      </c>
      <c r="K306" s="102" t="e">
        <f>IF(AND('Test Sample Data'!N306&gt;=35,'Control Sample Data'!N306&gt;=35),"Type 3",IF(AND('Test Sample Data'!N306&gt;=30,'Control Sample Data'!N306&gt;=30,OR(I306&gt;=0.05,I306="N/A")),"Type 2",IF(OR(AND('Test Sample Data'!N306&gt;=30,'Control Sample Data'!N306&lt;=30),AND('Test Sample Data'!N306&lt;=30,'Control Sample Data'!N306&gt;=30)),"Type 1","OKAY")))</f>
        <v>#DIV/0!</v>
      </c>
    </row>
    <row r="307" spans="1:11" ht="12.75">
      <c r="A307" s="99"/>
      <c r="B307" s="95" t="str">
        <f>'Gene Table'!D307</f>
        <v>NM_002874</v>
      </c>
      <c r="C307" s="96" t="s">
        <v>73</v>
      </c>
      <c r="D307" s="97" t="e">
        <f>Calculations!BN308</f>
        <v>#DIV/0!</v>
      </c>
      <c r="E307" s="97" t="e">
        <f>Calculations!BO308</f>
        <v>#DIV/0!</v>
      </c>
      <c r="F307" s="98" t="e">
        <f t="shared" si="20"/>
        <v>#DIV/0!</v>
      </c>
      <c r="G307" s="98" t="e">
        <f t="shared" si="21"/>
        <v>#DIV/0!</v>
      </c>
      <c r="H307" s="97" t="e">
        <f t="shared" si="22"/>
        <v>#DIV/0!</v>
      </c>
      <c r="I307" s="101" t="str">
        <f>IF(OR(COUNT(Calculations!BP308:BY308)&lt;3,COUNT(Calculations!BZ308:CI308)&lt;3),"N/A",IF(ISERROR(TTEST(Calculations!BP308:BY308,Calculations!BZ308:CI308,2,2)),"N/A",TTEST(Calculations!BP308:BY308,Calculations!BZ308:CI308,2,2)))</f>
        <v>N/A</v>
      </c>
      <c r="J307" s="97" t="e">
        <f t="shared" si="23"/>
        <v>#DIV/0!</v>
      </c>
      <c r="K307" s="102" t="e">
        <f>IF(AND('Test Sample Data'!N307&gt;=35,'Control Sample Data'!N307&gt;=35),"Type 3",IF(AND('Test Sample Data'!N307&gt;=30,'Control Sample Data'!N307&gt;=30,OR(I307&gt;=0.05,I307="N/A")),"Type 2",IF(OR(AND('Test Sample Data'!N307&gt;=30,'Control Sample Data'!N307&lt;=30),AND('Test Sample Data'!N307&lt;=30,'Control Sample Data'!N307&gt;=30)),"Type 1","OKAY")))</f>
        <v>#DIV/0!</v>
      </c>
    </row>
    <row r="308" spans="1:11" ht="12.75">
      <c r="A308" s="99"/>
      <c r="B308" s="95" t="str">
        <f>'Gene Table'!D308</f>
        <v>NM_002827</v>
      </c>
      <c r="C308" s="96" t="s">
        <v>77</v>
      </c>
      <c r="D308" s="97" t="e">
        <f>Calculations!BN309</f>
        <v>#DIV/0!</v>
      </c>
      <c r="E308" s="97" t="e">
        <f>Calculations!BO309</f>
        <v>#DIV/0!</v>
      </c>
      <c r="F308" s="98" t="e">
        <f t="shared" si="20"/>
        <v>#DIV/0!</v>
      </c>
      <c r="G308" s="98" t="e">
        <f t="shared" si="21"/>
        <v>#DIV/0!</v>
      </c>
      <c r="H308" s="97" t="e">
        <f t="shared" si="22"/>
        <v>#DIV/0!</v>
      </c>
      <c r="I308" s="101" t="str">
        <f>IF(OR(COUNT(Calculations!BP309:BY309)&lt;3,COUNT(Calculations!BZ309:CI309)&lt;3),"N/A",IF(ISERROR(TTEST(Calculations!BP309:BY309,Calculations!BZ309:CI309,2,2)),"N/A",TTEST(Calculations!BP309:BY309,Calculations!BZ309:CI309,2,2)))</f>
        <v>N/A</v>
      </c>
      <c r="J308" s="97" t="e">
        <f t="shared" si="23"/>
        <v>#DIV/0!</v>
      </c>
      <c r="K308" s="102" t="e">
        <f>IF(AND('Test Sample Data'!N308&gt;=35,'Control Sample Data'!N308&gt;=35),"Type 3",IF(AND('Test Sample Data'!N308&gt;=30,'Control Sample Data'!N308&gt;=30,OR(I308&gt;=0.05,I308="N/A")),"Type 2",IF(OR(AND('Test Sample Data'!N308&gt;=30,'Control Sample Data'!N308&lt;=30),AND('Test Sample Data'!N308&lt;=30,'Control Sample Data'!N308&gt;=30)),"Type 1","OKAY")))</f>
        <v>#DIV/0!</v>
      </c>
    </row>
    <row r="309" spans="1:11" ht="12.75">
      <c r="A309" s="99"/>
      <c r="B309" s="95" t="str">
        <f>'Gene Table'!D309</f>
        <v>NM_020706</v>
      </c>
      <c r="C309" s="96" t="s">
        <v>81</v>
      </c>
      <c r="D309" s="97" t="e">
        <f>Calculations!BN310</f>
        <v>#DIV/0!</v>
      </c>
      <c r="E309" s="97" t="e">
        <f>Calculations!BO310</f>
        <v>#DIV/0!</v>
      </c>
      <c r="F309" s="98" t="e">
        <f t="shared" si="20"/>
        <v>#DIV/0!</v>
      </c>
      <c r="G309" s="98" t="e">
        <f t="shared" si="21"/>
        <v>#DIV/0!</v>
      </c>
      <c r="H309" s="97" t="e">
        <f t="shared" si="22"/>
        <v>#DIV/0!</v>
      </c>
      <c r="I309" s="101" t="str">
        <f>IF(OR(COUNT(Calculations!BP310:BY310)&lt;3,COUNT(Calculations!BZ310:CI310)&lt;3),"N/A",IF(ISERROR(TTEST(Calculations!BP310:BY310,Calculations!BZ310:CI310,2,2)),"N/A",TTEST(Calculations!BP310:BY310,Calculations!BZ310:CI310,2,2)))</f>
        <v>N/A</v>
      </c>
      <c r="J309" s="97" t="e">
        <f t="shared" si="23"/>
        <v>#DIV/0!</v>
      </c>
      <c r="K309" s="102" t="e">
        <f>IF(AND('Test Sample Data'!N309&gt;=35,'Control Sample Data'!N309&gt;=35),"Type 3",IF(AND('Test Sample Data'!N309&gt;=30,'Control Sample Data'!N309&gt;=30,OR(I309&gt;=0.05,I309="N/A")),"Type 2",IF(OR(AND('Test Sample Data'!N309&gt;=30,'Control Sample Data'!N309&lt;=30),AND('Test Sample Data'!N309&lt;=30,'Control Sample Data'!N309&gt;=30)),"Type 1","OKAY")))</f>
        <v>#DIV/0!</v>
      </c>
    </row>
    <row r="310" spans="1:11" ht="12.75">
      <c r="A310" s="99"/>
      <c r="B310" s="95" t="str">
        <f>'Gene Table'!D310</f>
        <v>NM_000962</v>
      </c>
      <c r="C310" s="96" t="s">
        <v>85</v>
      </c>
      <c r="D310" s="97" t="e">
        <f>Calculations!BN311</f>
        <v>#DIV/0!</v>
      </c>
      <c r="E310" s="97" t="e">
        <f>Calculations!BO311</f>
        <v>#DIV/0!</v>
      </c>
      <c r="F310" s="98" t="e">
        <f t="shared" si="20"/>
        <v>#DIV/0!</v>
      </c>
      <c r="G310" s="98" t="e">
        <f t="shared" si="21"/>
        <v>#DIV/0!</v>
      </c>
      <c r="H310" s="97" t="e">
        <f t="shared" si="22"/>
        <v>#DIV/0!</v>
      </c>
      <c r="I310" s="101" t="str">
        <f>IF(OR(COUNT(Calculations!BP311:BY311)&lt;3,COUNT(Calculations!BZ311:CI311)&lt;3),"N/A",IF(ISERROR(TTEST(Calculations!BP311:BY311,Calculations!BZ311:CI311,2,2)),"N/A",TTEST(Calculations!BP311:BY311,Calculations!BZ311:CI311,2,2)))</f>
        <v>N/A</v>
      </c>
      <c r="J310" s="97" t="e">
        <f t="shared" si="23"/>
        <v>#DIV/0!</v>
      </c>
      <c r="K310" s="102" t="e">
        <f>IF(AND('Test Sample Data'!N310&gt;=35,'Control Sample Data'!N310&gt;=35),"Type 3",IF(AND('Test Sample Data'!N310&gt;=30,'Control Sample Data'!N310&gt;=30,OR(I310&gt;=0.05,I310="N/A")),"Type 2",IF(OR(AND('Test Sample Data'!N310&gt;=30,'Control Sample Data'!N310&lt;=30),AND('Test Sample Data'!N310&lt;=30,'Control Sample Data'!N310&gt;=30)),"Type 1","OKAY")))</f>
        <v>#DIV/0!</v>
      </c>
    </row>
    <row r="311" spans="1:11" ht="12.75">
      <c r="A311" s="99"/>
      <c r="B311" s="95" t="str">
        <f>'Gene Table'!D311</f>
        <v>NM_020661</v>
      </c>
      <c r="C311" s="96" t="s">
        <v>89</v>
      </c>
      <c r="D311" s="97" t="e">
        <f>Calculations!BN312</f>
        <v>#DIV/0!</v>
      </c>
      <c r="E311" s="97" t="e">
        <f>Calculations!BO312</f>
        <v>#DIV/0!</v>
      </c>
      <c r="F311" s="98" t="e">
        <f t="shared" si="20"/>
        <v>#DIV/0!</v>
      </c>
      <c r="G311" s="98" t="e">
        <f t="shared" si="21"/>
        <v>#DIV/0!</v>
      </c>
      <c r="H311" s="97" t="e">
        <f t="shared" si="22"/>
        <v>#DIV/0!</v>
      </c>
      <c r="I311" s="101" t="str">
        <f>IF(OR(COUNT(Calculations!BP312:BY312)&lt;3,COUNT(Calculations!BZ312:CI312)&lt;3),"N/A",IF(ISERROR(TTEST(Calculations!BP312:BY312,Calculations!BZ312:CI312,2,2)),"N/A",TTEST(Calculations!BP312:BY312,Calculations!BZ312:CI312,2,2)))</f>
        <v>N/A</v>
      </c>
      <c r="J311" s="97" t="e">
        <f t="shared" si="23"/>
        <v>#DIV/0!</v>
      </c>
      <c r="K311" s="102" t="e">
        <f>IF(AND('Test Sample Data'!N311&gt;=35,'Control Sample Data'!N311&gt;=35),"Type 3",IF(AND('Test Sample Data'!N311&gt;=30,'Control Sample Data'!N311&gt;=30,OR(I311&gt;=0.05,I311="N/A")),"Type 2",IF(OR(AND('Test Sample Data'!N311&gt;=30,'Control Sample Data'!N311&lt;=30),AND('Test Sample Data'!N311&lt;=30,'Control Sample Data'!N311&gt;=30)),"Type 1","OKAY")))</f>
        <v>#DIV/0!</v>
      </c>
    </row>
    <row r="312" spans="1:11" ht="12.75">
      <c r="A312" s="99"/>
      <c r="B312" s="95" t="str">
        <f>'Gene Table'!D312</f>
        <v>NM_000953</v>
      </c>
      <c r="C312" s="96" t="s">
        <v>93</v>
      </c>
      <c r="D312" s="97" t="e">
        <f>Calculations!BN313</f>
        <v>#DIV/0!</v>
      </c>
      <c r="E312" s="97" t="e">
        <f>Calculations!BO313</f>
        <v>#DIV/0!</v>
      </c>
      <c r="F312" s="98" t="e">
        <f t="shared" si="20"/>
        <v>#DIV/0!</v>
      </c>
      <c r="G312" s="98" t="e">
        <f t="shared" si="21"/>
        <v>#DIV/0!</v>
      </c>
      <c r="H312" s="97" t="e">
        <f t="shared" si="22"/>
        <v>#DIV/0!</v>
      </c>
      <c r="I312" s="101" t="str">
        <f>IF(OR(COUNT(Calculations!BP313:BY313)&lt;3,COUNT(Calculations!BZ313:CI313)&lt;3),"N/A",IF(ISERROR(TTEST(Calculations!BP313:BY313,Calculations!BZ313:CI313,2,2)),"N/A",TTEST(Calculations!BP313:BY313,Calculations!BZ313:CI313,2,2)))</f>
        <v>N/A</v>
      </c>
      <c r="J312" s="97" t="e">
        <f t="shared" si="23"/>
        <v>#DIV/0!</v>
      </c>
      <c r="K312" s="102" t="e">
        <f>IF(AND('Test Sample Data'!N312&gt;=35,'Control Sample Data'!N312&gt;=35),"Type 3",IF(AND('Test Sample Data'!N312&gt;=30,'Control Sample Data'!N312&gt;=30,OR(I312&gt;=0.05,I312="N/A")),"Type 2",IF(OR(AND('Test Sample Data'!N312&gt;=30,'Control Sample Data'!N312&lt;=30),AND('Test Sample Data'!N312&lt;=30,'Control Sample Data'!N312&gt;=30)),"Type 1","OKAY")))</f>
        <v>#DIV/0!</v>
      </c>
    </row>
    <row r="313" spans="1:11" ht="12.75">
      <c r="A313" s="99"/>
      <c r="B313" s="95" t="str">
        <f>'Gene Table'!D313</f>
        <v>NM_001080452</v>
      </c>
      <c r="C313" s="96" t="s">
        <v>97</v>
      </c>
      <c r="D313" s="97" t="e">
        <f>Calculations!BN314</f>
        <v>#DIV/0!</v>
      </c>
      <c r="E313" s="97" t="e">
        <f>Calculations!BO314</f>
        <v>#DIV/0!</v>
      </c>
      <c r="F313" s="98" t="e">
        <f t="shared" si="20"/>
        <v>#DIV/0!</v>
      </c>
      <c r="G313" s="98" t="e">
        <f t="shared" si="21"/>
        <v>#DIV/0!</v>
      </c>
      <c r="H313" s="97" t="e">
        <f t="shared" si="22"/>
        <v>#DIV/0!</v>
      </c>
      <c r="I313" s="101" t="str">
        <f>IF(OR(COUNT(Calculations!BP314:BY314)&lt;3,COUNT(Calculations!BZ314:CI314)&lt;3),"N/A",IF(ISERROR(TTEST(Calculations!BP314:BY314,Calculations!BZ314:CI314,2,2)),"N/A",TTEST(Calculations!BP314:BY314,Calculations!BZ314:CI314,2,2)))</f>
        <v>N/A</v>
      </c>
      <c r="J313" s="97" t="e">
        <f t="shared" si="23"/>
        <v>#DIV/0!</v>
      </c>
      <c r="K313" s="102" t="e">
        <f>IF(AND('Test Sample Data'!N313&gt;=35,'Control Sample Data'!N313&gt;=35),"Type 3",IF(AND('Test Sample Data'!N313&gt;=30,'Control Sample Data'!N313&gt;=30,OR(I313&gt;=0.05,I313="N/A")),"Type 2",IF(OR(AND('Test Sample Data'!N313&gt;=30,'Control Sample Data'!N313&lt;=30),AND('Test Sample Data'!N313&lt;=30,'Control Sample Data'!N313&gt;=30)),"Type 1","OKAY")))</f>
        <v>#DIV/0!</v>
      </c>
    </row>
    <row r="314" spans="1:11" ht="12.75">
      <c r="A314" s="99"/>
      <c r="B314" s="95" t="str">
        <f>'Gene Table'!D314</f>
        <v>NM_020162</v>
      </c>
      <c r="C314" s="96" t="s">
        <v>101</v>
      </c>
      <c r="D314" s="97" t="e">
        <f>Calculations!BN315</f>
        <v>#DIV/0!</v>
      </c>
      <c r="E314" s="97" t="e">
        <f>Calculations!BO315</f>
        <v>#DIV/0!</v>
      </c>
      <c r="F314" s="98" t="e">
        <f t="shared" si="20"/>
        <v>#DIV/0!</v>
      </c>
      <c r="G314" s="98" t="e">
        <f t="shared" si="21"/>
        <v>#DIV/0!</v>
      </c>
      <c r="H314" s="97" t="e">
        <f t="shared" si="22"/>
        <v>#DIV/0!</v>
      </c>
      <c r="I314" s="101" t="str">
        <f>IF(OR(COUNT(Calculations!BP315:BY315)&lt;3,COUNT(Calculations!BZ315:CI315)&lt;3),"N/A",IF(ISERROR(TTEST(Calculations!BP315:BY315,Calculations!BZ315:CI315,2,2)),"N/A",TTEST(Calculations!BP315:BY315,Calculations!BZ315:CI315,2,2)))</f>
        <v>N/A</v>
      </c>
      <c r="J314" s="97" t="e">
        <f t="shared" si="23"/>
        <v>#DIV/0!</v>
      </c>
      <c r="K314" s="102" t="e">
        <f>IF(AND('Test Sample Data'!N314&gt;=35,'Control Sample Data'!N314&gt;=35),"Type 3",IF(AND('Test Sample Data'!N314&gt;=30,'Control Sample Data'!N314&gt;=30,OR(I314&gt;=0.05,I314="N/A")),"Type 2",IF(OR(AND('Test Sample Data'!N314&gt;=30,'Control Sample Data'!N314&lt;=30),AND('Test Sample Data'!N314&lt;=30,'Control Sample Data'!N314&gt;=30)),"Type 1","OKAY")))</f>
        <v>#DIV/0!</v>
      </c>
    </row>
    <row r="315" spans="1:11" ht="12.75">
      <c r="A315" s="99"/>
      <c r="B315" s="95" t="str">
        <f>'Gene Table'!D315</f>
        <v>NM_001012965</v>
      </c>
      <c r="C315" s="96" t="s">
        <v>105</v>
      </c>
      <c r="D315" s="97" t="e">
        <f>Calculations!BN316</f>
        <v>#DIV/0!</v>
      </c>
      <c r="E315" s="97" t="e">
        <f>Calculations!BO316</f>
        <v>#DIV/0!</v>
      </c>
      <c r="F315" s="98" t="e">
        <f t="shared" si="20"/>
        <v>#DIV/0!</v>
      </c>
      <c r="G315" s="98" t="e">
        <f t="shared" si="21"/>
        <v>#DIV/0!</v>
      </c>
      <c r="H315" s="97" t="e">
        <f t="shared" si="22"/>
        <v>#DIV/0!</v>
      </c>
      <c r="I315" s="101" t="str">
        <f>IF(OR(COUNT(Calculations!BP316:BY316)&lt;3,COUNT(Calculations!BZ316:CI316)&lt;3),"N/A",IF(ISERROR(TTEST(Calculations!BP316:BY316,Calculations!BZ316:CI316,2,2)),"N/A",TTEST(Calculations!BP316:BY316,Calculations!BZ316:CI316,2,2)))</f>
        <v>N/A</v>
      </c>
      <c r="J315" s="97" t="e">
        <f t="shared" si="23"/>
        <v>#DIV/0!</v>
      </c>
      <c r="K315" s="102" t="e">
        <f>IF(AND('Test Sample Data'!N315&gt;=35,'Control Sample Data'!N315&gt;=35),"Type 3",IF(AND('Test Sample Data'!N315&gt;=30,'Control Sample Data'!N315&gt;=30,OR(I315&gt;=0.05,I315="N/A")),"Type 2",IF(OR(AND('Test Sample Data'!N315&gt;=30,'Control Sample Data'!N315&lt;=30),AND('Test Sample Data'!N315&lt;=30,'Control Sample Data'!N315&gt;=30)),"Type 1","OKAY")))</f>
        <v>#DIV/0!</v>
      </c>
    </row>
    <row r="316" spans="1:11" ht="12.75">
      <c r="A316" s="99"/>
      <c r="B316" s="95" t="str">
        <f>'Gene Table'!D316</f>
        <v>NM_005046</v>
      </c>
      <c r="C316" s="96" t="s">
        <v>109</v>
      </c>
      <c r="D316" s="97" t="e">
        <f>Calculations!BN317</f>
        <v>#DIV/0!</v>
      </c>
      <c r="E316" s="97" t="e">
        <f>Calculations!BO317</f>
        <v>#DIV/0!</v>
      </c>
      <c r="F316" s="98" t="e">
        <f t="shared" si="20"/>
        <v>#DIV/0!</v>
      </c>
      <c r="G316" s="98" t="e">
        <f t="shared" si="21"/>
        <v>#DIV/0!</v>
      </c>
      <c r="H316" s="97" t="e">
        <f t="shared" si="22"/>
        <v>#DIV/0!</v>
      </c>
      <c r="I316" s="101" t="str">
        <f>IF(OR(COUNT(Calculations!BP317:BY317)&lt;3,COUNT(Calculations!BZ317:CI317)&lt;3),"N/A",IF(ISERROR(TTEST(Calculations!BP317:BY317,Calculations!BZ317:CI317,2,2)),"N/A",TTEST(Calculations!BP317:BY317,Calculations!BZ317:CI317,2,2)))</f>
        <v>N/A</v>
      </c>
      <c r="J316" s="97" t="e">
        <f t="shared" si="23"/>
        <v>#DIV/0!</v>
      </c>
      <c r="K316" s="102" t="e">
        <f>IF(AND('Test Sample Data'!N316&gt;=35,'Control Sample Data'!N316&gt;=35),"Type 3",IF(AND('Test Sample Data'!N316&gt;=30,'Control Sample Data'!N316&gt;=30,OR(I316&gt;=0.05,I316="N/A")),"Type 2",IF(OR(AND('Test Sample Data'!N316&gt;=30,'Control Sample Data'!N316&lt;=30),AND('Test Sample Data'!N316&lt;=30,'Control Sample Data'!N316&gt;=30)),"Type 1","OKAY")))</f>
        <v>#DIV/0!</v>
      </c>
    </row>
    <row r="317" spans="1:11" ht="12.75">
      <c r="A317" s="99"/>
      <c r="B317" s="95" t="str">
        <f>'Gene Table'!D317</f>
        <v>NM_019619</v>
      </c>
      <c r="C317" s="96" t="s">
        <v>113</v>
      </c>
      <c r="D317" s="97" t="e">
        <f>Calculations!BN318</f>
        <v>#DIV/0!</v>
      </c>
      <c r="E317" s="97" t="e">
        <f>Calculations!BO318</f>
        <v>#DIV/0!</v>
      </c>
      <c r="F317" s="98" t="e">
        <f t="shared" si="20"/>
        <v>#DIV/0!</v>
      </c>
      <c r="G317" s="98" t="e">
        <f t="shared" si="21"/>
        <v>#DIV/0!</v>
      </c>
      <c r="H317" s="97" t="e">
        <f t="shared" si="22"/>
        <v>#DIV/0!</v>
      </c>
      <c r="I317" s="101" t="str">
        <f>IF(OR(COUNT(Calculations!BP318:BY318)&lt;3,COUNT(Calculations!BZ318:CI318)&lt;3),"N/A",IF(ISERROR(TTEST(Calculations!BP318:BY318,Calculations!BZ318:CI318,2,2)),"N/A",TTEST(Calculations!BP318:BY318,Calculations!BZ318:CI318,2,2)))</f>
        <v>N/A</v>
      </c>
      <c r="J317" s="97" t="e">
        <f t="shared" si="23"/>
        <v>#DIV/0!</v>
      </c>
      <c r="K317" s="102" t="e">
        <f>IF(AND('Test Sample Data'!N317&gt;=35,'Control Sample Data'!N317&gt;=35),"Type 3",IF(AND('Test Sample Data'!N317&gt;=30,'Control Sample Data'!N317&gt;=30,OR(I317&gt;=0.05,I317="N/A")),"Type 2",IF(OR(AND('Test Sample Data'!N317&gt;=30,'Control Sample Data'!N317&lt;=30),AND('Test Sample Data'!N317&lt;=30,'Control Sample Data'!N317&gt;=30)),"Type 1","OKAY")))</f>
        <v>#DIV/0!</v>
      </c>
    </row>
    <row r="318" spans="1:11" ht="12.75">
      <c r="A318" s="99"/>
      <c r="B318" s="95" t="str">
        <f>'Gene Table'!D318</f>
        <v>NM_018416</v>
      </c>
      <c r="C318" s="96" t="s">
        <v>117</v>
      </c>
      <c r="D318" s="97" t="e">
        <f>Calculations!BN319</f>
        <v>#DIV/0!</v>
      </c>
      <c r="E318" s="97" t="e">
        <f>Calculations!BO319</f>
        <v>#DIV/0!</v>
      </c>
      <c r="F318" s="98" t="e">
        <f t="shared" si="20"/>
        <v>#DIV/0!</v>
      </c>
      <c r="G318" s="98" t="e">
        <f t="shared" si="21"/>
        <v>#DIV/0!</v>
      </c>
      <c r="H318" s="97" t="e">
        <f t="shared" si="22"/>
        <v>#DIV/0!</v>
      </c>
      <c r="I318" s="101" t="str">
        <f>IF(OR(COUNT(Calculations!BP319:BY319)&lt;3,COUNT(Calculations!BZ319:CI319)&lt;3),"N/A",IF(ISERROR(TTEST(Calculations!BP319:BY319,Calculations!BZ319:CI319,2,2)),"N/A",TTEST(Calculations!BP319:BY319,Calculations!BZ319:CI319,2,2)))</f>
        <v>N/A</v>
      </c>
      <c r="J318" s="97" t="e">
        <f t="shared" si="23"/>
        <v>#DIV/0!</v>
      </c>
      <c r="K318" s="102" t="e">
        <f>IF(AND('Test Sample Data'!N318&gt;=35,'Control Sample Data'!N318&gt;=35),"Type 3",IF(AND('Test Sample Data'!N318&gt;=30,'Control Sample Data'!N318&gt;=30,OR(I318&gt;=0.05,I318="N/A")),"Type 2",IF(OR(AND('Test Sample Data'!N318&gt;=30,'Control Sample Data'!N318&lt;=30),AND('Test Sample Data'!N318&lt;=30,'Control Sample Data'!N318&gt;=30)),"Type 1","OKAY")))</f>
        <v>#DIV/0!</v>
      </c>
    </row>
    <row r="319" spans="1:11" ht="12.75">
      <c r="A319" s="99"/>
      <c r="B319" s="95" t="str">
        <f>'Gene Table'!D319</f>
        <v>NM_017509</v>
      </c>
      <c r="C319" s="96" t="s">
        <v>121</v>
      </c>
      <c r="D319" s="97" t="e">
        <f>Calculations!BN320</f>
        <v>#DIV/0!</v>
      </c>
      <c r="E319" s="97" t="e">
        <f>Calculations!BO320</f>
        <v>#DIV/0!</v>
      </c>
      <c r="F319" s="98" t="e">
        <f t="shared" si="20"/>
        <v>#DIV/0!</v>
      </c>
      <c r="G319" s="98" t="e">
        <f t="shared" si="21"/>
        <v>#DIV/0!</v>
      </c>
      <c r="H319" s="97" t="e">
        <f t="shared" si="22"/>
        <v>#DIV/0!</v>
      </c>
      <c r="I319" s="101" t="str">
        <f>IF(OR(COUNT(Calculations!BP320:BY320)&lt;3,COUNT(Calculations!BZ320:CI320)&lt;3),"N/A",IF(ISERROR(TTEST(Calculations!BP320:BY320,Calculations!BZ320:CI320,2,2)),"N/A",TTEST(Calculations!BP320:BY320,Calculations!BZ320:CI320,2,2)))</f>
        <v>N/A</v>
      </c>
      <c r="J319" s="97" t="e">
        <f t="shared" si="23"/>
        <v>#DIV/0!</v>
      </c>
      <c r="K319" s="102" t="e">
        <f>IF(AND('Test Sample Data'!N319&gt;=35,'Control Sample Data'!N319&gt;=35),"Type 3",IF(AND('Test Sample Data'!N319&gt;=30,'Control Sample Data'!N319&gt;=30,OR(I319&gt;=0.05,I319="N/A")),"Type 2",IF(OR(AND('Test Sample Data'!N319&gt;=30,'Control Sample Data'!N319&lt;=30),AND('Test Sample Data'!N319&lt;=30,'Control Sample Data'!N319&gt;=30)),"Type 1","OKAY")))</f>
        <v>#DIV/0!</v>
      </c>
    </row>
    <row r="320" spans="1:11" ht="12.75">
      <c r="A320" s="99"/>
      <c r="B320" s="95" t="str">
        <f>'Gene Table'!D320</f>
        <v>NM_017944</v>
      </c>
      <c r="C320" s="96" t="s">
        <v>125</v>
      </c>
      <c r="D320" s="97" t="e">
        <f>Calculations!BN321</f>
        <v>#DIV/0!</v>
      </c>
      <c r="E320" s="97" t="e">
        <f>Calculations!BO321</f>
        <v>#DIV/0!</v>
      </c>
      <c r="F320" s="98" t="e">
        <f t="shared" si="20"/>
        <v>#DIV/0!</v>
      </c>
      <c r="G320" s="98" t="e">
        <f t="shared" si="21"/>
        <v>#DIV/0!</v>
      </c>
      <c r="H320" s="97" t="e">
        <f t="shared" si="22"/>
        <v>#DIV/0!</v>
      </c>
      <c r="I320" s="101" t="str">
        <f>IF(OR(COUNT(Calculations!BP321:BY321)&lt;3,COUNT(Calculations!BZ321:CI321)&lt;3),"N/A",IF(ISERROR(TTEST(Calculations!BP321:BY321,Calculations!BZ321:CI321,2,2)),"N/A",TTEST(Calculations!BP321:BY321,Calculations!BZ321:CI321,2,2)))</f>
        <v>N/A</v>
      </c>
      <c r="J320" s="97" t="e">
        <f t="shared" si="23"/>
        <v>#DIV/0!</v>
      </c>
      <c r="K320" s="102" t="e">
        <f>IF(AND('Test Sample Data'!N320&gt;=35,'Control Sample Data'!N320&gt;=35),"Type 3",IF(AND('Test Sample Data'!N320&gt;=30,'Control Sample Data'!N320&gt;=30,OR(I320&gt;=0.05,I320="N/A")),"Type 2",IF(OR(AND('Test Sample Data'!N320&gt;=30,'Control Sample Data'!N320&lt;=30),AND('Test Sample Data'!N320&lt;=30,'Control Sample Data'!N320&gt;=30)),"Type 1","OKAY")))</f>
        <v>#DIV/0!</v>
      </c>
    </row>
    <row r="321" spans="1:11" ht="12.75">
      <c r="A321" s="99"/>
      <c r="B321" s="95" t="str">
        <f>'Gene Table'!D321</f>
        <v>NM_001611</v>
      </c>
      <c r="C321" s="96" t="s">
        <v>129</v>
      </c>
      <c r="D321" s="97" t="e">
        <f>Calculations!BN322</f>
        <v>#DIV/0!</v>
      </c>
      <c r="E321" s="97" t="e">
        <f>Calculations!BO322</f>
        <v>#DIV/0!</v>
      </c>
      <c r="F321" s="98" t="e">
        <f t="shared" si="20"/>
        <v>#DIV/0!</v>
      </c>
      <c r="G321" s="98" t="e">
        <f t="shared" si="21"/>
        <v>#DIV/0!</v>
      </c>
      <c r="H321" s="97" t="e">
        <f t="shared" si="22"/>
        <v>#DIV/0!</v>
      </c>
      <c r="I321" s="101" t="str">
        <f>IF(OR(COUNT(Calculations!BP322:BY322)&lt;3,COUNT(Calculations!BZ322:CI322)&lt;3),"N/A",IF(ISERROR(TTEST(Calculations!BP322:BY322,Calculations!BZ322:CI322,2,2)),"N/A",TTEST(Calculations!BP322:BY322,Calculations!BZ322:CI322,2,2)))</f>
        <v>N/A</v>
      </c>
      <c r="J321" s="97" t="e">
        <f t="shared" si="23"/>
        <v>#DIV/0!</v>
      </c>
      <c r="K321" s="102" t="e">
        <f>IF(AND('Test Sample Data'!N321&gt;=35,'Control Sample Data'!N321&gt;=35),"Type 3",IF(AND('Test Sample Data'!N321&gt;=30,'Control Sample Data'!N321&gt;=30,OR(I321&gt;=0.05,I321="N/A")),"Type 2",IF(OR(AND('Test Sample Data'!N321&gt;=30,'Control Sample Data'!N321&lt;=30),AND('Test Sample Data'!N321&lt;=30,'Control Sample Data'!N321&gt;=30)),"Type 1","OKAY")))</f>
        <v>#DIV/0!</v>
      </c>
    </row>
    <row r="322" spans="1:11" ht="12.75">
      <c r="A322" s="99"/>
      <c r="B322" s="95" t="str">
        <f>'Gene Table'!D322</f>
        <v>NM_017628</v>
      </c>
      <c r="C322" s="96" t="s">
        <v>133</v>
      </c>
      <c r="D322" s="97" t="e">
        <f>Calculations!BN323</f>
        <v>#DIV/0!</v>
      </c>
      <c r="E322" s="97" t="e">
        <f>Calculations!BO323</f>
        <v>#DIV/0!</v>
      </c>
      <c r="F322" s="98" t="e">
        <f t="shared" si="20"/>
        <v>#DIV/0!</v>
      </c>
      <c r="G322" s="98" t="e">
        <f t="shared" si="21"/>
        <v>#DIV/0!</v>
      </c>
      <c r="H322" s="97" t="e">
        <f t="shared" si="22"/>
        <v>#DIV/0!</v>
      </c>
      <c r="I322" s="101" t="str">
        <f>IF(OR(COUNT(Calculations!BP323:BY323)&lt;3,COUNT(Calculations!BZ323:CI323)&lt;3),"N/A",IF(ISERROR(TTEST(Calculations!BP323:BY323,Calculations!BZ323:CI323,2,2)),"N/A",TTEST(Calculations!BP323:BY323,Calculations!BZ323:CI323,2,2)))</f>
        <v>N/A</v>
      </c>
      <c r="J322" s="97" t="e">
        <f t="shared" si="23"/>
        <v>#DIV/0!</v>
      </c>
      <c r="K322" s="102" t="e">
        <f>IF(AND('Test Sample Data'!N322&gt;=35,'Control Sample Data'!N322&gt;=35),"Type 3",IF(AND('Test Sample Data'!N322&gt;=30,'Control Sample Data'!N322&gt;=30,OR(I322&gt;=0.05,I322="N/A")),"Type 2",IF(OR(AND('Test Sample Data'!N322&gt;=30,'Control Sample Data'!N322&lt;=30),AND('Test Sample Data'!N322&lt;=30,'Control Sample Data'!N322&gt;=30)),"Type 1","OKAY")))</f>
        <v>#DIV/0!</v>
      </c>
    </row>
    <row r="323" spans="1:11" ht="12.75">
      <c r="A323" s="99"/>
      <c r="B323" s="95" t="str">
        <f>'Gene Table'!D323</f>
        <v>NM_005037</v>
      </c>
      <c r="C323" s="96" t="s">
        <v>137</v>
      </c>
      <c r="D323" s="97" t="e">
        <f>Calculations!BN324</f>
        <v>#DIV/0!</v>
      </c>
      <c r="E323" s="97" t="e">
        <f>Calculations!BO324</f>
        <v>#DIV/0!</v>
      </c>
      <c r="F323" s="98" t="e">
        <f t="shared" si="20"/>
        <v>#DIV/0!</v>
      </c>
      <c r="G323" s="98" t="e">
        <f t="shared" si="21"/>
        <v>#DIV/0!</v>
      </c>
      <c r="H323" s="97" t="e">
        <f t="shared" si="22"/>
        <v>#DIV/0!</v>
      </c>
      <c r="I323" s="101" t="str">
        <f>IF(OR(COUNT(Calculations!BP324:BY324)&lt;3,COUNT(Calculations!BZ324:CI324)&lt;3),"N/A",IF(ISERROR(TTEST(Calculations!BP324:BY324,Calculations!BZ324:CI324,2,2)),"N/A",TTEST(Calculations!BP324:BY324,Calculations!BZ324:CI324,2,2)))</f>
        <v>N/A</v>
      </c>
      <c r="J323" s="97" t="e">
        <f t="shared" si="23"/>
        <v>#DIV/0!</v>
      </c>
      <c r="K323" s="102" t="e">
        <f>IF(AND('Test Sample Data'!N323&gt;=35,'Control Sample Data'!N323&gt;=35),"Type 3",IF(AND('Test Sample Data'!N323&gt;=30,'Control Sample Data'!N323&gt;=30,OR(I323&gt;=0.05,I323="N/A")),"Type 2",IF(OR(AND('Test Sample Data'!N323&gt;=30,'Control Sample Data'!N323&lt;=30),AND('Test Sample Data'!N323&lt;=30,'Control Sample Data'!N323&gt;=30)),"Type 1","OKAY")))</f>
        <v>#DIV/0!</v>
      </c>
    </row>
    <row r="324" spans="1:11" ht="12.75">
      <c r="A324" s="99"/>
      <c r="B324" s="95" t="str">
        <f>'Gene Table'!D324</f>
        <v>NM_019009</v>
      </c>
      <c r="C324" s="96" t="s">
        <v>141</v>
      </c>
      <c r="D324" s="97" t="e">
        <f>Calculations!BN325</f>
        <v>#DIV/0!</v>
      </c>
      <c r="E324" s="97" t="e">
        <f>Calculations!BO325</f>
        <v>#DIV/0!</v>
      </c>
      <c r="F324" s="98" t="e">
        <f t="shared" si="20"/>
        <v>#DIV/0!</v>
      </c>
      <c r="G324" s="98" t="e">
        <f t="shared" si="21"/>
        <v>#DIV/0!</v>
      </c>
      <c r="H324" s="97" t="e">
        <f t="shared" si="22"/>
        <v>#DIV/0!</v>
      </c>
      <c r="I324" s="101" t="str">
        <f>IF(OR(COUNT(Calculations!BP325:BY325)&lt;3,COUNT(Calculations!BZ325:CI325)&lt;3),"N/A",IF(ISERROR(TTEST(Calculations!BP325:BY325,Calculations!BZ325:CI325,2,2)),"N/A",TTEST(Calculations!BP325:BY325,Calculations!BZ325:CI325,2,2)))</f>
        <v>N/A</v>
      </c>
      <c r="J324" s="97" t="e">
        <f t="shared" si="23"/>
        <v>#DIV/0!</v>
      </c>
      <c r="K324" s="102" t="e">
        <f>IF(AND('Test Sample Data'!N324&gt;=35,'Control Sample Data'!N324&gt;=35),"Type 3",IF(AND('Test Sample Data'!N324&gt;=30,'Control Sample Data'!N324&gt;=30,OR(I324&gt;=0.05,I324="N/A")),"Type 2",IF(OR(AND('Test Sample Data'!N324&gt;=30,'Control Sample Data'!N324&lt;=30),AND('Test Sample Data'!N324&lt;=30,'Control Sample Data'!N324&gt;=30)),"Type 1","OKAY")))</f>
        <v>#DIV/0!</v>
      </c>
    </row>
    <row r="325" spans="1:11" ht="12.75">
      <c r="A325" s="99"/>
      <c r="B325" s="95" t="str">
        <f>'Gene Table'!D325</f>
        <v>NM_000939</v>
      </c>
      <c r="C325" s="96" t="s">
        <v>145</v>
      </c>
      <c r="D325" s="97" t="e">
        <f>Calculations!BN326</f>
        <v>#DIV/0!</v>
      </c>
      <c r="E325" s="97" t="e">
        <f>Calculations!BO326</f>
        <v>#DIV/0!</v>
      </c>
      <c r="F325" s="98" t="e">
        <f t="shared" si="20"/>
        <v>#DIV/0!</v>
      </c>
      <c r="G325" s="98" t="e">
        <f t="shared" si="21"/>
        <v>#DIV/0!</v>
      </c>
      <c r="H325" s="97" t="e">
        <f t="shared" si="22"/>
        <v>#DIV/0!</v>
      </c>
      <c r="I325" s="101" t="str">
        <f>IF(OR(COUNT(Calculations!BP326:BY326)&lt;3,COUNT(Calculations!BZ326:CI326)&lt;3),"N/A",IF(ISERROR(TTEST(Calculations!BP326:BY326,Calculations!BZ326:CI326,2,2)),"N/A",TTEST(Calculations!BP326:BY326,Calculations!BZ326:CI326,2,2)))</f>
        <v>N/A</v>
      </c>
      <c r="J325" s="97" t="e">
        <f t="shared" si="23"/>
        <v>#DIV/0!</v>
      </c>
      <c r="K325" s="102" t="e">
        <f>IF(AND('Test Sample Data'!N325&gt;=35,'Control Sample Data'!N325&gt;=35),"Type 3",IF(AND('Test Sample Data'!N325&gt;=30,'Control Sample Data'!N325&gt;=30,OR(I325&gt;=0.05,I325="N/A")),"Type 2",IF(OR(AND('Test Sample Data'!N325&gt;=30,'Control Sample Data'!N325&lt;=30),AND('Test Sample Data'!N325&lt;=30,'Control Sample Data'!N325&gt;=30)),"Type 1","OKAY")))</f>
        <v>#DIV/0!</v>
      </c>
    </row>
    <row r="326" spans="1:11" ht="12.75">
      <c r="A326" s="99"/>
      <c r="B326" s="95" t="str">
        <f>'Gene Table'!D326</f>
        <v>NM_002690</v>
      </c>
      <c r="C326" s="96" t="s">
        <v>149</v>
      </c>
      <c r="D326" s="97" t="e">
        <f>Calculations!BN327</f>
        <v>#DIV/0!</v>
      </c>
      <c r="E326" s="97" t="e">
        <f>Calculations!BO327</f>
        <v>#DIV/0!</v>
      </c>
      <c r="F326" s="98" t="e">
        <f t="shared" si="20"/>
        <v>#DIV/0!</v>
      </c>
      <c r="G326" s="98" t="e">
        <f t="shared" si="21"/>
        <v>#DIV/0!</v>
      </c>
      <c r="H326" s="97" t="e">
        <f t="shared" si="22"/>
        <v>#DIV/0!</v>
      </c>
      <c r="I326" s="101" t="str">
        <f>IF(OR(COUNT(Calculations!BP327:BY327)&lt;3,COUNT(Calculations!BZ327:CI327)&lt;3),"N/A",IF(ISERROR(TTEST(Calculations!BP327:BY327,Calculations!BZ327:CI327,2,2)),"N/A",TTEST(Calculations!BP327:BY327,Calculations!BZ327:CI327,2,2)))</f>
        <v>N/A</v>
      </c>
      <c r="J326" s="97" t="e">
        <f t="shared" si="23"/>
        <v>#DIV/0!</v>
      </c>
      <c r="K326" s="102" t="e">
        <f>IF(AND('Test Sample Data'!N326&gt;=35,'Control Sample Data'!N326&gt;=35),"Type 3",IF(AND('Test Sample Data'!N326&gt;=30,'Control Sample Data'!N326&gt;=30,OR(I326&gt;=0.05,I326="N/A")),"Type 2",IF(OR(AND('Test Sample Data'!N326&gt;=30,'Control Sample Data'!N326&lt;=30),AND('Test Sample Data'!N326&lt;=30,'Control Sample Data'!N326&gt;=30)),"Type 1","OKAY")))</f>
        <v>#DIV/0!</v>
      </c>
    </row>
    <row r="327" spans="1:11" ht="12.75">
      <c r="A327" s="99"/>
      <c r="B327" s="95" t="str">
        <f>'Gene Table'!D327</f>
        <v>NM_002648</v>
      </c>
      <c r="C327" s="96" t="s">
        <v>153</v>
      </c>
      <c r="D327" s="97" t="e">
        <f>Calculations!BN328</f>
        <v>#DIV/0!</v>
      </c>
      <c r="E327" s="97" t="e">
        <f>Calculations!BO328</f>
        <v>#DIV/0!</v>
      </c>
      <c r="F327" s="98" t="e">
        <f t="shared" si="20"/>
        <v>#DIV/0!</v>
      </c>
      <c r="G327" s="98" t="e">
        <f t="shared" si="21"/>
        <v>#DIV/0!</v>
      </c>
      <c r="H327" s="97" t="e">
        <f t="shared" si="22"/>
        <v>#DIV/0!</v>
      </c>
      <c r="I327" s="101" t="str">
        <f>IF(OR(COUNT(Calculations!BP328:BY328)&lt;3,COUNT(Calculations!BZ328:CI328)&lt;3),"N/A",IF(ISERROR(TTEST(Calculations!BP328:BY328,Calculations!BZ328:CI328,2,2)),"N/A",TTEST(Calculations!BP328:BY328,Calculations!BZ328:CI328,2,2)))</f>
        <v>N/A</v>
      </c>
      <c r="J327" s="97" t="e">
        <f t="shared" si="23"/>
        <v>#DIV/0!</v>
      </c>
      <c r="K327" s="102" t="e">
        <f>IF(AND('Test Sample Data'!N327&gt;=35,'Control Sample Data'!N327&gt;=35),"Type 3",IF(AND('Test Sample Data'!N327&gt;=30,'Control Sample Data'!N327&gt;=30,OR(I327&gt;=0.05,I327="N/A")),"Type 2",IF(OR(AND('Test Sample Data'!N327&gt;=30,'Control Sample Data'!N327&lt;=30),AND('Test Sample Data'!N327&lt;=30,'Control Sample Data'!N327&gt;=30)),"Type 1","OKAY")))</f>
        <v>#DIV/0!</v>
      </c>
    </row>
    <row r="328" spans="1:11" ht="12.75">
      <c r="A328" s="99"/>
      <c r="B328" s="95" t="str">
        <f>'Gene Table'!D328</f>
        <v>NM_006218</v>
      </c>
      <c r="C328" s="96" t="s">
        <v>157</v>
      </c>
      <c r="D328" s="97" t="e">
        <f>Calculations!BN329</f>
        <v>#DIV/0!</v>
      </c>
      <c r="E328" s="97" t="e">
        <f>Calculations!BO329</f>
        <v>#DIV/0!</v>
      </c>
      <c r="F328" s="98" t="e">
        <f t="shared" si="20"/>
        <v>#DIV/0!</v>
      </c>
      <c r="G328" s="98" t="e">
        <f t="shared" si="21"/>
        <v>#DIV/0!</v>
      </c>
      <c r="H328" s="97" t="e">
        <f t="shared" si="22"/>
        <v>#DIV/0!</v>
      </c>
      <c r="I328" s="101" t="str">
        <f>IF(OR(COUNT(Calculations!BP329:BY329)&lt;3,COUNT(Calculations!BZ329:CI329)&lt;3),"N/A",IF(ISERROR(TTEST(Calculations!BP329:BY329,Calculations!BZ329:CI329,2,2)),"N/A",TTEST(Calculations!BP329:BY329,Calculations!BZ329:CI329,2,2)))</f>
        <v>N/A</v>
      </c>
      <c r="J328" s="97" t="e">
        <f t="shared" si="23"/>
        <v>#DIV/0!</v>
      </c>
      <c r="K328" s="102" t="e">
        <f>IF(AND('Test Sample Data'!N328&gt;=35,'Control Sample Data'!N328&gt;=35),"Type 3",IF(AND('Test Sample Data'!N328&gt;=30,'Control Sample Data'!N328&gt;=30,OR(I328&gt;=0.05,I328="N/A")),"Type 2",IF(OR(AND('Test Sample Data'!N328&gt;=30,'Control Sample Data'!N328&lt;=30),AND('Test Sample Data'!N328&lt;=30,'Control Sample Data'!N328&gt;=30)),"Type 1","OKAY")))</f>
        <v>#DIV/0!</v>
      </c>
    </row>
    <row r="329" spans="1:11" ht="12.75">
      <c r="A329" s="99"/>
      <c r="B329" s="95" t="str">
        <f>'Gene Table'!D329</f>
        <v>NM_005025</v>
      </c>
      <c r="C329" s="96" t="s">
        <v>161</v>
      </c>
      <c r="D329" s="97" t="e">
        <f>Calculations!BN330</f>
        <v>#DIV/0!</v>
      </c>
      <c r="E329" s="97" t="e">
        <f>Calculations!BO330</f>
        <v>#DIV/0!</v>
      </c>
      <c r="F329" s="98" t="e">
        <f t="shared" si="20"/>
        <v>#DIV/0!</v>
      </c>
      <c r="G329" s="98" t="e">
        <f t="shared" si="21"/>
        <v>#DIV/0!</v>
      </c>
      <c r="H329" s="97" t="e">
        <f t="shared" si="22"/>
        <v>#DIV/0!</v>
      </c>
      <c r="I329" s="101" t="str">
        <f>IF(OR(COUNT(Calculations!BP330:BY330)&lt;3,COUNT(Calculations!BZ330:CI330)&lt;3),"N/A",IF(ISERROR(TTEST(Calculations!BP330:BY330,Calculations!BZ330:CI330,2,2)),"N/A",TTEST(Calculations!BP330:BY330,Calculations!BZ330:CI330,2,2)))</f>
        <v>N/A</v>
      </c>
      <c r="J329" s="97" t="e">
        <f t="shared" si="23"/>
        <v>#DIV/0!</v>
      </c>
      <c r="K329" s="102" t="e">
        <f>IF(AND('Test Sample Data'!N329&gt;=35,'Control Sample Data'!N329&gt;=35),"Type 3",IF(AND('Test Sample Data'!N329&gt;=30,'Control Sample Data'!N329&gt;=30,OR(I329&gt;=0.05,I329="N/A")),"Type 2",IF(OR(AND('Test Sample Data'!N329&gt;=30,'Control Sample Data'!N329&lt;=30),AND('Test Sample Data'!N329&lt;=30,'Control Sample Data'!N329&gt;=30)),"Type 1","OKAY")))</f>
        <v>#DIV/0!</v>
      </c>
    </row>
    <row r="330" spans="1:11" ht="12.75">
      <c r="A330" s="99"/>
      <c r="B330" s="95" t="str">
        <f>'Gene Table'!D330</f>
        <v>NM_000926</v>
      </c>
      <c r="C330" s="96" t="s">
        <v>165</v>
      </c>
      <c r="D330" s="97" t="e">
        <f>Calculations!BN331</f>
        <v>#DIV/0!</v>
      </c>
      <c r="E330" s="97" t="e">
        <f>Calculations!BO331</f>
        <v>#DIV/0!</v>
      </c>
      <c r="F330" s="98" t="e">
        <f t="shared" si="20"/>
        <v>#DIV/0!</v>
      </c>
      <c r="G330" s="98" t="e">
        <f t="shared" si="21"/>
        <v>#DIV/0!</v>
      </c>
      <c r="H330" s="97" t="e">
        <f t="shared" si="22"/>
        <v>#DIV/0!</v>
      </c>
      <c r="I330" s="101" t="str">
        <f>IF(OR(COUNT(Calculations!BP331:BY331)&lt;3,COUNT(Calculations!BZ331:CI331)&lt;3),"N/A",IF(ISERROR(TTEST(Calculations!BP331:BY331,Calculations!BZ331:CI331,2,2)),"N/A",TTEST(Calculations!BP331:BY331,Calculations!BZ331:CI331,2,2)))</f>
        <v>N/A</v>
      </c>
      <c r="J330" s="97" t="e">
        <f t="shared" si="23"/>
        <v>#DIV/0!</v>
      </c>
      <c r="K330" s="102" t="e">
        <f>IF(AND('Test Sample Data'!N330&gt;=35,'Control Sample Data'!N330&gt;=35),"Type 3",IF(AND('Test Sample Data'!N330&gt;=30,'Control Sample Data'!N330&gt;=30,OR(I330&gt;=0.05,I330="N/A")),"Type 2",IF(OR(AND('Test Sample Data'!N330&gt;=30,'Control Sample Data'!N330&lt;=30),AND('Test Sample Data'!N330&lt;=30,'Control Sample Data'!N330&gt;=30)),"Type 1","OKAY")))</f>
        <v>#DIV/0!</v>
      </c>
    </row>
    <row r="331" spans="1:11" ht="12.75">
      <c r="A331" s="99"/>
      <c r="B331" s="95" t="str">
        <f>'Gene Table'!D331</f>
        <v>NM_006212</v>
      </c>
      <c r="C331" s="96" t="s">
        <v>169</v>
      </c>
      <c r="D331" s="97" t="e">
        <f>Calculations!BN332</f>
        <v>#DIV/0!</v>
      </c>
      <c r="E331" s="97" t="e">
        <f>Calculations!BO332</f>
        <v>#DIV/0!</v>
      </c>
      <c r="F331" s="98" t="e">
        <f t="shared" si="20"/>
        <v>#DIV/0!</v>
      </c>
      <c r="G331" s="98" t="e">
        <f t="shared" si="21"/>
        <v>#DIV/0!</v>
      </c>
      <c r="H331" s="97" t="e">
        <f t="shared" si="22"/>
        <v>#DIV/0!</v>
      </c>
      <c r="I331" s="101" t="str">
        <f>IF(OR(COUNT(Calculations!BP332:BY332)&lt;3,COUNT(Calculations!BZ332:CI332)&lt;3),"N/A",IF(ISERROR(TTEST(Calculations!BP332:BY332,Calculations!BZ332:CI332,2,2)),"N/A",TTEST(Calculations!BP332:BY332,Calculations!BZ332:CI332,2,2)))</f>
        <v>N/A</v>
      </c>
      <c r="J331" s="97" t="e">
        <f t="shared" si="23"/>
        <v>#DIV/0!</v>
      </c>
      <c r="K331" s="102" t="e">
        <f>IF(AND('Test Sample Data'!N331&gt;=35,'Control Sample Data'!N331&gt;=35),"Type 3",IF(AND('Test Sample Data'!N331&gt;=30,'Control Sample Data'!N331&gt;=30,OR(I331&gt;=0.05,I331="N/A")),"Type 2",IF(OR(AND('Test Sample Data'!N331&gt;=30,'Control Sample Data'!N331&lt;=30),AND('Test Sample Data'!N331&lt;=30,'Control Sample Data'!N331&gt;=30)),"Type 1","OKAY")))</f>
        <v>#DIV/0!</v>
      </c>
    </row>
    <row r="332" spans="1:11" ht="12.75">
      <c r="A332" s="99"/>
      <c r="B332" s="95" t="str">
        <f>'Gene Table'!D332</f>
        <v>NM_016123</v>
      </c>
      <c r="C332" s="96" t="s">
        <v>173</v>
      </c>
      <c r="D332" s="97" t="e">
        <f>Calculations!BN333</f>
        <v>#DIV/0!</v>
      </c>
      <c r="E332" s="97" t="e">
        <f>Calculations!BO333</f>
        <v>#DIV/0!</v>
      </c>
      <c r="F332" s="98" t="e">
        <f t="shared" si="20"/>
        <v>#DIV/0!</v>
      </c>
      <c r="G332" s="98" t="e">
        <f t="shared" si="21"/>
        <v>#DIV/0!</v>
      </c>
      <c r="H332" s="97" t="e">
        <f t="shared" si="22"/>
        <v>#DIV/0!</v>
      </c>
      <c r="I332" s="101" t="str">
        <f>IF(OR(COUNT(Calculations!BP333:BY333)&lt;3,COUNT(Calculations!BZ333:CI333)&lt;3),"N/A",IF(ISERROR(TTEST(Calculations!BP333:BY333,Calculations!BZ333:CI333,2,2)),"N/A",TTEST(Calculations!BP333:BY333,Calculations!BZ333:CI333,2,2)))</f>
        <v>N/A</v>
      </c>
      <c r="J332" s="97" t="e">
        <f t="shared" si="23"/>
        <v>#DIV/0!</v>
      </c>
      <c r="K332" s="102" t="e">
        <f>IF(AND('Test Sample Data'!N332&gt;=35,'Control Sample Data'!N332&gt;=35),"Type 3",IF(AND('Test Sample Data'!N332&gt;=30,'Control Sample Data'!N332&gt;=30,OR(I332&gt;=0.05,I332="N/A")),"Type 2",IF(OR(AND('Test Sample Data'!N332&gt;=30,'Control Sample Data'!N332&lt;=30),AND('Test Sample Data'!N332&lt;=30,'Control Sample Data'!N332&gt;=30)),"Type 1","OKAY")))</f>
        <v>#DIV/0!</v>
      </c>
    </row>
    <row r="333" spans="1:11" ht="12.75">
      <c r="A333" s="99"/>
      <c r="B333" s="95" t="str">
        <f>'Gene Table'!D333</f>
        <v>NM_001040443</v>
      </c>
      <c r="C333" s="96" t="s">
        <v>177</v>
      </c>
      <c r="D333" s="97" t="e">
        <f>Calculations!BN334</f>
        <v>#DIV/0!</v>
      </c>
      <c r="E333" s="97" t="e">
        <f>Calculations!BO334</f>
        <v>#DIV/0!</v>
      </c>
      <c r="F333" s="98" t="e">
        <f t="shared" si="20"/>
        <v>#DIV/0!</v>
      </c>
      <c r="G333" s="98" t="e">
        <f t="shared" si="21"/>
        <v>#DIV/0!</v>
      </c>
      <c r="H333" s="97" t="e">
        <f t="shared" si="22"/>
        <v>#DIV/0!</v>
      </c>
      <c r="I333" s="101" t="str">
        <f>IF(OR(COUNT(Calculations!BP334:BY334)&lt;3,COUNT(Calculations!BZ334:CI334)&lt;3),"N/A",IF(ISERROR(TTEST(Calculations!BP334:BY334,Calculations!BZ334:CI334,2,2)),"N/A",TTEST(Calculations!BP334:BY334,Calculations!BZ334:CI334,2,2)))</f>
        <v>N/A</v>
      </c>
      <c r="J333" s="97" t="e">
        <f t="shared" si="23"/>
        <v>#DIV/0!</v>
      </c>
      <c r="K333" s="102" t="e">
        <f>IF(AND('Test Sample Data'!N333&gt;=35,'Control Sample Data'!N333&gt;=35),"Type 3",IF(AND('Test Sample Data'!N333&gt;=30,'Control Sample Data'!N333&gt;=30,OR(I333&gt;=0.05,I333="N/A")),"Type 2",IF(OR(AND('Test Sample Data'!N333&gt;=30,'Control Sample Data'!N333&lt;=30),AND('Test Sample Data'!N333&lt;=30,'Control Sample Data'!N333&gt;=30)),"Type 1","OKAY")))</f>
        <v>#DIV/0!</v>
      </c>
    </row>
    <row r="334" spans="1:11" ht="12.75">
      <c r="A334" s="99"/>
      <c r="B334" s="95" t="str">
        <f>'Gene Table'!D334</f>
        <v>NM_016734</v>
      </c>
      <c r="C334" s="96" t="s">
        <v>181</v>
      </c>
      <c r="D334" s="97" t="e">
        <f>Calculations!BN335</f>
        <v>#DIV/0!</v>
      </c>
      <c r="E334" s="97" t="e">
        <f>Calculations!BO335</f>
        <v>#DIV/0!</v>
      </c>
      <c r="F334" s="98" t="e">
        <f t="shared" si="20"/>
        <v>#DIV/0!</v>
      </c>
      <c r="G334" s="98" t="e">
        <f t="shared" si="21"/>
        <v>#DIV/0!</v>
      </c>
      <c r="H334" s="97" t="e">
        <f t="shared" si="22"/>
        <v>#DIV/0!</v>
      </c>
      <c r="I334" s="101" t="str">
        <f>IF(OR(COUNT(Calculations!BP335:BY335)&lt;3,COUNT(Calculations!BZ335:CI335)&lt;3),"N/A",IF(ISERROR(TTEST(Calculations!BP335:BY335,Calculations!BZ335:CI335,2,2)),"N/A",TTEST(Calculations!BP335:BY335,Calculations!BZ335:CI335,2,2)))</f>
        <v>N/A</v>
      </c>
      <c r="J334" s="97" t="e">
        <f t="shared" si="23"/>
        <v>#DIV/0!</v>
      </c>
      <c r="K334" s="102" t="e">
        <f>IF(AND('Test Sample Data'!N334&gt;=35,'Control Sample Data'!N334&gt;=35),"Type 3",IF(AND('Test Sample Data'!N334&gt;=30,'Control Sample Data'!N334&gt;=30,OR(I334&gt;=0.05,I334="N/A")),"Type 2",IF(OR(AND('Test Sample Data'!N334&gt;=30,'Control Sample Data'!N334&lt;=30),AND('Test Sample Data'!N334&lt;=30,'Control Sample Data'!N334&gt;=30)),"Type 1","OKAY")))</f>
        <v>#DIV/0!</v>
      </c>
    </row>
    <row r="335" spans="1:11" ht="12.75">
      <c r="A335" s="99"/>
      <c r="B335" s="95" t="str">
        <f>'Gene Table'!D335</f>
        <v>NM_006193</v>
      </c>
      <c r="C335" s="96" t="s">
        <v>185</v>
      </c>
      <c r="D335" s="97" t="e">
        <f>Calculations!BN336</f>
        <v>#DIV/0!</v>
      </c>
      <c r="E335" s="97" t="e">
        <f>Calculations!BO336</f>
        <v>#DIV/0!</v>
      </c>
      <c r="F335" s="98" t="e">
        <f t="shared" si="20"/>
        <v>#DIV/0!</v>
      </c>
      <c r="G335" s="98" t="e">
        <f t="shared" si="21"/>
        <v>#DIV/0!</v>
      </c>
      <c r="H335" s="97" t="e">
        <f t="shared" si="22"/>
        <v>#DIV/0!</v>
      </c>
      <c r="I335" s="101" t="str">
        <f>IF(OR(COUNT(Calculations!BP336:BY336)&lt;3,COUNT(Calculations!BZ336:CI336)&lt;3),"N/A",IF(ISERROR(TTEST(Calculations!BP336:BY336,Calculations!BZ336:CI336,2,2)),"N/A",TTEST(Calculations!BP336:BY336,Calculations!BZ336:CI336,2,2)))</f>
        <v>N/A</v>
      </c>
      <c r="J335" s="97" t="e">
        <f t="shared" si="23"/>
        <v>#DIV/0!</v>
      </c>
      <c r="K335" s="102" t="e">
        <f>IF(AND('Test Sample Data'!N335&gt;=35,'Control Sample Data'!N335&gt;=35),"Type 3",IF(AND('Test Sample Data'!N335&gt;=30,'Control Sample Data'!N335&gt;=30,OR(I335&gt;=0.05,I335="N/A")),"Type 2",IF(OR(AND('Test Sample Data'!N335&gt;=30,'Control Sample Data'!N335&lt;=30),AND('Test Sample Data'!N335&lt;=30,'Control Sample Data'!N335&gt;=30)),"Type 1","OKAY")))</f>
        <v>#DIV/0!</v>
      </c>
    </row>
    <row r="336" spans="1:11" ht="12.75">
      <c r="A336" s="99"/>
      <c r="B336" s="95" t="str">
        <f>'Gene Table'!D336</f>
        <v>NM_022047</v>
      </c>
      <c r="C336" s="96" t="s">
        <v>189</v>
      </c>
      <c r="D336" s="97" t="e">
        <f>Calculations!BN337</f>
        <v>#DIV/0!</v>
      </c>
      <c r="E336" s="97" t="e">
        <f>Calculations!BO337</f>
        <v>#DIV/0!</v>
      </c>
      <c r="F336" s="98" t="e">
        <f t="shared" si="20"/>
        <v>#DIV/0!</v>
      </c>
      <c r="G336" s="98" t="e">
        <f t="shared" si="21"/>
        <v>#DIV/0!</v>
      </c>
      <c r="H336" s="97" t="e">
        <f t="shared" si="22"/>
        <v>#DIV/0!</v>
      </c>
      <c r="I336" s="101" t="str">
        <f>IF(OR(COUNT(Calculations!BP337:BY337)&lt;3,COUNT(Calculations!BZ337:CI337)&lt;3),"N/A",IF(ISERROR(TTEST(Calculations!BP337:BY337,Calculations!BZ337:CI337,2,2)),"N/A",TTEST(Calculations!BP337:BY337,Calculations!BZ337:CI337,2,2)))</f>
        <v>N/A</v>
      </c>
      <c r="J336" s="97" t="e">
        <f t="shared" si="23"/>
        <v>#DIV/0!</v>
      </c>
      <c r="K336" s="102" t="e">
        <f>IF(AND('Test Sample Data'!N336&gt;=35,'Control Sample Data'!N336&gt;=35),"Type 3",IF(AND('Test Sample Data'!N336&gt;=30,'Control Sample Data'!N336&gt;=30,OR(I336&gt;=0.05,I336="N/A")),"Type 2",IF(OR(AND('Test Sample Data'!N336&gt;=30,'Control Sample Data'!N336&lt;=30),AND('Test Sample Data'!N336&lt;=30,'Control Sample Data'!N336&gt;=30)),"Type 1","OKAY")))</f>
        <v>#DIV/0!</v>
      </c>
    </row>
    <row r="337" spans="1:11" ht="12.75">
      <c r="A337" s="99"/>
      <c r="B337" s="95" t="str">
        <f>'Gene Table'!D337</f>
        <v>NM_002575</v>
      </c>
      <c r="C337" s="96" t="s">
        <v>193</v>
      </c>
      <c r="D337" s="97" t="e">
        <f>Calculations!BN338</f>
        <v>#DIV/0!</v>
      </c>
      <c r="E337" s="97" t="e">
        <f>Calculations!BO338</f>
        <v>#DIV/0!</v>
      </c>
      <c r="F337" s="98" t="e">
        <f t="shared" si="20"/>
        <v>#DIV/0!</v>
      </c>
      <c r="G337" s="98" t="e">
        <f t="shared" si="21"/>
        <v>#DIV/0!</v>
      </c>
      <c r="H337" s="97" t="e">
        <f t="shared" si="22"/>
        <v>#DIV/0!</v>
      </c>
      <c r="I337" s="101" t="str">
        <f>IF(OR(COUNT(Calculations!BP338:BY338)&lt;3,COUNT(Calculations!BZ338:CI338)&lt;3),"N/A",IF(ISERROR(TTEST(Calculations!BP338:BY338,Calculations!BZ338:CI338,2,2)),"N/A",TTEST(Calculations!BP338:BY338,Calculations!BZ338:CI338,2,2)))</f>
        <v>N/A</v>
      </c>
      <c r="J337" s="97" t="e">
        <f t="shared" si="23"/>
        <v>#DIV/0!</v>
      </c>
      <c r="K337" s="102" t="e">
        <f>IF(AND('Test Sample Data'!N337&gt;=35,'Control Sample Data'!N337&gt;=35),"Type 3",IF(AND('Test Sample Data'!N337&gt;=30,'Control Sample Data'!N337&gt;=30,OR(I337&gt;=0.05,I337="N/A")),"Type 2",IF(OR(AND('Test Sample Data'!N337&gt;=30,'Control Sample Data'!N337&lt;=30),AND('Test Sample Data'!N337&lt;=30,'Control Sample Data'!N337&gt;=30)),"Type 1","OKAY")))</f>
        <v>#DIV/0!</v>
      </c>
    </row>
    <row r="338" spans="1:11" ht="12.75">
      <c r="A338" s="99"/>
      <c r="B338" s="95" t="str">
        <f>'Gene Table'!D338</f>
        <v>NM_000275</v>
      </c>
      <c r="C338" s="96" t="s">
        <v>197</v>
      </c>
      <c r="D338" s="97" t="e">
        <f>Calculations!BN339</f>
        <v>#DIV/0!</v>
      </c>
      <c r="E338" s="97" t="e">
        <f>Calculations!BO339</f>
        <v>#DIV/0!</v>
      </c>
      <c r="F338" s="98" t="e">
        <f t="shared" si="20"/>
        <v>#DIV/0!</v>
      </c>
      <c r="G338" s="98" t="e">
        <f t="shared" si="21"/>
        <v>#DIV/0!</v>
      </c>
      <c r="H338" s="97" t="e">
        <f t="shared" si="22"/>
        <v>#DIV/0!</v>
      </c>
      <c r="I338" s="101" t="str">
        <f>IF(OR(COUNT(Calculations!BP339:BY339)&lt;3,COUNT(Calculations!BZ339:CI339)&lt;3),"N/A",IF(ISERROR(TTEST(Calculations!BP339:BY339,Calculations!BZ339:CI339,2,2)),"N/A",TTEST(Calculations!BP339:BY339,Calculations!BZ339:CI339,2,2)))</f>
        <v>N/A</v>
      </c>
      <c r="J338" s="97" t="e">
        <f t="shared" si="23"/>
        <v>#DIV/0!</v>
      </c>
      <c r="K338" s="102" t="e">
        <f>IF(AND('Test Sample Data'!N338&gt;=35,'Control Sample Data'!N338&gt;=35),"Type 3",IF(AND('Test Sample Data'!N338&gt;=30,'Control Sample Data'!N338&gt;=30,OR(I338&gt;=0.05,I338="N/A")),"Type 2",IF(OR(AND('Test Sample Data'!N338&gt;=30,'Control Sample Data'!N338&lt;=30),AND('Test Sample Data'!N338&lt;=30,'Control Sample Data'!N338&gt;=30)),"Type 1","OKAY")))</f>
        <v>#DIV/0!</v>
      </c>
    </row>
    <row r="339" spans="1:11" ht="12.75">
      <c r="A339" s="99"/>
      <c r="B339" s="95" t="str">
        <f>'Gene Table'!D339</f>
        <v>NM_002524</v>
      </c>
      <c r="C339" s="96" t="s">
        <v>201</v>
      </c>
      <c r="D339" s="97" t="e">
        <f>Calculations!BN340</f>
        <v>#DIV/0!</v>
      </c>
      <c r="E339" s="97" t="e">
        <f>Calculations!BO340</f>
        <v>#DIV/0!</v>
      </c>
      <c r="F339" s="98" t="e">
        <f t="shared" si="20"/>
        <v>#DIV/0!</v>
      </c>
      <c r="G339" s="98" t="e">
        <f t="shared" si="21"/>
        <v>#DIV/0!</v>
      </c>
      <c r="H339" s="97" t="e">
        <f t="shared" si="22"/>
        <v>#DIV/0!</v>
      </c>
      <c r="I339" s="101" t="str">
        <f>IF(OR(COUNT(Calculations!BP340:BY340)&lt;3,COUNT(Calculations!BZ340:CI340)&lt;3),"N/A",IF(ISERROR(TTEST(Calculations!BP340:BY340,Calculations!BZ340:CI340,2,2)),"N/A",TTEST(Calculations!BP340:BY340,Calculations!BZ340:CI340,2,2)))</f>
        <v>N/A</v>
      </c>
      <c r="J339" s="97" t="e">
        <f t="shared" si="23"/>
        <v>#DIV/0!</v>
      </c>
      <c r="K339" s="102" t="e">
        <f>IF(AND('Test Sample Data'!N339&gt;=35,'Control Sample Data'!N339&gt;=35),"Type 3",IF(AND('Test Sample Data'!N339&gt;=30,'Control Sample Data'!N339&gt;=30,OR(I339&gt;=0.05,I339="N/A")),"Type 2",IF(OR(AND('Test Sample Data'!N339&gt;=30,'Control Sample Data'!N339&lt;=30),AND('Test Sample Data'!N339&lt;=30,'Control Sample Data'!N339&gt;=30)),"Type 1","OKAY")))</f>
        <v>#DIV/0!</v>
      </c>
    </row>
    <row r="340" spans="1:11" ht="12.75">
      <c r="A340" s="99"/>
      <c r="B340" s="95" t="str">
        <f>'Gene Table'!D340</f>
        <v>NM_002518</v>
      </c>
      <c r="C340" s="96" t="s">
        <v>205</v>
      </c>
      <c r="D340" s="97" t="e">
        <f>Calculations!BN341</f>
        <v>#DIV/0!</v>
      </c>
      <c r="E340" s="97" t="e">
        <f>Calculations!BO341</f>
        <v>#DIV/0!</v>
      </c>
      <c r="F340" s="98" t="e">
        <f t="shared" si="20"/>
        <v>#DIV/0!</v>
      </c>
      <c r="G340" s="98" t="e">
        <f t="shared" si="21"/>
        <v>#DIV/0!</v>
      </c>
      <c r="H340" s="97" t="e">
        <f t="shared" si="22"/>
        <v>#DIV/0!</v>
      </c>
      <c r="I340" s="101" t="str">
        <f>IF(OR(COUNT(Calculations!BP341:BY341)&lt;3,COUNT(Calculations!BZ341:CI341)&lt;3),"N/A",IF(ISERROR(TTEST(Calculations!BP341:BY341,Calculations!BZ341:CI341,2,2)),"N/A",TTEST(Calculations!BP341:BY341,Calculations!BZ341:CI341,2,2)))</f>
        <v>N/A</v>
      </c>
      <c r="J340" s="97" t="e">
        <f t="shared" si="23"/>
        <v>#DIV/0!</v>
      </c>
      <c r="K340" s="102" t="e">
        <f>IF(AND('Test Sample Data'!N340&gt;=35,'Control Sample Data'!N340&gt;=35),"Type 3",IF(AND('Test Sample Data'!N340&gt;=30,'Control Sample Data'!N340&gt;=30,OR(I340&gt;=0.05,I340="N/A")),"Type 2",IF(OR(AND('Test Sample Data'!N340&gt;=30,'Control Sample Data'!N340&lt;=30),AND('Test Sample Data'!N340&lt;=30,'Control Sample Data'!N340&gt;=30)),"Type 1","OKAY")))</f>
        <v>#DIV/0!</v>
      </c>
    </row>
    <row r="341" spans="1:11" ht="12.75">
      <c r="A341" s="99"/>
      <c r="B341" s="95" t="str">
        <f>'Gene Table'!D341</f>
        <v>NM_006169</v>
      </c>
      <c r="C341" s="96" t="s">
        <v>209</v>
      </c>
      <c r="D341" s="97" t="e">
        <f>Calculations!BN342</f>
        <v>#DIV/0!</v>
      </c>
      <c r="E341" s="97" t="e">
        <f>Calculations!BO342</f>
        <v>#DIV/0!</v>
      </c>
      <c r="F341" s="98" t="e">
        <f t="shared" si="20"/>
        <v>#DIV/0!</v>
      </c>
      <c r="G341" s="98" t="e">
        <f t="shared" si="21"/>
        <v>#DIV/0!</v>
      </c>
      <c r="H341" s="97" t="e">
        <f t="shared" si="22"/>
        <v>#DIV/0!</v>
      </c>
      <c r="I341" s="101" t="str">
        <f>IF(OR(COUNT(Calculations!BP342:BY342)&lt;3,COUNT(Calculations!BZ342:CI342)&lt;3),"N/A",IF(ISERROR(TTEST(Calculations!BP342:BY342,Calculations!BZ342:CI342,2,2)),"N/A",TTEST(Calculations!BP342:BY342,Calculations!BZ342:CI342,2,2)))</f>
        <v>N/A</v>
      </c>
      <c r="J341" s="97" t="e">
        <f t="shared" si="23"/>
        <v>#DIV/0!</v>
      </c>
      <c r="K341" s="102" t="e">
        <f>IF(AND('Test Sample Data'!N341&gt;=35,'Control Sample Data'!N341&gt;=35),"Type 3",IF(AND('Test Sample Data'!N341&gt;=30,'Control Sample Data'!N341&gt;=30,OR(I341&gt;=0.05,I341="N/A")),"Type 2",IF(OR(AND('Test Sample Data'!N341&gt;=30,'Control Sample Data'!N341&lt;=30),AND('Test Sample Data'!N341&lt;=30,'Control Sample Data'!N341&gt;=30)),"Type 1","OKAY")))</f>
        <v>#DIV/0!</v>
      </c>
    </row>
    <row r="342" spans="1:11" ht="12.75">
      <c r="A342" s="99"/>
      <c r="B342" s="95" t="str">
        <f>'Gene Table'!D342</f>
        <v>NM_004550</v>
      </c>
      <c r="C342" s="96" t="s">
        <v>213</v>
      </c>
      <c r="D342" s="97" t="e">
        <f>Calculations!BN343</f>
        <v>#DIV/0!</v>
      </c>
      <c r="E342" s="97" t="e">
        <f>Calculations!BO343</f>
        <v>#DIV/0!</v>
      </c>
      <c r="F342" s="98" t="e">
        <f t="shared" si="20"/>
        <v>#DIV/0!</v>
      </c>
      <c r="G342" s="98" t="e">
        <f t="shared" si="21"/>
        <v>#DIV/0!</v>
      </c>
      <c r="H342" s="97" t="e">
        <f t="shared" si="22"/>
        <v>#DIV/0!</v>
      </c>
      <c r="I342" s="101" t="str">
        <f>IF(OR(COUNT(Calculations!BP343:BY343)&lt;3,COUNT(Calculations!BZ343:CI343)&lt;3),"N/A",IF(ISERROR(TTEST(Calculations!BP343:BY343,Calculations!BZ343:CI343,2,2)),"N/A",TTEST(Calculations!BP343:BY343,Calculations!BZ343:CI343,2,2)))</f>
        <v>N/A</v>
      </c>
      <c r="J342" s="97" t="e">
        <f t="shared" si="23"/>
        <v>#DIV/0!</v>
      </c>
      <c r="K342" s="102" t="e">
        <f>IF(AND('Test Sample Data'!N342&gt;=35,'Control Sample Data'!N342&gt;=35),"Type 3",IF(AND('Test Sample Data'!N342&gt;=30,'Control Sample Data'!N342&gt;=30,OR(I342&gt;=0.05,I342="N/A")),"Type 2",IF(OR(AND('Test Sample Data'!N342&gt;=30,'Control Sample Data'!N342&lt;=30),AND('Test Sample Data'!N342&lt;=30,'Control Sample Data'!N342&gt;=30)),"Type 1","OKAY")))</f>
        <v>#DIV/0!</v>
      </c>
    </row>
    <row r="343" spans="1:11" ht="12.75">
      <c r="A343" s="99"/>
      <c r="B343" s="95" t="str">
        <f>'Gene Table'!D343</f>
        <v>NM_005967</v>
      </c>
      <c r="C343" s="96" t="s">
        <v>217</v>
      </c>
      <c r="D343" s="97" t="e">
        <f>Calculations!BN344</f>
        <v>#DIV/0!</v>
      </c>
      <c r="E343" s="97" t="e">
        <f>Calculations!BO344</f>
        <v>#DIV/0!</v>
      </c>
      <c r="F343" s="98" t="e">
        <f t="shared" si="20"/>
        <v>#DIV/0!</v>
      </c>
      <c r="G343" s="98" t="e">
        <f t="shared" si="21"/>
        <v>#DIV/0!</v>
      </c>
      <c r="H343" s="97" t="e">
        <f t="shared" si="22"/>
        <v>#DIV/0!</v>
      </c>
      <c r="I343" s="101" t="str">
        <f>IF(OR(COUNT(Calculations!BP344:BY344)&lt;3,COUNT(Calculations!BZ344:CI344)&lt;3),"N/A",IF(ISERROR(TTEST(Calculations!BP344:BY344,Calculations!BZ344:CI344,2,2)),"N/A",TTEST(Calculations!BP344:BY344,Calculations!BZ344:CI344,2,2)))</f>
        <v>N/A</v>
      </c>
      <c r="J343" s="97" t="e">
        <f t="shared" si="23"/>
        <v>#DIV/0!</v>
      </c>
      <c r="K343" s="102" t="e">
        <f>IF(AND('Test Sample Data'!N343&gt;=35,'Control Sample Data'!N343&gt;=35),"Type 3",IF(AND('Test Sample Data'!N343&gt;=30,'Control Sample Data'!N343&gt;=30,OR(I343&gt;=0.05,I343="N/A")),"Type 2",IF(OR(AND('Test Sample Data'!N343&gt;=30,'Control Sample Data'!N343&lt;=30),AND('Test Sample Data'!N343&lt;=30,'Control Sample Data'!N343&gt;=30)),"Type 1","OKAY")))</f>
        <v>#DIV/0!</v>
      </c>
    </row>
    <row r="344" spans="1:11" ht="12.75">
      <c r="A344" s="99"/>
      <c r="B344" s="95" t="str">
        <f>'Gene Table'!D344</f>
        <v>NM_000488</v>
      </c>
      <c r="C344" s="96" t="s">
        <v>221</v>
      </c>
      <c r="D344" s="97" t="e">
        <f>Calculations!BN345</f>
        <v>#DIV/0!</v>
      </c>
      <c r="E344" s="97" t="e">
        <f>Calculations!BO345</f>
        <v>#DIV/0!</v>
      </c>
      <c r="F344" s="98" t="e">
        <f t="shared" si="20"/>
        <v>#DIV/0!</v>
      </c>
      <c r="G344" s="98" t="e">
        <f t="shared" si="21"/>
        <v>#DIV/0!</v>
      </c>
      <c r="H344" s="97" t="e">
        <f t="shared" si="22"/>
        <v>#DIV/0!</v>
      </c>
      <c r="I344" s="101" t="str">
        <f>IF(OR(COUNT(Calculations!BP345:BY345)&lt;3,COUNT(Calculations!BZ345:CI345)&lt;3),"N/A",IF(ISERROR(TTEST(Calculations!BP345:BY345,Calculations!BZ345:CI345,2,2)),"N/A",TTEST(Calculations!BP345:BY345,Calculations!BZ345:CI345,2,2)))</f>
        <v>N/A</v>
      </c>
      <c r="J344" s="97" t="e">
        <f t="shared" si="23"/>
        <v>#DIV/0!</v>
      </c>
      <c r="K344" s="102" t="e">
        <f>IF(AND('Test Sample Data'!N344&gt;=35,'Control Sample Data'!N344&gt;=35),"Type 3",IF(AND('Test Sample Data'!N344&gt;=30,'Control Sample Data'!N344&gt;=30,OR(I344&gt;=0.05,I344="N/A")),"Type 2",IF(OR(AND('Test Sample Data'!N344&gt;=30,'Control Sample Data'!N344&lt;=30),AND('Test Sample Data'!N344&lt;=30,'Control Sample Data'!N344&gt;=30)),"Type 1","OKAY")))</f>
        <v>#DIV/0!</v>
      </c>
    </row>
    <row r="345" spans="1:11" ht="12.75">
      <c r="A345" s="99"/>
      <c r="B345" s="95" t="str">
        <f>'Gene Table'!D345</f>
        <v>NM_002451</v>
      </c>
      <c r="C345" s="96" t="s">
        <v>225</v>
      </c>
      <c r="D345" s="97" t="e">
        <f>Calculations!BN346</f>
        <v>#DIV/0!</v>
      </c>
      <c r="E345" s="97" t="e">
        <f>Calculations!BO346</f>
        <v>#DIV/0!</v>
      </c>
      <c r="F345" s="98" t="e">
        <f t="shared" si="20"/>
        <v>#DIV/0!</v>
      </c>
      <c r="G345" s="98" t="e">
        <f t="shared" si="21"/>
        <v>#DIV/0!</v>
      </c>
      <c r="H345" s="97" t="e">
        <f t="shared" si="22"/>
        <v>#DIV/0!</v>
      </c>
      <c r="I345" s="101" t="str">
        <f>IF(OR(COUNT(Calculations!BP346:BY346)&lt;3,COUNT(Calculations!BZ346:CI346)&lt;3),"N/A",IF(ISERROR(TTEST(Calculations!BP346:BY346,Calculations!BZ346:CI346,2,2)),"N/A",TTEST(Calculations!BP346:BY346,Calculations!BZ346:CI346,2,2)))</f>
        <v>N/A</v>
      </c>
      <c r="J345" s="97" t="e">
        <f t="shared" si="23"/>
        <v>#DIV/0!</v>
      </c>
      <c r="K345" s="102" t="e">
        <f>IF(AND('Test Sample Data'!N345&gt;=35,'Control Sample Data'!N345&gt;=35),"Type 3",IF(AND('Test Sample Data'!N345&gt;=30,'Control Sample Data'!N345&gt;=30,OR(I345&gt;=0.05,I345="N/A")),"Type 2",IF(OR(AND('Test Sample Data'!N345&gt;=30,'Control Sample Data'!N345&lt;=30),AND('Test Sample Data'!N345&lt;=30,'Control Sample Data'!N345&gt;=30)),"Type 1","OKAY")))</f>
        <v>#DIV/0!</v>
      </c>
    </row>
    <row r="346" spans="1:11" ht="12.75">
      <c r="A346" s="99"/>
      <c r="B346" s="95" t="str">
        <f>'Gene Table'!D346</f>
        <v>NM_019899</v>
      </c>
      <c r="C346" s="96" t="s">
        <v>229</v>
      </c>
      <c r="D346" s="97" t="e">
        <f>Calculations!BN347</f>
        <v>#DIV/0!</v>
      </c>
      <c r="E346" s="97" t="e">
        <f>Calculations!BO347</f>
        <v>#DIV/0!</v>
      </c>
      <c r="F346" s="98" t="e">
        <f t="shared" si="20"/>
        <v>#DIV/0!</v>
      </c>
      <c r="G346" s="98" t="e">
        <f t="shared" si="21"/>
        <v>#DIV/0!</v>
      </c>
      <c r="H346" s="97" t="e">
        <f t="shared" si="22"/>
        <v>#DIV/0!</v>
      </c>
      <c r="I346" s="101" t="str">
        <f>IF(OR(COUNT(Calculations!BP347:BY347)&lt;3,COUNT(Calculations!BZ347:CI347)&lt;3),"N/A",IF(ISERROR(TTEST(Calculations!BP347:BY347,Calculations!BZ347:CI347,2,2)),"N/A",TTEST(Calculations!BP347:BY347,Calculations!BZ347:CI347,2,2)))</f>
        <v>N/A</v>
      </c>
      <c r="J346" s="97" t="e">
        <f t="shared" si="23"/>
        <v>#DIV/0!</v>
      </c>
      <c r="K346" s="102" t="e">
        <f>IF(AND('Test Sample Data'!N346&gt;=35,'Control Sample Data'!N346&gt;=35),"Type 3",IF(AND('Test Sample Data'!N346&gt;=30,'Control Sample Data'!N346&gt;=30,OR(I346&gt;=0.05,I346="N/A")),"Type 2",IF(OR(AND('Test Sample Data'!N346&gt;=30,'Control Sample Data'!N346&lt;=30),AND('Test Sample Data'!N346&lt;=30,'Control Sample Data'!N346&gt;=30)),"Type 1","OKAY")))</f>
        <v>#DIV/0!</v>
      </c>
    </row>
    <row r="347" spans="1:11" ht="12.75">
      <c r="A347" s="99"/>
      <c r="B347" s="95" t="str">
        <f>'Gene Table'!D347</f>
        <v>NM_002425</v>
      </c>
      <c r="C347" s="96" t="s">
        <v>233</v>
      </c>
      <c r="D347" s="97" t="e">
        <f>Calculations!BN348</f>
        <v>#DIV/0!</v>
      </c>
      <c r="E347" s="97" t="e">
        <f>Calculations!BO348</f>
        <v>#DIV/0!</v>
      </c>
      <c r="F347" s="98" t="e">
        <f aca="true" t="shared" si="24" ref="F347:F382">2^-D347</f>
        <v>#DIV/0!</v>
      </c>
      <c r="G347" s="98" t="e">
        <f aca="true" t="shared" si="25" ref="G347:G382">2^-E347</f>
        <v>#DIV/0!</v>
      </c>
      <c r="H347" s="97" t="e">
        <f aca="true" t="shared" si="26" ref="H347:H410">F347/G347</f>
        <v>#DIV/0!</v>
      </c>
      <c r="I347" s="101" t="str">
        <f>IF(OR(COUNT(Calculations!BP348:BY348)&lt;3,COUNT(Calculations!BZ348:CI348)&lt;3),"N/A",IF(ISERROR(TTEST(Calculations!BP348:BY348,Calculations!BZ348:CI348,2,2)),"N/A",TTEST(Calculations!BP348:BY348,Calculations!BZ348:CI348,2,2)))</f>
        <v>N/A</v>
      </c>
      <c r="J347" s="97" t="e">
        <f aca="true" t="shared" si="27" ref="J347:J410">IF(H347&gt;1,H347,-1/H347)</f>
        <v>#DIV/0!</v>
      </c>
      <c r="K347" s="102" t="e">
        <f>IF(AND('Test Sample Data'!N347&gt;=35,'Control Sample Data'!N347&gt;=35),"Type 3",IF(AND('Test Sample Data'!N347&gt;=30,'Control Sample Data'!N347&gt;=30,OR(I347&gt;=0.05,I347="N/A")),"Type 2",IF(OR(AND('Test Sample Data'!N347&gt;=30,'Control Sample Data'!N347&lt;=30),AND('Test Sample Data'!N347&lt;=30,'Control Sample Data'!N347&gt;=30)),"Type 1","OKAY")))</f>
        <v>#DIV/0!</v>
      </c>
    </row>
    <row r="348" spans="1:11" ht="12.75">
      <c r="A348" s="99"/>
      <c r="B348" s="95" t="str">
        <f>'Gene Table'!D348</f>
        <v>NM_004994</v>
      </c>
      <c r="C348" s="96" t="s">
        <v>237</v>
      </c>
      <c r="D348" s="97" t="e">
        <f>Calculations!BN349</f>
        <v>#DIV/0!</v>
      </c>
      <c r="E348" s="97" t="e">
        <f>Calculations!BO349</f>
        <v>#DIV/0!</v>
      </c>
      <c r="F348" s="98" t="e">
        <f t="shared" si="24"/>
        <v>#DIV/0!</v>
      </c>
      <c r="G348" s="98" t="e">
        <f t="shared" si="25"/>
        <v>#DIV/0!</v>
      </c>
      <c r="H348" s="97" t="e">
        <f t="shared" si="26"/>
        <v>#DIV/0!</v>
      </c>
      <c r="I348" s="101" t="str">
        <f>IF(OR(COUNT(Calculations!BP349:BY349)&lt;3,COUNT(Calculations!BZ349:CI349)&lt;3),"N/A",IF(ISERROR(TTEST(Calculations!BP349:BY349,Calculations!BZ349:CI349,2,2)),"N/A",TTEST(Calculations!BP349:BY349,Calculations!BZ349:CI349,2,2)))</f>
        <v>N/A</v>
      </c>
      <c r="J348" s="97" t="e">
        <f t="shared" si="27"/>
        <v>#DIV/0!</v>
      </c>
      <c r="K348" s="102" t="e">
        <f>IF(AND('Test Sample Data'!N348&gt;=35,'Control Sample Data'!N348&gt;=35),"Type 3",IF(AND('Test Sample Data'!N348&gt;=30,'Control Sample Data'!N348&gt;=30,OR(I348&gt;=0.05,I348="N/A")),"Type 2",IF(OR(AND('Test Sample Data'!N348&gt;=30,'Control Sample Data'!N348&lt;=30),AND('Test Sample Data'!N348&lt;=30,'Control Sample Data'!N348&gt;=30)),"Type 1","OKAY")))</f>
        <v>#DIV/0!</v>
      </c>
    </row>
    <row r="349" spans="1:11" ht="12.75">
      <c r="A349" s="99"/>
      <c r="B349" s="95" t="str">
        <f>'Gene Table'!D349</f>
        <v>NM_002422</v>
      </c>
      <c r="C349" s="96" t="s">
        <v>241</v>
      </c>
      <c r="D349" s="97" t="e">
        <f>Calculations!BN350</f>
        <v>#DIV/0!</v>
      </c>
      <c r="E349" s="97" t="e">
        <f>Calculations!BO350</f>
        <v>#DIV/0!</v>
      </c>
      <c r="F349" s="98" t="e">
        <f t="shared" si="24"/>
        <v>#DIV/0!</v>
      </c>
      <c r="G349" s="98" t="e">
        <f t="shared" si="25"/>
        <v>#DIV/0!</v>
      </c>
      <c r="H349" s="97" t="e">
        <f t="shared" si="26"/>
        <v>#DIV/0!</v>
      </c>
      <c r="I349" s="101" t="str">
        <f>IF(OR(COUNT(Calculations!BP350:BY350)&lt;3,COUNT(Calculations!BZ350:CI350)&lt;3),"N/A",IF(ISERROR(TTEST(Calculations!BP350:BY350,Calculations!BZ350:CI350,2,2)),"N/A",TTEST(Calculations!BP350:BY350,Calculations!BZ350:CI350,2,2)))</f>
        <v>N/A</v>
      </c>
      <c r="J349" s="97" t="e">
        <f t="shared" si="27"/>
        <v>#DIV/0!</v>
      </c>
      <c r="K349" s="102" t="e">
        <f>IF(AND('Test Sample Data'!N349&gt;=35,'Control Sample Data'!N349&gt;=35),"Type 3",IF(AND('Test Sample Data'!N349&gt;=30,'Control Sample Data'!N349&gt;=30,OR(I349&gt;=0.05,I349="N/A")),"Type 2",IF(OR(AND('Test Sample Data'!N349&gt;=30,'Control Sample Data'!N349&lt;=30),AND('Test Sample Data'!N349&lt;=30,'Control Sample Data'!N349&gt;=30)),"Type 1","OKAY")))</f>
        <v>#DIV/0!</v>
      </c>
    </row>
    <row r="350" spans="1:11" ht="12.75">
      <c r="A350" s="99"/>
      <c r="B350" s="95" t="str">
        <f>'Gene Table'!D350</f>
        <v>NM_002421</v>
      </c>
      <c r="C350" s="96" t="s">
        <v>245</v>
      </c>
      <c r="D350" s="97" t="e">
        <f>Calculations!BN351</f>
        <v>#DIV/0!</v>
      </c>
      <c r="E350" s="97" t="e">
        <f>Calculations!BO351</f>
        <v>#DIV/0!</v>
      </c>
      <c r="F350" s="98" t="e">
        <f t="shared" si="24"/>
        <v>#DIV/0!</v>
      </c>
      <c r="G350" s="98" t="e">
        <f t="shared" si="25"/>
        <v>#DIV/0!</v>
      </c>
      <c r="H350" s="97" t="e">
        <f t="shared" si="26"/>
        <v>#DIV/0!</v>
      </c>
      <c r="I350" s="101" t="str">
        <f>IF(OR(COUNT(Calculations!BP351:BY351)&lt;3,COUNT(Calculations!BZ351:CI351)&lt;3),"N/A",IF(ISERROR(TTEST(Calculations!BP351:BY351,Calculations!BZ351:CI351,2,2)),"N/A",TTEST(Calculations!BP351:BY351,Calculations!BZ351:CI351,2,2)))</f>
        <v>N/A</v>
      </c>
      <c r="J350" s="97" t="e">
        <f t="shared" si="27"/>
        <v>#DIV/0!</v>
      </c>
      <c r="K350" s="102" t="e">
        <f>IF(AND('Test Sample Data'!N350&gt;=35,'Control Sample Data'!N350&gt;=35),"Type 3",IF(AND('Test Sample Data'!N350&gt;=30,'Control Sample Data'!N350&gt;=30,OR(I350&gt;=0.05,I350="N/A")),"Type 2",IF(OR(AND('Test Sample Data'!N350&gt;=30,'Control Sample Data'!N350&lt;=30),AND('Test Sample Data'!N350&lt;=30,'Control Sample Data'!N350&gt;=30)),"Type 1","OKAY")))</f>
        <v>#DIV/0!</v>
      </c>
    </row>
    <row r="351" spans="1:11" ht="12.75">
      <c r="A351" s="99"/>
      <c r="B351" s="95" t="str">
        <f>'Gene Table'!D351</f>
        <v>NM_000249</v>
      </c>
      <c r="C351" s="96" t="s">
        <v>249</v>
      </c>
      <c r="D351" s="97" t="e">
        <f>Calculations!BN352</f>
        <v>#DIV/0!</v>
      </c>
      <c r="E351" s="97" t="e">
        <f>Calculations!BO352</f>
        <v>#DIV/0!</v>
      </c>
      <c r="F351" s="98" t="e">
        <f t="shared" si="24"/>
        <v>#DIV/0!</v>
      </c>
      <c r="G351" s="98" t="e">
        <f t="shared" si="25"/>
        <v>#DIV/0!</v>
      </c>
      <c r="H351" s="97" t="e">
        <f t="shared" si="26"/>
        <v>#DIV/0!</v>
      </c>
      <c r="I351" s="101" t="str">
        <f>IF(OR(COUNT(Calculations!BP352:BY352)&lt;3,COUNT(Calculations!BZ352:CI352)&lt;3),"N/A",IF(ISERROR(TTEST(Calculations!BP352:BY352,Calculations!BZ352:CI352,2,2)),"N/A",TTEST(Calculations!BP352:BY352,Calculations!BZ352:CI352,2,2)))</f>
        <v>N/A</v>
      </c>
      <c r="J351" s="97" t="e">
        <f t="shared" si="27"/>
        <v>#DIV/0!</v>
      </c>
      <c r="K351" s="102" t="e">
        <f>IF(AND('Test Sample Data'!N351&gt;=35,'Control Sample Data'!N351&gt;=35),"Type 3",IF(AND('Test Sample Data'!N351&gt;=30,'Control Sample Data'!N351&gt;=30,OR(I351&gt;=0.05,I351="N/A")),"Type 2",IF(OR(AND('Test Sample Data'!N351&gt;=30,'Control Sample Data'!N351&lt;=30),AND('Test Sample Data'!N351&lt;=30,'Control Sample Data'!N351&gt;=30)),"Type 1","OKAY")))</f>
        <v>#DIV/0!</v>
      </c>
    </row>
    <row r="352" spans="1:11" ht="12.75">
      <c r="A352" s="99"/>
      <c r="B352" s="95" t="str">
        <f>'Gene Table'!D352</f>
        <v>NM_000248</v>
      </c>
      <c r="C352" s="96" t="s">
        <v>253</v>
      </c>
      <c r="D352" s="97" t="e">
        <f>Calculations!BN353</f>
        <v>#DIV/0!</v>
      </c>
      <c r="E352" s="97" t="e">
        <f>Calculations!BO353</f>
        <v>#DIV/0!</v>
      </c>
      <c r="F352" s="98" t="e">
        <f t="shared" si="24"/>
        <v>#DIV/0!</v>
      </c>
      <c r="G352" s="98" t="e">
        <f t="shared" si="25"/>
        <v>#DIV/0!</v>
      </c>
      <c r="H352" s="97" t="e">
        <f t="shared" si="26"/>
        <v>#DIV/0!</v>
      </c>
      <c r="I352" s="101" t="str">
        <f>IF(OR(COUNT(Calculations!BP353:BY353)&lt;3,COUNT(Calculations!BZ353:CI353)&lt;3),"N/A",IF(ISERROR(TTEST(Calculations!BP353:BY353,Calculations!BZ353:CI353,2,2)),"N/A",TTEST(Calculations!BP353:BY353,Calculations!BZ353:CI353,2,2)))</f>
        <v>N/A</v>
      </c>
      <c r="J352" s="97" t="e">
        <f t="shared" si="27"/>
        <v>#DIV/0!</v>
      </c>
      <c r="K352" s="102" t="e">
        <f>IF(AND('Test Sample Data'!N352&gt;=35,'Control Sample Data'!N352&gt;=35),"Type 3",IF(AND('Test Sample Data'!N352&gt;=30,'Control Sample Data'!N352&gt;=30,OR(I352&gt;=0.05,I352="N/A")),"Type 2",IF(OR(AND('Test Sample Data'!N352&gt;=30,'Control Sample Data'!N352&lt;=30),AND('Test Sample Data'!N352&lt;=30,'Control Sample Data'!N352&gt;=30)),"Type 1","OKAY")))</f>
        <v>#DIV/0!</v>
      </c>
    </row>
    <row r="353" spans="1:11" ht="12.75">
      <c r="A353" s="99"/>
      <c r="B353" s="95" t="str">
        <f>'Gene Table'!D353</f>
        <v>NM_005912</v>
      </c>
      <c r="C353" s="96" t="s">
        <v>257</v>
      </c>
      <c r="D353" s="97" t="e">
        <f>Calculations!BN354</f>
        <v>#DIV/0!</v>
      </c>
      <c r="E353" s="97" t="e">
        <f>Calculations!BO354</f>
        <v>#DIV/0!</v>
      </c>
      <c r="F353" s="98" t="e">
        <f t="shared" si="24"/>
        <v>#DIV/0!</v>
      </c>
      <c r="G353" s="98" t="e">
        <f t="shared" si="25"/>
        <v>#DIV/0!</v>
      </c>
      <c r="H353" s="97" t="e">
        <f t="shared" si="26"/>
        <v>#DIV/0!</v>
      </c>
      <c r="I353" s="101" t="str">
        <f>IF(OR(COUNT(Calculations!BP354:BY354)&lt;3,COUNT(Calculations!BZ354:CI354)&lt;3),"N/A",IF(ISERROR(TTEST(Calculations!BP354:BY354,Calculations!BZ354:CI354,2,2)),"N/A",TTEST(Calculations!BP354:BY354,Calculations!BZ354:CI354,2,2)))</f>
        <v>N/A</v>
      </c>
      <c r="J353" s="97" t="e">
        <f t="shared" si="27"/>
        <v>#DIV/0!</v>
      </c>
      <c r="K353" s="102" t="e">
        <f>IF(AND('Test Sample Data'!N353&gt;=35,'Control Sample Data'!N353&gt;=35),"Type 3",IF(AND('Test Sample Data'!N353&gt;=30,'Control Sample Data'!N353&gt;=30,OR(I353&gt;=0.05,I353="N/A")),"Type 2",IF(OR(AND('Test Sample Data'!N353&gt;=30,'Control Sample Data'!N353&lt;=30),AND('Test Sample Data'!N353&lt;=30,'Control Sample Data'!N353&gt;=30)),"Type 1","OKAY")))</f>
        <v>#DIV/0!</v>
      </c>
    </row>
    <row r="354" spans="1:11" ht="12.75">
      <c r="A354" s="99"/>
      <c r="B354" s="95" t="str">
        <f>'Gene Table'!D354</f>
        <v>NM_001025081</v>
      </c>
      <c r="C354" s="96" t="s">
        <v>261</v>
      </c>
      <c r="D354" s="97" t="e">
        <f>Calculations!BN355</f>
        <v>#DIV/0!</v>
      </c>
      <c r="E354" s="97" t="e">
        <f>Calculations!BO355</f>
        <v>#DIV/0!</v>
      </c>
      <c r="F354" s="98" t="e">
        <f t="shared" si="24"/>
        <v>#DIV/0!</v>
      </c>
      <c r="G354" s="98" t="e">
        <f t="shared" si="25"/>
        <v>#DIV/0!</v>
      </c>
      <c r="H354" s="97" t="e">
        <f t="shared" si="26"/>
        <v>#DIV/0!</v>
      </c>
      <c r="I354" s="101" t="str">
        <f>IF(OR(COUNT(Calculations!BP355:BY355)&lt;3,COUNT(Calculations!BZ355:CI355)&lt;3),"N/A",IF(ISERROR(TTEST(Calculations!BP355:BY355,Calculations!BZ355:CI355,2,2)),"N/A",TTEST(Calculations!BP355:BY355,Calculations!BZ355:CI355,2,2)))</f>
        <v>N/A</v>
      </c>
      <c r="J354" s="97" t="e">
        <f t="shared" si="27"/>
        <v>#DIV/0!</v>
      </c>
      <c r="K354" s="102" t="e">
        <f>IF(AND('Test Sample Data'!N354&gt;=35,'Control Sample Data'!N354&gt;=35),"Type 3",IF(AND('Test Sample Data'!N354&gt;=30,'Control Sample Data'!N354&gt;=30,OR(I354&gt;=0.05,I354="N/A")),"Type 2",IF(OR(AND('Test Sample Data'!N354&gt;=30,'Control Sample Data'!N354&lt;=30),AND('Test Sample Data'!N354&lt;=30,'Control Sample Data'!N354&gt;=30)),"Type 1","OKAY")))</f>
        <v>#DIV/0!</v>
      </c>
    </row>
    <row r="355" spans="1:11" ht="12.75">
      <c r="A355" s="99"/>
      <c r="B355" s="95" t="str">
        <f>'Gene Table'!D355</f>
        <v>NM_022438</v>
      </c>
      <c r="C355" s="96" t="s">
        <v>265</v>
      </c>
      <c r="D355" s="97" t="e">
        <f>Calculations!BN356</f>
        <v>#DIV/0!</v>
      </c>
      <c r="E355" s="97" t="e">
        <f>Calculations!BO356</f>
        <v>#DIV/0!</v>
      </c>
      <c r="F355" s="98" t="e">
        <f t="shared" si="24"/>
        <v>#DIV/0!</v>
      </c>
      <c r="G355" s="98" t="e">
        <f t="shared" si="25"/>
        <v>#DIV/0!</v>
      </c>
      <c r="H355" s="97" t="e">
        <f t="shared" si="26"/>
        <v>#DIV/0!</v>
      </c>
      <c r="I355" s="101" t="str">
        <f>IF(OR(COUNT(Calculations!BP356:BY356)&lt;3,COUNT(Calculations!BZ356:CI356)&lt;3),"N/A",IF(ISERROR(TTEST(Calculations!BP356:BY356,Calculations!BZ356:CI356,2,2)),"N/A",TTEST(Calculations!BP356:BY356,Calculations!BZ356:CI356,2,2)))</f>
        <v>N/A</v>
      </c>
      <c r="J355" s="97" t="e">
        <f t="shared" si="27"/>
        <v>#DIV/0!</v>
      </c>
      <c r="K355" s="102" t="e">
        <f>IF(AND('Test Sample Data'!N355&gt;=35,'Control Sample Data'!N355&gt;=35),"Type 3",IF(AND('Test Sample Data'!N355&gt;=30,'Control Sample Data'!N355&gt;=30,OR(I355&gt;=0.05,I355="N/A")),"Type 2",IF(OR(AND('Test Sample Data'!N355&gt;=30,'Control Sample Data'!N355&lt;=30),AND('Test Sample Data'!N355&lt;=30,'Control Sample Data'!N355&gt;=30)),"Type 1","OKAY")))</f>
        <v>#DIV/0!</v>
      </c>
    </row>
    <row r="356" spans="1:11" ht="12.75">
      <c r="A356" s="99"/>
      <c r="B356" s="95" t="str">
        <f>'Gene Table'!D356</f>
        <v>NM_005582</v>
      </c>
      <c r="C356" s="96" t="s">
        <v>269</v>
      </c>
      <c r="D356" s="97" t="e">
        <f>Calculations!BN357</f>
        <v>#DIV/0!</v>
      </c>
      <c r="E356" s="97" t="e">
        <f>Calculations!BO357</f>
        <v>#DIV/0!</v>
      </c>
      <c r="F356" s="98" t="e">
        <f t="shared" si="24"/>
        <v>#DIV/0!</v>
      </c>
      <c r="G356" s="98" t="e">
        <f t="shared" si="25"/>
        <v>#DIV/0!</v>
      </c>
      <c r="H356" s="97" t="e">
        <f t="shared" si="26"/>
        <v>#DIV/0!</v>
      </c>
      <c r="I356" s="101" t="str">
        <f>IF(OR(COUNT(Calculations!BP357:BY357)&lt;3,COUNT(Calculations!BZ357:CI357)&lt;3),"N/A",IF(ISERROR(TTEST(Calculations!BP357:BY357,Calculations!BZ357:CI357,2,2)),"N/A",TTEST(Calculations!BP357:BY357,Calculations!BZ357:CI357,2,2)))</f>
        <v>N/A</v>
      </c>
      <c r="J356" s="97" t="e">
        <f t="shared" si="27"/>
        <v>#DIV/0!</v>
      </c>
      <c r="K356" s="102" t="e">
        <f>IF(AND('Test Sample Data'!N356&gt;=35,'Control Sample Data'!N356&gt;=35),"Type 3",IF(AND('Test Sample Data'!N356&gt;=30,'Control Sample Data'!N356&gt;=30,OR(I356&gt;=0.05,I356="N/A")),"Type 2",IF(OR(AND('Test Sample Data'!N356&gt;=30,'Control Sample Data'!N356&lt;=30),AND('Test Sample Data'!N356&lt;=30,'Control Sample Data'!N356&gt;=30)),"Type 1","OKAY")))</f>
        <v>#DIV/0!</v>
      </c>
    </row>
    <row r="357" spans="1:11" ht="12.75">
      <c r="A357" s="99"/>
      <c r="B357" s="95" t="str">
        <f>'Gene Table'!D357</f>
        <v>NM_002335</v>
      </c>
      <c r="C357" s="96" t="s">
        <v>273</v>
      </c>
      <c r="D357" s="97" t="e">
        <f>Calculations!BN358</f>
        <v>#DIV/0!</v>
      </c>
      <c r="E357" s="97" t="e">
        <f>Calculations!BO358</f>
        <v>#DIV/0!</v>
      </c>
      <c r="F357" s="98" t="e">
        <f t="shared" si="24"/>
        <v>#DIV/0!</v>
      </c>
      <c r="G357" s="98" t="e">
        <f t="shared" si="25"/>
        <v>#DIV/0!</v>
      </c>
      <c r="H357" s="97" t="e">
        <f t="shared" si="26"/>
        <v>#DIV/0!</v>
      </c>
      <c r="I357" s="101" t="str">
        <f>IF(OR(COUNT(Calculations!BP358:BY358)&lt;3,COUNT(Calculations!BZ358:CI358)&lt;3),"N/A",IF(ISERROR(TTEST(Calculations!BP358:BY358,Calculations!BZ358:CI358,2,2)),"N/A",TTEST(Calculations!BP358:BY358,Calculations!BZ358:CI358,2,2)))</f>
        <v>N/A</v>
      </c>
      <c r="J357" s="97" t="e">
        <f t="shared" si="27"/>
        <v>#DIV/0!</v>
      </c>
      <c r="K357" s="102" t="e">
        <f>IF(AND('Test Sample Data'!N357&gt;=35,'Control Sample Data'!N357&gt;=35),"Type 3",IF(AND('Test Sample Data'!N357&gt;=30,'Control Sample Data'!N357&gt;=30,OR(I357&gt;=0.05,I357="N/A")),"Type 2",IF(OR(AND('Test Sample Data'!N357&gt;=30,'Control Sample Data'!N357&lt;=30),AND('Test Sample Data'!N357&lt;=30,'Control Sample Data'!N357&gt;=30)),"Type 1","OKAY")))</f>
        <v>#DIV/0!</v>
      </c>
    </row>
    <row r="358" spans="1:11" ht="12.75">
      <c r="A358" s="99"/>
      <c r="B358" s="95" t="str">
        <f>'Gene Table'!D358</f>
        <v>NM_000237</v>
      </c>
      <c r="C358" s="96" t="s">
        <v>277</v>
      </c>
      <c r="D358" s="97" t="e">
        <f>Calculations!BN359</f>
        <v>#DIV/0!</v>
      </c>
      <c r="E358" s="97" t="e">
        <f>Calculations!BO359</f>
        <v>#DIV/0!</v>
      </c>
      <c r="F358" s="98" t="e">
        <f t="shared" si="24"/>
        <v>#DIV/0!</v>
      </c>
      <c r="G358" s="98" t="e">
        <f t="shared" si="25"/>
        <v>#DIV/0!</v>
      </c>
      <c r="H358" s="97" t="e">
        <f t="shared" si="26"/>
        <v>#DIV/0!</v>
      </c>
      <c r="I358" s="101" t="str">
        <f>IF(OR(COUNT(Calculations!BP359:BY359)&lt;3,COUNT(Calculations!BZ359:CI359)&lt;3),"N/A",IF(ISERROR(TTEST(Calculations!BP359:BY359,Calculations!BZ359:CI359,2,2)),"N/A",TTEST(Calculations!BP359:BY359,Calculations!BZ359:CI359,2,2)))</f>
        <v>N/A</v>
      </c>
      <c r="J358" s="97" t="e">
        <f t="shared" si="27"/>
        <v>#DIV/0!</v>
      </c>
      <c r="K358" s="102" t="e">
        <f>IF(AND('Test Sample Data'!N358&gt;=35,'Control Sample Data'!N358&gt;=35),"Type 3",IF(AND('Test Sample Data'!N358&gt;=30,'Control Sample Data'!N358&gt;=30,OR(I358&gt;=0.05,I358="N/A")),"Type 2",IF(OR(AND('Test Sample Data'!N358&gt;=30,'Control Sample Data'!N358&lt;=30),AND('Test Sample Data'!N358&lt;=30,'Control Sample Data'!N358&gt;=30)),"Type 1","OKAY")))</f>
        <v>#DIV/0!</v>
      </c>
    </row>
    <row r="359" spans="1:11" ht="12.75">
      <c r="A359" s="99"/>
      <c r="B359" s="95" t="str">
        <f>'Gene Table'!D359</f>
        <v>NM_005570</v>
      </c>
      <c r="C359" s="96" t="s">
        <v>281</v>
      </c>
      <c r="D359" s="97" t="e">
        <f>Calculations!BN360</f>
        <v>#DIV/0!</v>
      </c>
      <c r="E359" s="97" t="e">
        <f>Calculations!BO360</f>
        <v>#DIV/0!</v>
      </c>
      <c r="F359" s="98" t="e">
        <f t="shared" si="24"/>
        <v>#DIV/0!</v>
      </c>
      <c r="G359" s="98" t="e">
        <f t="shared" si="25"/>
        <v>#DIV/0!</v>
      </c>
      <c r="H359" s="97" t="e">
        <f t="shared" si="26"/>
        <v>#DIV/0!</v>
      </c>
      <c r="I359" s="101" t="str">
        <f>IF(OR(COUNT(Calculations!BP360:BY360)&lt;3,COUNT(Calculations!BZ360:CI360)&lt;3),"N/A",IF(ISERROR(TTEST(Calculations!BP360:BY360,Calculations!BZ360:CI360,2,2)),"N/A",TTEST(Calculations!BP360:BY360,Calculations!BZ360:CI360,2,2)))</f>
        <v>N/A</v>
      </c>
      <c r="J359" s="97" t="e">
        <f t="shared" si="27"/>
        <v>#DIV/0!</v>
      </c>
      <c r="K359" s="102" t="e">
        <f>IF(AND('Test Sample Data'!N359&gt;=35,'Control Sample Data'!N359&gt;=35),"Type 3",IF(AND('Test Sample Data'!N359&gt;=30,'Control Sample Data'!N359&gt;=30,OR(I359&gt;=0.05,I359="N/A")),"Type 2",IF(OR(AND('Test Sample Data'!N359&gt;=30,'Control Sample Data'!N359&lt;=30),AND('Test Sample Data'!N359&lt;=30,'Control Sample Data'!N359&gt;=30)),"Type 1","OKAY")))</f>
        <v>#DIV/0!</v>
      </c>
    </row>
    <row r="360" spans="1:11" ht="12.75">
      <c r="A360" s="99"/>
      <c r="B360" s="95" t="str">
        <f>'Gene Table'!D360</f>
        <v>NM_000236</v>
      </c>
      <c r="C360" s="96" t="s">
        <v>285</v>
      </c>
      <c r="D360" s="97" t="e">
        <f>Calculations!BN361</f>
        <v>#DIV/0!</v>
      </c>
      <c r="E360" s="97" t="e">
        <f>Calculations!BO361</f>
        <v>#DIV/0!</v>
      </c>
      <c r="F360" s="98" t="e">
        <f t="shared" si="24"/>
        <v>#DIV/0!</v>
      </c>
      <c r="G360" s="98" t="e">
        <f t="shared" si="25"/>
        <v>#DIV/0!</v>
      </c>
      <c r="H360" s="97" t="e">
        <f t="shared" si="26"/>
        <v>#DIV/0!</v>
      </c>
      <c r="I360" s="101" t="str">
        <f>IF(OR(COUNT(Calculations!BP361:BY361)&lt;3,COUNT(Calculations!BZ361:CI361)&lt;3),"N/A",IF(ISERROR(TTEST(Calculations!BP361:BY361,Calculations!BZ361:CI361,2,2)),"N/A",TTEST(Calculations!BP361:BY361,Calculations!BZ361:CI361,2,2)))</f>
        <v>N/A</v>
      </c>
      <c r="J360" s="97" t="e">
        <f t="shared" si="27"/>
        <v>#DIV/0!</v>
      </c>
      <c r="K360" s="102" t="e">
        <f>IF(AND('Test Sample Data'!N360&gt;=35,'Control Sample Data'!N360&gt;=35),"Type 3",IF(AND('Test Sample Data'!N360&gt;=30,'Control Sample Data'!N360&gt;=30,OR(I360&gt;=0.05,I360="N/A")),"Type 2",IF(OR(AND('Test Sample Data'!N360&gt;=30,'Control Sample Data'!N360&lt;=30),AND('Test Sample Data'!N360&lt;=30,'Control Sample Data'!N360&gt;=30)),"Type 1","OKAY")))</f>
        <v>#DIV/0!</v>
      </c>
    </row>
    <row r="361" spans="1:11" ht="12.75">
      <c r="A361" s="99"/>
      <c r="B361" s="95" t="str">
        <f>'Gene Table'!D361</f>
        <v>NM_013975</v>
      </c>
      <c r="C361" s="96" t="s">
        <v>289</v>
      </c>
      <c r="D361" s="97" t="e">
        <f>Calculations!BN362</f>
        <v>#DIV/0!</v>
      </c>
      <c r="E361" s="97" t="e">
        <f>Calculations!BO362</f>
        <v>#DIV/0!</v>
      </c>
      <c r="F361" s="98" t="e">
        <f t="shared" si="24"/>
        <v>#DIV/0!</v>
      </c>
      <c r="G361" s="98" t="e">
        <f t="shared" si="25"/>
        <v>#DIV/0!</v>
      </c>
      <c r="H361" s="97" t="e">
        <f t="shared" si="26"/>
        <v>#DIV/0!</v>
      </c>
      <c r="I361" s="101" t="str">
        <f>IF(OR(COUNT(Calculations!BP362:BY362)&lt;3,COUNT(Calculations!BZ362:CI362)&lt;3),"N/A",IF(ISERROR(TTEST(Calculations!BP362:BY362,Calculations!BZ362:CI362,2,2)),"N/A",TTEST(Calculations!BP362:BY362,Calculations!BZ362:CI362,2,2)))</f>
        <v>N/A</v>
      </c>
      <c r="J361" s="97" t="e">
        <f t="shared" si="27"/>
        <v>#DIV/0!</v>
      </c>
      <c r="K361" s="102" t="e">
        <f>IF(AND('Test Sample Data'!N361&gt;=35,'Control Sample Data'!N361&gt;=35),"Type 3",IF(AND('Test Sample Data'!N361&gt;=30,'Control Sample Data'!N361&gt;=30,OR(I361&gt;=0.05,I361="N/A")),"Type 2",IF(OR(AND('Test Sample Data'!N361&gt;=30,'Control Sample Data'!N361&lt;=30),AND('Test Sample Data'!N361&lt;=30,'Control Sample Data'!N361&gt;=30)),"Type 1","OKAY")))</f>
        <v>#DIV/0!</v>
      </c>
    </row>
    <row r="362" spans="1:11" ht="12.75">
      <c r="A362" s="99"/>
      <c r="B362" s="95" t="str">
        <f>'Gene Table'!D362</f>
        <v>NM_000234</v>
      </c>
      <c r="C362" s="96" t="s">
        <v>293</v>
      </c>
      <c r="D362" s="97" t="e">
        <f>Calculations!BN363</f>
        <v>#DIV/0!</v>
      </c>
      <c r="E362" s="97" t="e">
        <f>Calculations!BO363</f>
        <v>#DIV/0!</v>
      </c>
      <c r="F362" s="98" t="e">
        <f t="shared" si="24"/>
        <v>#DIV/0!</v>
      </c>
      <c r="G362" s="98" t="e">
        <f t="shared" si="25"/>
        <v>#DIV/0!</v>
      </c>
      <c r="H362" s="97" t="e">
        <f t="shared" si="26"/>
        <v>#DIV/0!</v>
      </c>
      <c r="I362" s="101" t="str">
        <f>IF(OR(COUNT(Calculations!BP363:BY363)&lt;3,COUNT(Calculations!BZ363:CI363)&lt;3),"N/A",IF(ISERROR(TTEST(Calculations!BP363:BY363,Calculations!BZ363:CI363,2,2)),"N/A",TTEST(Calculations!BP363:BY363,Calculations!BZ363:CI363,2,2)))</f>
        <v>N/A</v>
      </c>
      <c r="J362" s="97" t="e">
        <f t="shared" si="27"/>
        <v>#DIV/0!</v>
      </c>
      <c r="K362" s="102" t="e">
        <f>IF(AND('Test Sample Data'!N362&gt;=35,'Control Sample Data'!N362&gt;=35),"Type 3",IF(AND('Test Sample Data'!N362&gt;=30,'Control Sample Data'!N362&gt;=30,OR(I362&gt;=0.05,I362="N/A")),"Type 2",IF(OR(AND('Test Sample Data'!N362&gt;=30,'Control Sample Data'!N362&lt;=30),AND('Test Sample Data'!N362&lt;=30,'Control Sample Data'!N362&gt;=30)),"Type 1","OKAY")))</f>
        <v>#DIV/0!</v>
      </c>
    </row>
    <row r="363" spans="1:11" ht="12.75">
      <c r="A363" s="99"/>
      <c r="B363" s="95" t="str">
        <f>'Gene Table'!D363</f>
        <v>NM_004139</v>
      </c>
      <c r="C363" s="96" t="s">
        <v>297</v>
      </c>
      <c r="D363" s="97" t="e">
        <f>Calculations!BN364</f>
        <v>#DIV/0!</v>
      </c>
      <c r="E363" s="97" t="e">
        <f>Calculations!BO364</f>
        <v>#DIV/0!</v>
      </c>
      <c r="F363" s="98" t="e">
        <f t="shared" si="24"/>
        <v>#DIV/0!</v>
      </c>
      <c r="G363" s="98" t="e">
        <f t="shared" si="25"/>
        <v>#DIV/0!</v>
      </c>
      <c r="H363" s="97" t="e">
        <f t="shared" si="26"/>
        <v>#DIV/0!</v>
      </c>
      <c r="I363" s="101" t="str">
        <f>IF(OR(COUNT(Calculations!BP364:BY364)&lt;3,COUNT(Calculations!BZ364:CI364)&lt;3),"N/A",IF(ISERROR(TTEST(Calculations!BP364:BY364,Calculations!BZ364:CI364,2,2)),"N/A",TTEST(Calculations!BP364:BY364,Calculations!BZ364:CI364,2,2)))</f>
        <v>N/A</v>
      </c>
      <c r="J363" s="97" t="e">
        <f t="shared" si="27"/>
        <v>#DIV/0!</v>
      </c>
      <c r="K363" s="102" t="e">
        <f>IF(AND('Test Sample Data'!N363&gt;=35,'Control Sample Data'!N363&gt;=35),"Type 3",IF(AND('Test Sample Data'!N363&gt;=30,'Control Sample Data'!N363&gt;=30,OR(I363&gt;=0.05,I363="N/A")),"Type 2",IF(OR(AND('Test Sample Data'!N363&gt;=30,'Control Sample Data'!N363&lt;=30),AND('Test Sample Data'!N363&lt;=30,'Control Sample Data'!N363&gt;=30)),"Type 1","OKAY")))</f>
        <v>#DIV/0!</v>
      </c>
    </row>
    <row r="364" spans="1:11" ht="12.75">
      <c r="A364" s="99"/>
      <c r="B364" s="95" t="str">
        <f>'Gene Table'!D364</f>
        <v>NM_000426</v>
      </c>
      <c r="C364" s="96" t="s">
        <v>301</v>
      </c>
      <c r="D364" s="97" t="e">
        <f>Calculations!BN365</f>
        <v>#DIV/0!</v>
      </c>
      <c r="E364" s="97" t="e">
        <f>Calculations!BO365</f>
        <v>#DIV/0!</v>
      </c>
      <c r="F364" s="98" t="e">
        <f t="shared" si="24"/>
        <v>#DIV/0!</v>
      </c>
      <c r="G364" s="98" t="e">
        <f t="shared" si="25"/>
        <v>#DIV/0!</v>
      </c>
      <c r="H364" s="97" t="e">
        <f t="shared" si="26"/>
        <v>#DIV/0!</v>
      </c>
      <c r="I364" s="101" t="str">
        <f>IF(OR(COUNT(Calculations!BP365:BY365)&lt;3,COUNT(Calculations!BZ365:CI365)&lt;3),"N/A",IF(ISERROR(TTEST(Calculations!BP365:BY365,Calculations!BZ365:CI365,2,2)),"N/A",TTEST(Calculations!BP365:BY365,Calculations!BZ365:CI365,2,2)))</f>
        <v>N/A</v>
      </c>
      <c r="J364" s="97" t="e">
        <f t="shared" si="27"/>
        <v>#DIV/0!</v>
      </c>
      <c r="K364" s="102" t="e">
        <f>IF(AND('Test Sample Data'!N364&gt;=35,'Control Sample Data'!N364&gt;=35),"Type 3",IF(AND('Test Sample Data'!N364&gt;=30,'Control Sample Data'!N364&gt;=30,OR(I364&gt;=0.05,I364="N/A")),"Type 2",IF(OR(AND('Test Sample Data'!N364&gt;=30,'Control Sample Data'!N364&lt;=30),AND('Test Sample Data'!N364&lt;=30,'Control Sample Data'!N364&gt;=30)),"Type 1","OKAY")))</f>
        <v>#DIV/0!</v>
      </c>
    </row>
    <row r="365" spans="1:11" ht="12.75">
      <c r="A365" s="99"/>
      <c r="B365" s="95" t="str">
        <f>'Gene Table'!D365</f>
        <v>NM_000892</v>
      </c>
      <c r="C365" s="96" t="s">
        <v>305</v>
      </c>
      <c r="D365" s="97" t="e">
        <f>Calculations!BN366</f>
        <v>#DIV/0!</v>
      </c>
      <c r="E365" s="97" t="e">
        <f>Calculations!BO366</f>
        <v>#DIV/0!</v>
      </c>
      <c r="F365" s="98" t="e">
        <f t="shared" si="24"/>
        <v>#DIV/0!</v>
      </c>
      <c r="G365" s="98" t="e">
        <f t="shared" si="25"/>
        <v>#DIV/0!</v>
      </c>
      <c r="H365" s="97" t="e">
        <f t="shared" si="26"/>
        <v>#DIV/0!</v>
      </c>
      <c r="I365" s="101" t="str">
        <f>IF(OR(COUNT(Calculations!BP366:BY366)&lt;3,COUNT(Calculations!BZ366:CI366)&lt;3),"N/A",IF(ISERROR(TTEST(Calculations!BP366:BY366,Calculations!BZ366:CI366,2,2)),"N/A",TTEST(Calculations!BP366:BY366,Calculations!BZ366:CI366,2,2)))</f>
        <v>N/A</v>
      </c>
      <c r="J365" s="97" t="e">
        <f t="shared" si="27"/>
        <v>#DIV/0!</v>
      </c>
      <c r="K365" s="102" t="e">
        <f>IF(AND('Test Sample Data'!N365&gt;=35,'Control Sample Data'!N365&gt;=35),"Type 3",IF(AND('Test Sample Data'!N365&gt;=30,'Control Sample Data'!N365&gt;=30,OR(I365&gt;=0.05,I365="N/A")),"Type 2",IF(OR(AND('Test Sample Data'!N365&gt;=30,'Control Sample Data'!N365&lt;=30),AND('Test Sample Data'!N365&lt;=30,'Control Sample Data'!N365&gt;=30)),"Type 1","OKAY")))</f>
        <v>#DIV/0!</v>
      </c>
    </row>
    <row r="366" spans="1:11" ht="12.75">
      <c r="A366" s="99"/>
      <c r="B366" s="95" t="str">
        <f>'Gene Table'!D366</f>
        <v>NM_002257</v>
      </c>
      <c r="C366" s="96" t="s">
        <v>309</v>
      </c>
      <c r="D366" s="97" t="e">
        <f>Calculations!BN367</f>
        <v>#DIV/0!</v>
      </c>
      <c r="E366" s="97" t="e">
        <f>Calculations!BO367</f>
        <v>#DIV/0!</v>
      </c>
      <c r="F366" s="98" t="e">
        <f t="shared" si="24"/>
        <v>#DIV/0!</v>
      </c>
      <c r="G366" s="98" t="e">
        <f t="shared" si="25"/>
        <v>#DIV/0!</v>
      </c>
      <c r="H366" s="97" t="e">
        <f t="shared" si="26"/>
        <v>#DIV/0!</v>
      </c>
      <c r="I366" s="101" t="str">
        <f>IF(OR(COUNT(Calculations!BP367:BY367)&lt;3,COUNT(Calculations!BZ367:CI367)&lt;3),"N/A",IF(ISERROR(TTEST(Calculations!BP367:BY367,Calculations!BZ367:CI367,2,2)),"N/A",TTEST(Calculations!BP367:BY367,Calculations!BZ367:CI367,2,2)))</f>
        <v>N/A</v>
      </c>
      <c r="J366" s="97" t="e">
        <f t="shared" si="27"/>
        <v>#DIV/0!</v>
      </c>
      <c r="K366" s="102" t="e">
        <f>IF(AND('Test Sample Data'!N366&gt;=35,'Control Sample Data'!N366&gt;=35),"Type 3",IF(AND('Test Sample Data'!N366&gt;=30,'Control Sample Data'!N366&gt;=30,OR(I366&gt;=0.05,I366="N/A")),"Type 2",IF(OR(AND('Test Sample Data'!N366&gt;=30,'Control Sample Data'!N366&lt;=30),AND('Test Sample Data'!N366&lt;=30,'Control Sample Data'!N366&gt;=30)),"Type 1","OKAY")))</f>
        <v>#DIV/0!</v>
      </c>
    </row>
    <row r="367" spans="1:11" ht="12.75">
      <c r="A367" s="99"/>
      <c r="B367" s="95" t="str">
        <f>'Gene Table'!D367</f>
        <v>NM_002227</v>
      </c>
      <c r="C367" s="96" t="s">
        <v>313</v>
      </c>
      <c r="D367" s="97" t="e">
        <f>Calculations!BN368</f>
        <v>#DIV/0!</v>
      </c>
      <c r="E367" s="97" t="e">
        <f>Calculations!BO368</f>
        <v>#DIV/0!</v>
      </c>
      <c r="F367" s="98" t="e">
        <f t="shared" si="24"/>
        <v>#DIV/0!</v>
      </c>
      <c r="G367" s="98" t="e">
        <f t="shared" si="25"/>
        <v>#DIV/0!</v>
      </c>
      <c r="H367" s="97" t="e">
        <f t="shared" si="26"/>
        <v>#DIV/0!</v>
      </c>
      <c r="I367" s="101" t="str">
        <f>IF(OR(COUNT(Calculations!BP368:BY368)&lt;3,COUNT(Calculations!BZ368:CI368)&lt;3),"N/A",IF(ISERROR(TTEST(Calculations!BP368:BY368,Calculations!BZ368:CI368,2,2)),"N/A",TTEST(Calculations!BP368:BY368,Calculations!BZ368:CI368,2,2)))</f>
        <v>N/A</v>
      </c>
      <c r="J367" s="97" t="e">
        <f t="shared" si="27"/>
        <v>#DIV/0!</v>
      </c>
      <c r="K367" s="102" t="e">
        <f>IF(AND('Test Sample Data'!N367&gt;=35,'Control Sample Data'!N367&gt;=35),"Type 3",IF(AND('Test Sample Data'!N367&gt;=30,'Control Sample Data'!N367&gt;=30,OR(I367&gt;=0.05,I367="N/A")),"Type 2",IF(OR(AND('Test Sample Data'!N367&gt;=30,'Control Sample Data'!N367&lt;=30),AND('Test Sample Data'!N367&lt;=30,'Control Sample Data'!N367&gt;=30)),"Type 1","OKAY")))</f>
        <v>#DIV/0!</v>
      </c>
    </row>
    <row r="368" spans="1:11" ht="12.75">
      <c r="A368" s="99"/>
      <c r="B368" s="95" t="str">
        <f>'Gene Table'!D368</f>
        <v>NM_033453</v>
      </c>
      <c r="C368" s="96" t="s">
        <v>317</v>
      </c>
      <c r="D368" s="97" t="e">
        <f>Calculations!BN369</f>
        <v>#DIV/0!</v>
      </c>
      <c r="E368" s="97" t="e">
        <f>Calculations!BO369</f>
        <v>#DIV/0!</v>
      </c>
      <c r="F368" s="98" t="e">
        <f t="shared" si="24"/>
        <v>#DIV/0!</v>
      </c>
      <c r="G368" s="98" t="e">
        <f t="shared" si="25"/>
        <v>#DIV/0!</v>
      </c>
      <c r="H368" s="97" t="e">
        <f t="shared" si="26"/>
        <v>#DIV/0!</v>
      </c>
      <c r="I368" s="101" t="str">
        <f>IF(OR(COUNT(Calculations!BP369:BY369)&lt;3,COUNT(Calculations!BZ369:CI369)&lt;3),"N/A",IF(ISERROR(TTEST(Calculations!BP369:BY369,Calculations!BZ369:CI369,2,2)),"N/A",TTEST(Calculations!BP369:BY369,Calculations!BZ369:CI369,2,2)))</f>
        <v>N/A</v>
      </c>
      <c r="J368" s="97" t="e">
        <f t="shared" si="27"/>
        <v>#DIV/0!</v>
      </c>
      <c r="K368" s="102" t="e">
        <f>IF(AND('Test Sample Data'!N368&gt;=35,'Control Sample Data'!N368&gt;=35),"Type 3",IF(AND('Test Sample Data'!N368&gt;=30,'Control Sample Data'!N368&gt;=30,OR(I368&gt;=0.05,I368="N/A")),"Type 2",IF(OR(AND('Test Sample Data'!N368&gt;=30,'Control Sample Data'!N368&lt;=30),AND('Test Sample Data'!N368&lt;=30,'Control Sample Data'!N368&gt;=30)),"Type 1","OKAY")))</f>
        <v>#DIV/0!</v>
      </c>
    </row>
    <row r="369" spans="1:11" ht="12.75">
      <c r="A369" s="99"/>
      <c r="B369" s="95" t="str">
        <f>'Gene Table'!D369</f>
        <v>NM_000044</v>
      </c>
      <c r="C369" s="96" t="s">
        <v>321</v>
      </c>
      <c r="D369" s="97" t="e">
        <f>Calculations!BN370</f>
        <v>#DIV/0!</v>
      </c>
      <c r="E369" s="97" t="e">
        <f>Calculations!BO370</f>
        <v>#DIV/0!</v>
      </c>
      <c r="F369" s="98" t="e">
        <f t="shared" si="24"/>
        <v>#DIV/0!</v>
      </c>
      <c r="G369" s="98" t="e">
        <f t="shared" si="25"/>
        <v>#DIV/0!</v>
      </c>
      <c r="H369" s="97" t="e">
        <f t="shared" si="26"/>
        <v>#DIV/0!</v>
      </c>
      <c r="I369" s="101" t="str">
        <f>IF(OR(COUNT(Calculations!BP370:BY370)&lt;3,COUNT(Calculations!BZ370:CI370)&lt;3),"N/A",IF(ISERROR(TTEST(Calculations!BP370:BY370,Calculations!BZ370:CI370,2,2)),"N/A",TTEST(Calculations!BP370:BY370,Calculations!BZ370:CI370,2,2)))</f>
        <v>N/A</v>
      </c>
      <c r="J369" s="97" t="e">
        <f t="shared" si="27"/>
        <v>#DIV/0!</v>
      </c>
      <c r="K369" s="102" t="e">
        <f>IF(AND('Test Sample Data'!N369&gt;=35,'Control Sample Data'!N369&gt;=35),"Type 3",IF(AND('Test Sample Data'!N369&gt;=30,'Control Sample Data'!N369&gt;=30,OR(I369&gt;=0.05,I369="N/A")),"Type 2",IF(OR(AND('Test Sample Data'!N369&gt;=30,'Control Sample Data'!N369&lt;=30),AND('Test Sample Data'!N369&lt;=30,'Control Sample Data'!N369&gt;=30)),"Type 1","OKAY")))</f>
        <v>#DIV/0!</v>
      </c>
    </row>
    <row r="370" spans="1:11" ht="12.75">
      <c r="A370" s="99"/>
      <c r="B370" s="95" t="str">
        <f>'Gene Table'!D370</f>
        <v>NM_001570</v>
      </c>
      <c r="C370" s="96" t="s">
        <v>325</v>
      </c>
      <c r="D370" s="97" t="e">
        <f>Calculations!BN371</f>
        <v>#DIV/0!</v>
      </c>
      <c r="E370" s="97" t="e">
        <f>Calculations!BO371</f>
        <v>#DIV/0!</v>
      </c>
      <c r="F370" s="98" t="e">
        <f t="shared" si="24"/>
        <v>#DIV/0!</v>
      </c>
      <c r="G370" s="98" t="e">
        <f t="shared" si="25"/>
        <v>#DIV/0!</v>
      </c>
      <c r="H370" s="97" t="e">
        <f t="shared" si="26"/>
        <v>#DIV/0!</v>
      </c>
      <c r="I370" s="101" t="str">
        <f>IF(OR(COUNT(Calculations!BP371:BY371)&lt;3,COUNT(Calculations!BZ371:CI371)&lt;3),"N/A",IF(ISERROR(TTEST(Calculations!BP371:BY371,Calculations!BZ371:CI371,2,2)),"N/A",TTEST(Calculations!BP371:BY371,Calculations!BZ371:CI371,2,2)))</f>
        <v>N/A</v>
      </c>
      <c r="J370" s="97" t="e">
        <f t="shared" si="27"/>
        <v>#DIV/0!</v>
      </c>
      <c r="K370" s="102" t="e">
        <f>IF(AND('Test Sample Data'!N370&gt;=35,'Control Sample Data'!N370&gt;=35),"Type 3",IF(AND('Test Sample Data'!N370&gt;=30,'Control Sample Data'!N370&gt;=30,OR(I370&gt;=0.05,I370="N/A")),"Type 2",IF(OR(AND('Test Sample Data'!N370&gt;=30,'Control Sample Data'!N370&lt;=30),AND('Test Sample Data'!N370&lt;=30,'Control Sample Data'!N370&gt;=30)),"Type 1","OKAY")))</f>
        <v>#DIV/0!</v>
      </c>
    </row>
    <row r="371" spans="1:11" ht="12.75">
      <c r="A371" s="99"/>
      <c r="B371" s="95" t="str">
        <f>'Gene Table'!D371</f>
        <v>NM_005538</v>
      </c>
      <c r="C371" s="96" t="s">
        <v>329</v>
      </c>
      <c r="D371" s="97" t="e">
        <f>Calculations!BN372</f>
        <v>#DIV/0!</v>
      </c>
      <c r="E371" s="97" t="e">
        <f>Calculations!BO372</f>
        <v>#DIV/0!</v>
      </c>
      <c r="F371" s="98" t="e">
        <f t="shared" si="24"/>
        <v>#DIV/0!</v>
      </c>
      <c r="G371" s="98" t="e">
        <f t="shared" si="25"/>
        <v>#DIV/0!</v>
      </c>
      <c r="H371" s="97" t="e">
        <f t="shared" si="26"/>
        <v>#DIV/0!</v>
      </c>
      <c r="I371" s="101" t="str">
        <f>IF(OR(COUNT(Calculations!BP372:BY372)&lt;3,COUNT(Calculations!BZ372:CI372)&lt;3),"N/A",IF(ISERROR(TTEST(Calculations!BP372:BY372,Calculations!BZ372:CI372,2,2)),"N/A",TTEST(Calculations!BP372:BY372,Calculations!BZ372:CI372,2,2)))</f>
        <v>N/A</v>
      </c>
      <c r="J371" s="97" t="e">
        <f t="shared" si="27"/>
        <v>#DIV/0!</v>
      </c>
      <c r="K371" s="102" t="e">
        <f>IF(AND('Test Sample Data'!N371&gt;=35,'Control Sample Data'!N371&gt;=35),"Type 3",IF(AND('Test Sample Data'!N371&gt;=30,'Control Sample Data'!N371&gt;=30,OR(I371&gt;=0.05,I371="N/A")),"Type 2",IF(OR(AND('Test Sample Data'!N371&gt;=30,'Control Sample Data'!N371&lt;=30),AND('Test Sample Data'!N371&lt;=30,'Control Sample Data'!N371&gt;=30)),"Type 1","OKAY")))</f>
        <v>#DIV/0!</v>
      </c>
    </row>
    <row r="372" spans="1:11" ht="12.75">
      <c r="A372" s="99"/>
      <c r="B372" s="95" t="str">
        <f>'Gene Table'!D372</f>
        <v>NM_001562</v>
      </c>
      <c r="C372" s="96" t="s">
        <v>333</v>
      </c>
      <c r="D372" s="97" t="e">
        <f>Calculations!BN373</f>
        <v>#DIV/0!</v>
      </c>
      <c r="E372" s="97" t="e">
        <f>Calculations!BO373</f>
        <v>#DIV/0!</v>
      </c>
      <c r="F372" s="98" t="e">
        <f t="shared" si="24"/>
        <v>#DIV/0!</v>
      </c>
      <c r="G372" s="98" t="e">
        <f t="shared" si="25"/>
        <v>#DIV/0!</v>
      </c>
      <c r="H372" s="97" t="e">
        <f t="shared" si="26"/>
        <v>#DIV/0!</v>
      </c>
      <c r="I372" s="101" t="str">
        <f>IF(OR(COUNT(Calculations!BP373:BY373)&lt;3,COUNT(Calculations!BZ373:CI373)&lt;3),"N/A",IF(ISERROR(TTEST(Calculations!BP373:BY373,Calculations!BZ373:CI373,2,2)),"N/A",TTEST(Calculations!BP373:BY373,Calculations!BZ373:CI373,2,2)))</f>
        <v>N/A</v>
      </c>
      <c r="J372" s="97" t="e">
        <f t="shared" si="27"/>
        <v>#DIV/0!</v>
      </c>
      <c r="K372" s="102" t="e">
        <f>IF(AND('Test Sample Data'!N372&gt;=35,'Control Sample Data'!N372&gt;=35),"Type 3",IF(AND('Test Sample Data'!N372&gt;=30,'Control Sample Data'!N372&gt;=30,OR(I372&gt;=0.05,I372="N/A")),"Type 2",IF(OR(AND('Test Sample Data'!N372&gt;=30,'Control Sample Data'!N372&lt;=30),AND('Test Sample Data'!N372&lt;=30,'Control Sample Data'!N372&gt;=30)),"Type 1","OKAY")))</f>
        <v>#DIV/0!</v>
      </c>
    </row>
    <row r="373" spans="1:11" ht="12.75">
      <c r="A373" s="99"/>
      <c r="B373" s="95" t="str">
        <f>'Gene Table'!D373</f>
        <v>NM_002189</v>
      </c>
      <c r="C373" s="96" t="s">
        <v>337</v>
      </c>
      <c r="D373" s="97" t="e">
        <f>Calculations!BN374</f>
        <v>#DIV/0!</v>
      </c>
      <c r="E373" s="97" t="e">
        <f>Calculations!BO374</f>
        <v>#DIV/0!</v>
      </c>
      <c r="F373" s="98" t="e">
        <f t="shared" si="24"/>
        <v>#DIV/0!</v>
      </c>
      <c r="G373" s="98" t="e">
        <f t="shared" si="25"/>
        <v>#DIV/0!</v>
      </c>
      <c r="H373" s="97" t="e">
        <f t="shared" si="26"/>
        <v>#DIV/0!</v>
      </c>
      <c r="I373" s="101" t="str">
        <f>IF(OR(COUNT(Calculations!BP374:BY374)&lt;3,COUNT(Calculations!BZ374:CI374)&lt;3),"N/A",IF(ISERROR(TTEST(Calculations!BP374:BY374,Calculations!BZ374:CI374,2,2)),"N/A",TTEST(Calculations!BP374:BY374,Calculations!BZ374:CI374,2,2)))</f>
        <v>N/A</v>
      </c>
      <c r="J373" s="97" t="e">
        <f t="shared" si="27"/>
        <v>#DIV/0!</v>
      </c>
      <c r="K373" s="102" t="e">
        <f>IF(AND('Test Sample Data'!N373&gt;=35,'Control Sample Data'!N373&gt;=35),"Type 3",IF(AND('Test Sample Data'!N373&gt;=30,'Control Sample Data'!N373&gt;=30,OR(I373&gt;=0.05,I373="N/A")),"Type 2",IF(OR(AND('Test Sample Data'!N373&gt;=30,'Control Sample Data'!N373&lt;=30),AND('Test Sample Data'!N373&lt;=30,'Control Sample Data'!N373&gt;=30)),"Type 1","OKAY")))</f>
        <v>#DIV/0!</v>
      </c>
    </row>
    <row r="374" spans="1:11" ht="12.75">
      <c r="A374" s="99"/>
      <c r="B374" s="95" t="str">
        <f>'Gene Table'!D374</f>
        <v>NM_001559</v>
      </c>
      <c r="C374" s="96" t="s">
        <v>341</v>
      </c>
      <c r="D374" s="97" t="e">
        <f>Calculations!BN375</f>
        <v>#DIV/0!</v>
      </c>
      <c r="E374" s="97" t="e">
        <f>Calculations!BO375</f>
        <v>#DIV/0!</v>
      </c>
      <c r="F374" s="98" t="e">
        <f t="shared" si="24"/>
        <v>#DIV/0!</v>
      </c>
      <c r="G374" s="98" t="e">
        <f t="shared" si="25"/>
        <v>#DIV/0!</v>
      </c>
      <c r="H374" s="97" t="e">
        <f t="shared" si="26"/>
        <v>#DIV/0!</v>
      </c>
      <c r="I374" s="101" t="str">
        <f>IF(OR(COUNT(Calculations!BP375:BY375)&lt;3,COUNT(Calculations!BZ375:CI375)&lt;3),"N/A",IF(ISERROR(TTEST(Calculations!BP375:BY375,Calculations!BZ375:CI375,2,2)),"N/A",TTEST(Calculations!BP375:BY375,Calculations!BZ375:CI375,2,2)))</f>
        <v>N/A</v>
      </c>
      <c r="J374" s="97" t="e">
        <f t="shared" si="27"/>
        <v>#DIV/0!</v>
      </c>
      <c r="K374" s="102" t="e">
        <f>IF(AND('Test Sample Data'!N374&gt;=35,'Control Sample Data'!N374&gt;=35),"Type 3",IF(AND('Test Sample Data'!N374&gt;=30,'Control Sample Data'!N374&gt;=30,OR(I374&gt;=0.05,I374="N/A")),"Type 2",IF(OR(AND('Test Sample Data'!N374&gt;=30,'Control Sample Data'!N374&lt;=30),AND('Test Sample Data'!N374&lt;=30,'Control Sample Data'!N374&gt;=30)),"Type 1","OKAY")))</f>
        <v>#DIV/0!</v>
      </c>
    </row>
    <row r="375" spans="1:11" ht="12.75">
      <c r="A375" s="99"/>
      <c r="B375" s="95" t="str">
        <f>'Gene Table'!D375</f>
        <v>HGDC</v>
      </c>
      <c r="C375" s="96" t="s">
        <v>345</v>
      </c>
      <c r="D375" s="97" t="e">
        <f>Calculations!BN376</f>
        <v>#DIV/0!</v>
      </c>
      <c r="E375" s="97" t="e">
        <f>Calculations!BO376</f>
        <v>#DIV/0!</v>
      </c>
      <c r="F375" s="98" t="e">
        <f t="shared" si="24"/>
        <v>#DIV/0!</v>
      </c>
      <c r="G375" s="98" t="e">
        <f t="shared" si="25"/>
        <v>#DIV/0!</v>
      </c>
      <c r="H375" s="97" t="e">
        <f t="shared" si="26"/>
        <v>#DIV/0!</v>
      </c>
      <c r="I375" s="101" t="str">
        <f>IF(OR(COUNT(Calculations!BP376:BY376)&lt;3,COUNT(Calculations!BZ376:CI376)&lt;3),"N/A",IF(ISERROR(TTEST(Calculations!BP376:BY376,Calculations!BZ376:CI376,2,2)),"N/A",TTEST(Calculations!BP376:BY376,Calculations!BZ376:CI376,2,2)))</f>
        <v>N/A</v>
      </c>
      <c r="J375" s="97" t="e">
        <f t="shared" si="27"/>
        <v>#DIV/0!</v>
      </c>
      <c r="K375" s="102" t="e">
        <f>IF(AND('Test Sample Data'!N375&gt;=35,'Control Sample Data'!N375&gt;=35),"Type 3",IF(AND('Test Sample Data'!N375&gt;=30,'Control Sample Data'!N375&gt;=30,OR(I375&gt;=0.05,I375="N/A")),"Type 2",IF(OR(AND('Test Sample Data'!N375&gt;=30,'Control Sample Data'!N375&lt;=30),AND('Test Sample Data'!N375&lt;=30,'Control Sample Data'!N375&gt;=30)),"Type 1","OKAY")))</f>
        <v>#DIV/0!</v>
      </c>
    </row>
    <row r="376" spans="1:11" ht="12.75">
      <c r="A376" s="99"/>
      <c r="B376" s="95" t="str">
        <f>'Gene Table'!D376</f>
        <v>HGDC</v>
      </c>
      <c r="C376" s="96" t="s">
        <v>347</v>
      </c>
      <c r="D376" s="97" t="e">
        <f>Calculations!BN377</f>
        <v>#DIV/0!</v>
      </c>
      <c r="E376" s="97" t="e">
        <f>Calculations!BO377</f>
        <v>#DIV/0!</v>
      </c>
      <c r="F376" s="98" t="e">
        <f t="shared" si="24"/>
        <v>#DIV/0!</v>
      </c>
      <c r="G376" s="98" t="e">
        <f t="shared" si="25"/>
        <v>#DIV/0!</v>
      </c>
      <c r="H376" s="97" t="e">
        <f t="shared" si="26"/>
        <v>#DIV/0!</v>
      </c>
      <c r="I376" s="101" t="str">
        <f>IF(OR(COUNT(Calculations!BP377:BY377)&lt;3,COUNT(Calculations!BZ377:CI377)&lt;3),"N/A",IF(ISERROR(TTEST(Calculations!BP377:BY377,Calculations!BZ377:CI377,2,2)),"N/A",TTEST(Calculations!BP377:BY377,Calculations!BZ377:CI377,2,2)))</f>
        <v>N/A</v>
      </c>
      <c r="J376" s="97" t="e">
        <f t="shared" si="27"/>
        <v>#DIV/0!</v>
      </c>
      <c r="K376" s="102" t="e">
        <f>IF(AND('Test Sample Data'!N376&gt;=35,'Control Sample Data'!N376&gt;=35),"Type 3",IF(AND('Test Sample Data'!N376&gt;=30,'Control Sample Data'!N376&gt;=30,OR(I376&gt;=0.05,I376="N/A")),"Type 2",IF(OR(AND('Test Sample Data'!N376&gt;=30,'Control Sample Data'!N376&lt;=30),AND('Test Sample Data'!N376&lt;=30,'Control Sample Data'!N376&gt;=30)),"Type 1","OKAY")))</f>
        <v>#DIV/0!</v>
      </c>
    </row>
    <row r="377" spans="1:11" ht="12.75">
      <c r="A377" s="99"/>
      <c r="B377" s="95" t="str">
        <f>'Gene Table'!D377</f>
        <v>NM_002046</v>
      </c>
      <c r="C377" s="96" t="s">
        <v>348</v>
      </c>
      <c r="D377" s="97" t="e">
        <f>Calculations!BN378</f>
        <v>#DIV/0!</v>
      </c>
      <c r="E377" s="97" t="e">
        <f>Calculations!BO378</f>
        <v>#DIV/0!</v>
      </c>
      <c r="F377" s="98" t="e">
        <f t="shared" si="24"/>
        <v>#DIV/0!</v>
      </c>
      <c r="G377" s="98" t="e">
        <f t="shared" si="25"/>
        <v>#DIV/0!</v>
      </c>
      <c r="H377" s="97" t="e">
        <f t="shared" si="26"/>
        <v>#DIV/0!</v>
      </c>
      <c r="I377" s="101" t="str">
        <f>IF(OR(COUNT(Calculations!BP378:BY378)&lt;3,COUNT(Calculations!BZ378:CI378)&lt;3),"N/A",IF(ISERROR(TTEST(Calculations!BP378:BY378,Calculations!BZ378:CI378,2,2)),"N/A",TTEST(Calculations!BP378:BY378,Calculations!BZ378:CI378,2,2)))</f>
        <v>N/A</v>
      </c>
      <c r="J377" s="97" t="e">
        <f t="shared" si="27"/>
        <v>#DIV/0!</v>
      </c>
      <c r="K377" s="102" t="e">
        <f>IF(AND('Test Sample Data'!N377&gt;=35,'Control Sample Data'!N377&gt;=35),"Type 3",IF(AND('Test Sample Data'!N377&gt;=30,'Control Sample Data'!N377&gt;=30,OR(I377&gt;=0.05,I377="N/A")),"Type 2",IF(OR(AND('Test Sample Data'!N377&gt;=30,'Control Sample Data'!N377&lt;=30),AND('Test Sample Data'!N377&lt;=30,'Control Sample Data'!N377&gt;=30)),"Type 1","OKAY")))</f>
        <v>#DIV/0!</v>
      </c>
    </row>
    <row r="378" spans="1:11" ht="12.75">
      <c r="A378" s="99"/>
      <c r="B378" s="95" t="str">
        <f>'Gene Table'!D378</f>
        <v>NM_001101</v>
      </c>
      <c r="C378" s="96" t="s">
        <v>352</v>
      </c>
      <c r="D378" s="97" t="e">
        <f>Calculations!BN379</f>
        <v>#DIV/0!</v>
      </c>
      <c r="E378" s="97" t="e">
        <f>Calculations!BO379</f>
        <v>#DIV/0!</v>
      </c>
      <c r="F378" s="98" t="e">
        <f t="shared" si="24"/>
        <v>#DIV/0!</v>
      </c>
      <c r="G378" s="98" t="e">
        <f t="shared" si="25"/>
        <v>#DIV/0!</v>
      </c>
      <c r="H378" s="97" t="e">
        <f t="shared" si="26"/>
        <v>#DIV/0!</v>
      </c>
      <c r="I378" s="101" t="str">
        <f>IF(OR(COUNT(Calculations!BP379:BY379)&lt;3,COUNT(Calculations!BZ379:CI379)&lt;3),"N/A",IF(ISERROR(TTEST(Calculations!BP379:BY379,Calculations!BZ379:CI379,2,2)),"N/A",TTEST(Calculations!BP379:BY379,Calculations!BZ379:CI379,2,2)))</f>
        <v>N/A</v>
      </c>
      <c r="J378" s="97" t="e">
        <f t="shared" si="27"/>
        <v>#DIV/0!</v>
      </c>
      <c r="K378" s="102" t="e">
        <f>IF(AND('Test Sample Data'!N378&gt;=35,'Control Sample Data'!N378&gt;=35),"Type 3",IF(AND('Test Sample Data'!N378&gt;=30,'Control Sample Data'!N378&gt;=30,OR(I378&gt;=0.05,I378="N/A")),"Type 2",IF(OR(AND('Test Sample Data'!N378&gt;=30,'Control Sample Data'!N378&lt;=30),AND('Test Sample Data'!N378&lt;=30,'Control Sample Data'!N378&gt;=30)),"Type 1","OKAY")))</f>
        <v>#DIV/0!</v>
      </c>
    </row>
    <row r="379" spans="1:11" ht="12.75">
      <c r="A379" s="99"/>
      <c r="B379" s="95" t="str">
        <f>'Gene Table'!D379</f>
        <v>NM_004048</v>
      </c>
      <c r="C379" s="96" t="s">
        <v>356</v>
      </c>
      <c r="D379" s="97" t="e">
        <f>Calculations!BN380</f>
        <v>#DIV/0!</v>
      </c>
      <c r="E379" s="97" t="e">
        <f>Calculations!BO380</f>
        <v>#DIV/0!</v>
      </c>
      <c r="F379" s="98" t="e">
        <f t="shared" si="24"/>
        <v>#DIV/0!</v>
      </c>
      <c r="G379" s="98" t="e">
        <f t="shared" si="25"/>
        <v>#DIV/0!</v>
      </c>
      <c r="H379" s="97" t="e">
        <f t="shared" si="26"/>
        <v>#DIV/0!</v>
      </c>
      <c r="I379" s="101" t="str">
        <f>IF(OR(COUNT(Calculations!BP380:BY380)&lt;3,COUNT(Calculations!BZ380:CI380)&lt;3),"N/A",IF(ISERROR(TTEST(Calculations!BP380:BY380,Calculations!BZ380:CI380,2,2)),"N/A",TTEST(Calculations!BP380:BY380,Calculations!BZ380:CI380,2,2)))</f>
        <v>N/A</v>
      </c>
      <c r="J379" s="97" t="e">
        <f t="shared" si="27"/>
        <v>#DIV/0!</v>
      </c>
      <c r="K379" s="102" t="e">
        <f>IF(AND('Test Sample Data'!N379&gt;=35,'Control Sample Data'!N379&gt;=35),"Type 3",IF(AND('Test Sample Data'!N379&gt;=30,'Control Sample Data'!N379&gt;=30,OR(I379&gt;=0.05,I379="N/A")),"Type 2",IF(OR(AND('Test Sample Data'!N379&gt;=30,'Control Sample Data'!N379&lt;=30),AND('Test Sample Data'!N379&lt;=30,'Control Sample Data'!N379&gt;=30)),"Type 1","OKAY")))</f>
        <v>#DIV/0!</v>
      </c>
    </row>
    <row r="380" spans="1:11" ht="12.75">
      <c r="A380" s="99"/>
      <c r="B380" s="95" t="str">
        <f>'Gene Table'!D380</f>
        <v>NM_012423</v>
      </c>
      <c r="C380" s="96" t="s">
        <v>360</v>
      </c>
      <c r="D380" s="97" t="e">
        <f>Calculations!BN381</f>
        <v>#DIV/0!</v>
      </c>
      <c r="E380" s="97" t="e">
        <f>Calculations!BO381</f>
        <v>#DIV/0!</v>
      </c>
      <c r="F380" s="98" t="e">
        <f t="shared" si="24"/>
        <v>#DIV/0!</v>
      </c>
      <c r="G380" s="98" t="e">
        <f t="shared" si="25"/>
        <v>#DIV/0!</v>
      </c>
      <c r="H380" s="97" t="e">
        <f t="shared" si="26"/>
        <v>#DIV/0!</v>
      </c>
      <c r="I380" s="101" t="str">
        <f>IF(OR(COUNT(Calculations!BP381:BY381)&lt;3,COUNT(Calculations!BZ381:CI381)&lt;3),"N/A",IF(ISERROR(TTEST(Calculations!BP381:BY381,Calculations!BZ381:CI381,2,2)),"N/A",TTEST(Calculations!BP381:BY381,Calculations!BZ381:CI381,2,2)))</f>
        <v>N/A</v>
      </c>
      <c r="J380" s="97" t="e">
        <f t="shared" si="27"/>
        <v>#DIV/0!</v>
      </c>
      <c r="K380" s="102" t="e">
        <f>IF(AND('Test Sample Data'!N380&gt;=35,'Control Sample Data'!N380&gt;=35),"Type 3",IF(AND('Test Sample Data'!N380&gt;=30,'Control Sample Data'!N380&gt;=30,OR(I380&gt;=0.05,I380="N/A")),"Type 2",IF(OR(AND('Test Sample Data'!N380&gt;=30,'Control Sample Data'!N380&lt;=30),AND('Test Sample Data'!N380&lt;=30,'Control Sample Data'!N380&gt;=30)),"Type 1","OKAY")))</f>
        <v>#DIV/0!</v>
      </c>
    </row>
    <row r="381" spans="1:11" ht="12.75">
      <c r="A381" s="99"/>
      <c r="B381" s="95" t="str">
        <f>'Gene Table'!D381</f>
        <v>NM_000194</v>
      </c>
      <c r="C381" s="96" t="s">
        <v>364</v>
      </c>
      <c r="D381" s="97" t="e">
        <f>Calculations!BN382</f>
        <v>#DIV/0!</v>
      </c>
      <c r="E381" s="97" t="e">
        <f>Calculations!BO382</f>
        <v>#DIV/0!</v>
      </c>
      <c r="F381" s="98" t="e">
        <f t="shared" si="24"/>
        <v>#DIV/0!</v>
      </c>
      <c r="G381" s="98" t="e">
        <f t="shared" si="25"/>
        <v>#DIV/0!</v>
      </c>
      <c r="H381" s="97" t="e">
        <f t="shared" si="26"/>
        <v>#DIV/0!</v>
      </c>
      <c r="I381" s="101" t="str">
        <f>IF(OR(COUNT(Calculations!BP382:BY382)&lt;3,COUNT(Calculations!BZ382:CI382)&lt;3),"N/A",IF(ISERROR(TTEST(Calculations!BP382:BY382,Calculations!BZ382:CI382,2,2)),"N/A",TTEST(Calculations!BP382:BY382,Calculations!BZ382:CI382,2,2)))</f>
        <v>N/A</v>
      </c>
      <c r="J381" s="97" t="e">
        <f t="shared" si="27"/>
        <v>#DIV/0!</v>
      </c>
      <c r="K381" s="102" t="e">
        <f>IF(AND('Test Sample Data'!N381&gt;=35,'Control Sample Data'!N381&gt;=35),"Type 3",IF(AND('Test Sample Data'!N381&gt;=30,'Control Sample Data'!N381&gt;=30,OR(I381&gt;=0.05,I381="N/A")),"Type 2",IF(OR(AND('Test Sample Data'!N381&gt;=30,'Control Sample Data'!N381&lt;=30),AND('Test Sample Data'!N381&lt;=30,'Control Sample Data'!N381&gt;=30)),"Type 1","OKAY")))</f>
        <v>#DIV/0!</v>
      </c>
    </row>
    <row r="382" spans="1:11" ht="12.75">
      <c r="A382" s="99"/>
      <c r="B382" s="95" t="str">
        <f>'Gene Table'!D382</f>
        <v>NR_003286</v>
      </c>
      <c r="C382" s="96" t="s">
        <v>368</v>
      </c>
      <c r="D382" s="97" t="e">
        <f>Calculations!BN383</f>
        <v>#DIV/0!</v>
      </c>
      <c r="E382" s="97" t="e">
        <f>Calculations!BO383</f>
        <v>#DIV/0!</v>
      </c>
      <c r="F382" s="98" t="e">
        <f t="shared" si="24"/>
        <v>#DIV/0!</v>
      </c>
      <c r="G382" s="98" t="e">
        <f t="shared" si="25"/>
        <v>#DIV/0!</v>
      </c>
      <c r="H382" s="97" t="e">
        <f t="shared" si="26"/>
        <v>#DIV/0!</v>
      </c>
      <c r="I382" s="101" t="str">
        <f>IF(OR(COUNT(Calculations!BP383:BY383)&lt;3,COUNT(Calculations!BZ383:CI383)&lt;3),"N/A",IF(ISERROR(TTEST(Calculations!BP383:BY383,Calculations!BZ383:CI383,2,2)),"N/A",TTEST(Calculations!BP383:BY383,Calculations!BZ383:CI383,2,2)))</f>
        <v>N/A</v>
      </c>
      <c r="J382" s="97" t="e">
        <f t="shared" si="27"/>
        <v>#DIV/0!</v>
      </c>
      <c r="K382" s="102" t="e">
        <f>IF(AND('Test Sample Data'!N382&gt;=35,'Control Sample Data'!N382&gt;=35),"Type 3",IF(AND('Test Sample Data'!N382&gt;=30,'Control Sample Data'!N382&gt;=30,OR(I382&gt;=0.05,I382="N/A")),"Type 2",IF(OR(AND('Test Sample Data'!N382&gt;=30,'Control Sample Data'!N382&lt;=30),AND('Test Sample Data'!N382&lt;=30,'Control Sample Data'!N382&gt;=30)),"Type 1","OKAY")))</f>
        <v>#DIV/0!</v>
      </c>
    </row>
    <row r="383" spans="1:11" ht="11" customHeight="1">
      <c r="A383" s="99"/>
      <c r="B383" s="95" t="str">
        <f>'Gene Table'!D383</f>
        <v>RT</v>
      </c>
      <c r="C383" s="96" t="s">
        <v>372</v>
      </c>
      <c r="D383" s="97" t="e">
        <f>Calculations!BN384</f>
        <v>#DIV/0!</v>
      </c>
      <c r="E383" s="97" t="e">
        <f>Calculations!BO384</f>
        <v>#DIV/0!</v>
      </c>
      <c r="F383" s="98" t="e">
        <f>2^-D383</f>
        <v>#DIV/0!</v>
      </c>
      <c r="G383" s="98" t="e">
        <f>2^-E383</f>
        <v>#DIV/0!</v>
      </c>
      <c r="H383" s="97" t="e">
        <f>F383/G383</f>
        <v>#DIV/0!</v>
      </c>
      <c r="I383" s="101" t="str">
        <f>IF(OR(COUNT(Calculations!BP384:BY384)&lt;3,COUNT(Calculations!BZ384:CI384)&lt;3),"N/A",IF(ISERROR(TTEST(Calculations!BP384:BY384,Calculations!BZ384:CI384,2,2)),"N/A",TTEST(Calculations!BP384:BY384,Calculations!BZ384:CI384,2,2)))</f>
        <v>N/A</v>
      </c>
      <c r="J383" s="97" t="e">
        <f>IF(H383&gt;1,H383,-1/H383)</f>
        <v>#DIV/0!</v>
      </c>
      <c r="K383" s="102" t="e">
        <f>IF(AND('Test Sample Data'!N383&gt;=35,'Control Sample Data'!N383&gt;=35),"Type 3",IF(AND('Test Sample Data'!N383&gt;=30,'Control Sample Data'!N383&gt;=30,OR(I383&gt;=0.05,I383="N/A")),"Type 2",IF(OR(AND('Test Sample Data'!N383&gt;=30,'Control Sample Data'!N383&lt;=30),AND('Test Sample Data'!N383&lt;=30,'Control Sample Data'!N383&gt;=30)),"Type 1","OKAY")))</f>
        <v>#DIV/0!</v>
      </c>
    </row>
    <row r="384" spans="1:11" ht="11" customHeight="1">
      <c r="A384" s="99"/>
      <c r="B384" s="95" t="str">
        <f>'Gene Table'!D384</f>
        <v>RT</v>
      </c>
      <c r="C384" s="96" t="s">
        <v>374</v>
      </c>
      <c r="D384" s="97" t="e">
        <f>Calculations!BN385</f>
        <v>#DIV/0!</v>
      </c>
      <c r="E384" s="97" t="e">
        <f>Calculations!BO385</f>
        <v>#DIV/0!</v>
      </c>
      <c r="F384" s="98" t="e">
        <f>2^-D384</f>
        <v>#DIV/0!</v>
      </c>
      <c r="G384" s="98" t="e">
        <f>2^-E384</f>
        <v>#DIV/0!</v>
      </c>
      <c r="H384" s="97" t="e">
        <f>F384/G384</f>
        <v>#DIV/0!</v>
      </c>
      <c r="I384" s="101" t="str">
        <f>IF(OR(COUNT(Calculations!BP385:BY385)&lt;3,COUNT(Calculations!BZ385:CI385)&lt;3),"N/A",IF(ISERROR(TTEST(Calculations!BP385:BY385,Calculations!BZ385:CI385,2,2)),"N/A",TTEST(Calculations!BP385:BY385,Calculations!BZ385:CI385,2,2)))</f>
        <v>N/A</v>
      </c>
      <c r="J384" s="97" t="e">
        <f>IF(H384&gt;1,H384,-1/H384)</f>
        <v>#DIV/0!</v>
      </c>
      <c r="K384" s="102" t="e">
        <f>IF(AND('Test Sample Data'!N384&gt;=35,'Control Sample Data'!N384&gt;=35),"Type 3",IF(AND('Test Sample Data'!N384&gt;=30,'Control Sample Data'!N384&gt;=30,OR(I384&gt;=0.05,I384="N/A")),"Type 2",IF(OR(AND('Test Sample Data'!N384&gt;=30,'Control Sample Data'!N384&lt;=30),AND('Test Sample Data'!N384&lt;=30,'Control Sample Data'!N384&gt;=30)),"Type 1","OKAY")))</f>
        <v>#DIV/0!</v>
      </c>
    </row>
    <row r="385" spans="1:11" ht="11" customHeight="1">
      <c r="A385" s="99"/>
      <c r="B385" s="95" t="str">
        <f>'Gene Table'!D385</f>
        <v>PCR</v>
      </c>
      <c r="C385" s="96" t="s">
        <v>375</v>
      </c>
      <c r="D385" s="97" t="e">
        <f>Calculations!BN386</f>
        <v>#DIV/0!</v>
      </c>
      <c r="E385" s="97" t="e">
        <f>Calculations!BO386</f>
        <v>#DIV/0!</v>
      </c>
      <c r="F385" s="98" t="e">
        <f>2^-D385</f>
        <v>#DIV/0!</v>
      </c>
      <c r="G385" s="98" t="e">
        <f>2^-E385</f>
        <v>#DIV/0!</v>
      </c>
      <c r="H385" s="97" t="e">
        <f>F385/G385</f>
        <v>#DIV/0!</v>
      </c>
      <c r="I385" s="101" t="str">
        <f>IF(OR(COUNT(Calculations!BP386:BY386)&lt;3,COUNT(Calculations!BZ386:CI386)&lt;3),"N/A",IF(ISERROR(TTEST(Calculations!BP386:BY386,Calculations!BZ386:CI386,2,2)),"N/A",TTEST(Calculations!BP386:BY386,Calculations!BZ386:CI386,2,2)))</f>
        <v>N/A</v>
      </c>
      <c r="J385" s="97" t="e">
        <f>IF(H385&gt;1,H385,-1/H385)</f>
        <v>#DIV/0!</v>
      </c>
      <c r="K385" s="102" t="e">
        <f>IF(AND('Test Sample Data'!N385&gt;=35,'Control Sample Data'!N385&gt;=35),"Type 3",IF(AND('Test Sample Data'!N385&gt;=30,'Control Sample Data'!N385&gt;=30,OR(I385&gt;=0.05,I385="N/A")),"Type 2",IF(OR(AND('Test Sample Data'!N385&gt;=30,'Control Sample Data'!N385&lt;=30),AND('Test Sample Data'!N385&lt;=30,'Control Sample Data'!N385&gt;=30)),"Type 1","OKAY")))</f>
        <v>#DIV/0!</v>
      </c>
    </row>
    <row r="386" spans="1:11" ht="11" customHeight="1">
      <c r="A386" s="99"/>
      <c r="B386" s="95" t="str">
        <f>'Gene Table'!D386</f>
        <v>PCR</v>
      </c>
      <c r="C386" s="96" t="s">
        <v>377</v>
      </c>
      <c r="D386" s="97" t="e">
        <f>Calculations!BN387</f>
        <v>#DIV/0!</v>
      </c>
      <c r="E386" s="97" t="e">
        <f>Calculations!BO387</f>
        <v>#DIV/0!</v>
      </c>
      <c r="F386" s="98" t="e">
        <f>2^-D386</f>
        <v>#DIV/0!</v>
      </c>
      <c r="G386" s="98" t="e">
        <f>2^-E386</f>
        <v>#DIV/0!</v>
      </c>
      <c r="H386" s="97" t="e">
        <f>F386/G386</f>
        <v>#DIV/0!</v>
      </c>
      <c r="I386" s="101" t="str">
        <f>IF(OR(COUNT(Calculations!BP387:BY387)&lt;3,COUNT(Calculations!BZ387:CI387)&lt;3),"N/A",IF(ISERROR(TTEST(Calculations!BP387:BY387,Calculations!BZ387:CI387,2,2)),"N/A",TTEST(Calculations!BP387:BY387,Calculations!BZ387:CI387,2,2)))</f>
        <v>N/A</v>
      </c>
      <c r="J386" s="97" t="e">
        <f>IF(H386&gt;1,H386,-1/H386)</f>
        <v>#DIV/0!</v>
      </c>
      <c r="K386" s="102" t="e">
        <f>IF(AND('Test Sample Data'!N386&gt;=35,'Control Sample Data'!N386&gt;=35),"Type 3",IF(AND('Test Sample Data'!N386&gt;=30,'Control Sample Data'!N386&gt;=30,OR(I386&gt;=0.05,I386="N/A")),"Type 2",IF(OR(AND('Test Sample Data'!N386&gt;=30,'Control Sample Data'!N386&lt;=30),AND('Test Sample Data'!N386&lt;=30,'Control Sample Data'!N386&gt;=30)),"Type 1","OKAY")))</f>
        <v>#DIV/0!</v>
      </c>
    </row>
    <row r="387" spans="1:11" ht="12.75">
      <c r="A387" s="103" t="s">
        <v>1137</v>
      </c>
      <c r="B387" s="104" t="str">
        <f>'Gene Table'!D387</f>
        <v>NM_005535</v>
      </c>
      <c r="C387" s="96" t="s">
        <v>9</v>
      </c>
      <c r="D387" s="97" t="e">
        <f>Calculations!BN388</f>
        <v>#DIV/0!</v>
      </c>
      <c r="E387" s="97" t="e">
        <f>Calculations!BO388</f>
        <v>#DIV/0!</v>
      </c>
      <c r="F387" s="98" t="e">
        <f aca="true" t="shared" si="28" ref="F387:F450">2^-D387</f>
        <v>#DIV/0!</v>
      </c>
      <c r="G387" s="98" t="e">
        <f aca="true" t="shared" si="29" ref="G387:G450">2^-E387</f>
        <v>#DIV/0!</v>
      </c>
      <c r="H387" s="97" t="e">
        <f>F387/G387</f>
        <v>#DIV/0!</v>
      </c>
      <c r="I387" s="101" t="str">
        <f>IF(OR(COUNT(Calculations!BP388:BY388)&lt;3,COUNT(Calculations!BZ388:CI388)&lt;3),"N/A",IF(ISERROR(TTEST(Calculations!BP388:BY388,Calculations!BZ388:CI388,2,2)),"N/A",TTEST(Calculations!BP388:BY388,Calculations!BZ388:CI388,2,2)))</f>
        <v>N/A</v>
      </c>
      <c r="J387" s="97" t="e">
        <f>IF(H387&gt;1,H387,-1/H387)</f>
        <v>#DIV/0!</v>
      </c>
      <c r="K387" s="102" t="e">
        <f>IF(AND('Test Sample Data'!N387&gt;=35,'Control Sample Data'!N387&gt;=35),"Type 3",IF(AND('Test Sample Data'!N387&gt;=30,'Control Sample Data'!N387&gt;=30,OR(I387&gt;=0.05,I387="N/A")),"Type 2",IF(OR(AND('Test Sample Data'!N387&gt;=30,'Control Sample Data'!N387&lt;=30),AND('Test Sample Data'!N387&lt;=30,'Control Sample Data'!N387&gt;=30)),"Type 1","OKAY")))</f>
        <v>#DIV/0!</v>
      </c>
    </row>
    <row r="388" spans="1:11" ht="12.75">
      <c r="A388" s="103"/>
      <c r="B388" s="104" t="str">
        <f>'Gene Table'!D388</f>
        <v>NM_000634</v>
      </c>
      <c r="C388" s="96" t="s">
        <v>13</v>
      </c>
      <c r="D388" s="97" t="e">
        <f>Calculations!BN389</f>
        <v>#DIV/0!</v>
      </c>
      <c r="E388" s="97" t="e">
        <f>Calculations!BO389</f>
        <v>#DIV/0!</v>
      </c>
      <c r="F388" s="98" t="e">
        <f t="shared" si="28"/>
        <v>#DIV/0!</v>
      </c>
      <c r="G388" s="98" t="e">
        <f t="shared" si="29"/>
        <v>#DIV/0!</v>
      </c>
      <c r="H388" s="97" t="e">
        <f>F388/G388</f>
        <v>#DIV/0!</v>
      </c>
      <c r="I388" s="101" t="str">
        <f>IF(OR(COUNT(Calculations!BP389:BY389)&lt;3,COUNT(Calculations!BZ389:CI389)&lt;3),"N/A",IF(ISERROR(TTEST(Calculations!BP389:BY389,Calculations!BZ389:CI389,2,2)),"N/A",TTEST(Calculations!BP389:BY389,Calculations!BZ389:CI389,2,2)))</f>
        <v>N/A</v>
      </c>
      <c r="J388" s="97" t="e">
        <f>IF(H388&gt;1,H388,-1/H388)</f>
        <v>#DIV/0!</v>
      </c>
      <c r="K388" s="102" t="e">
        <f>IF(AND('Test Sample Data'!N388&gt;=35,'Control Sample Data'!N388&gt;=35),"Type 3",IF(AND('Test Sample Data'!N388&gt;=30,'Control Sample Data'!N388&gt;=30,OR(I388&gt;=0.05,I388="N/A")),"Type 2",IF(OR(AND('Test Sample Data'!N388&gt;=30,'Control Sample Data'!N388&lt;=30),AND('Test Sample Data'!N388&lt;=30,'Control Sample Data'!N388&gt;=30)),"Type 1","OKAY")))</f>
        <v>#DIV/0!</v>
      </c>
    </row>
    <row r="389" spans="1:11" ht="12.75">
      <c r="A389" s="103"/>
      <c r="B389" s="104" t="str">
        <f>'Gene Table'!D389</f>
        <v>NM_000417</v>
      </c>
      <c r="C389" s="96" t="s">
        <v>17</v>
      </c>
      <c r="D389" s="97" t="e">
        <f>Calculations!BN390</f>
        <v>#DIV/0!</v>
      </c>
      <c r="E389" s="97" t="e">
        <f>Calculations!BO390</f>
        <v>#DIV/0!</v>
      </c>
      <c r="F389" s="98" t="e">
        <f t="shared" si="28"/>
        <v>#DIV/0!</v>
      </c>
      <c r="G389" s="98" t="e">
        <f t="shared" si="29"/>
        <v>#DIV/0!</v>
      </c>
      <c r="H389" s="97" t="e">
        <f>F389/G389</f>
        <v>#DIV/0!</v>
      </c>
      <c r="I389" s="101" t="str">
        <f>IF(OR(COUNT(Calculations!BP390:BY390)&lt;3,COUNT(Calculations!BZ390:CI390)&lt;3),"N/A",IF(ISERROR(TTEST(Calculations!BP390:BY390,Calculations!BZ390:CI390,2,2)),"N/A",TTEST(Calculations!BP390:BY390,Calculations!BZ390:CI390,2,2)))</f>
        <v>N/A</v>
      </c>
      <c r="J389" s="97" t="e">
        <f>IF(H389&gt;1,H389,-1/H389)</f>
        <v>#DIV/0!</v>
      </c>
      <c r="K389" s="102" t="e">
        <f>IF(AND('Test Sample Data'!N389&gt;=35,'Control Sample Data'!N389&gt;=35),"Type 3",IF(AND('Test Sample Data'!N389&gt;=30,'Control Sample Data'!N389&gt;=30,OR(I389&gt;=0.05,I389="N/A")),"Type 2",IF(OR(AND('Test Sample Data'!N389&gt;=30,'Control Sample Data'!N389&lt;=30),AND('Test Sample Data'!N389&lt;=30,'Control Sample Data'!N389&gt;=30)),"Type 1","OKAY")))</f>
        <v>#DIV/0!</v>
      </c>
    </row>
    <row r="390" spans="1:11" ht="12.75">
      <c r="A390" s="103"/>
      <c r="B390" s="104" t="str">
        <f>'Gene Table'!D390</f>
        <v>NM_001556</v>
      </c>
      <c r="C390" s="96" t="s">
        <v>21</v>
      </c>
      <c r="D390" s="97" t="e">
        <f>Calculations!BN391</f>
        <v>#DIV/0!</v>
      </c>
      <c r="E390" s="97" t="e">
        <f>Calculations!BO391</f>
        <v>#DIV/0!</v>
      </c>
      <c r="F390" s="98" t="e">
        <f t="shared" si="28"/>
        <v>#DIV/0!</v>
      </c>
      <c r="G390" s="98" t="e">
        <f t="shared" si="29"/>
        <v>#DIV/0!</v>
      </c>
      <c r="H390" s="97" t="e">
        <f>F390/G390</f>
        <v>#DIV/0!</v>
      </c>
      <c r="I390" s="101" t="str">
        <f>IF(OR(COUNT(Calculations!BP391:BY391)&lt;3,COUNT(Calculations!BZ391:CI391)&lt;3),"N/A",IF(ISERROR(TTEST(Calculations!BP391:BY391,Calculations!BZ391:CI391,2,2)),"N/A",TTEST(Calculations!BP391:BY391,Calculations!BZ391:CI391,2,2)))</f>
        <v>N/A</v>
      </c>
      <c r="J390" s="97" t="e">
        <f>IF(H390&gt;1,H390,-1/H390)</f>
        <v>#DIV/0!</v>
      </c>
      <c r="K390" s="102" t="e">
        <f>IF(AND('Test Sample Data'!N390&gt;=35,'Control Sample Data'!N390&gt;=35),"Type 3",IF(AND('Test Sample Data'!N390&gt;=30,'Control Sample Data'!N390&gt;=30,OR(I390&gt;=0.05,I390="N/A")),"Type 2",IF(OR(AND('Test Sample Data'!N390&gt;=30,'Control Sample Data'!N390&lt;=30),AND('Test Sample Data'!N390&lt;=30,'Control Sample Data'!N390&gt;=30)),"Type 1","OKAY")))</f>
        <v>#DIV/0!</v>
      </c>
    </row>
    <row r="391" spans="1:11" ht="12.75">
      <c r="A391" s="103"/>
      <c r="B391" s="104" t="str">
        <f>'Gene Table'!D391</f>
        <v>NM_000598</v>
      </c>
      <c r="C391" s="96" t="s">
        <v>25</v>
      </c>
      <c r="D391" s="97" t="e">
        <f>Calculations!BN392</f>
        <v>#DIV/0!</v>
      </c>
      <c r="E391" s="97" t="e">
        <f>Calculations!BO392</f>
        <v>#DIV/0!</v>
      </c>
      <c r="F391" s="98" t="e">
        <f t="shared" si="28"/>
        <v>#DIV/0!</v>
      </c>
      <c r="G391" s="98" t="e">
        <f t="shared" si="29"/>
        <v>#DIV/0!</v>
      </c>
      <c r="H391" s="97" t="e">
        <f>F391/G391</f>
        <v>#DIV/0!</v>
      </c>
      <c r="I391" s="101" t="str">
        <f>IF(OR(COUNT(Calculations!BP392:BY392)&lt;3,COUNT(Calculations!BZ392:CI392)&lt;3),"N/A",IF(ISERROR(TTEST(Calculations!BP392:BY392,Calculations!BZ392:CI392,2,2)),"N/A",TTEST(Calculations!BP392:BY392,Calculations!BZ392:CI392,2,2)))</f>
        <v>N/A</v>
      </c>
      <c r="J391" s="97" t="e">
        <f>IF(H391&gt;1,H391,-1/H391)</f>
        <v>#DIV/0!</v>
      </c>
      <c r="K391" s="102" t="e">
        <f>IF(AND('Test Sample Data'!N391&gt;=35,'Control Sample Data'!N391&gt;=35),"Type 3",IF(AND('Test Sample Data'!N391&gt;=30,'Control Sample Data'!N391&gt;=30,OR(I391&gt;=0.05,I391="N/A")),"Type 2",IF(OR(AND('Test Sample Data'!N391&gt;=30,'Control Sample Data'!N391&lt;=30),AND('Test Sample Data'!N391&lt;=30,'Control Sample Data'!N391&gt;=30)),"Type 1","OKAY")))</f>
        <v>#DIV/0!</v>
      </c>
    </row>
    <row r="392" spans="1:11" ht="12.75">
      <c r="A392" s="103"/>
      <c r="B392" s="104" t="str">
        <f>'Gene Table'!D392</f>
        <v>NM_000596</v>
      </c>
      <c r="C392" s="96" t="s">
        <v>29</v>
      </c>
      <c r="D392" s="97" t="e">
        <f>Calculations!BN393</f>
        <v>#DIV/0!</v>
      </c>
      <c r="E392" s="97" t="e">
        <f>Calculations!BO393</f>
        <v>#DIV/0!</v>
      </c>
      <c r="F392" s="98" t="e">
        <f t="shared" si="28"/>
        <v>#DIV/0!</v>
      </c>
      <c r="G392" s="98" t="e">
        <f t="shared" si="29"/>
        <v>#DIV/0!</v>
      </c>
      <c r="H392" s="97" t="e">
        <f>F392/G392</f>
        <v>#DIV/0!</v>
      </c>
      <c r="I392" s="101" t="str">
        <f>IF(OR(COUNT(Calculations!BP393:BY393)&lt;3,COUNT(Calculations!BZ393:CI393)&lt;3),"N/A",IF(ISERROR(TTEST(Calculations!BP393:BY393,Calculations!BZ393:CI393,2,2)),"N/A",TTEST(Calculations!BP393:BY393,Calculations!BZ393:CI393,2,2)))</f>
        <v>N/A</v>
      </c>
      <c r="J392" s="97" t="e">
        <f>IF(H392&gt;1,H392,-1/H392)</f>
        <v>#DIV/0!</v>
      </c>
      <c r="K392" s="102" t="e">
        <f>IF(AND('Test Sample Data'!N392&gt;=35,'Control Sample Data'!N392&gt;=35),"Type 3",IF(AND('Test Sample Data'!N392&gt;=30,'Control Sample Data'!N392&gt;=30,OR(I392&gt;=0.05,I392="N/A")),"Type 2",IF(OR(AND('Test Sample Data'!N392&gt;=30,'Control Sample Data'!N392&lt;=30),AND('Test Sample Data'!N392&lt;=30,'Control Sample Data'!N392&gt;=30)),"Type 1","OKAY")))</f>
        <v>#DIV/0!</v>
      </c>
    </row>
    <row r="393" spans="1:11" ht="12.75">
      <c r="A393" s="103"/>
      <c r="B393" s="104" t="str">
        <f>'Gene Table'!D393</f>
        <v>NM_000612</v>
      </c>
      <c r="C393" s="96" t="s">
        <v>33</v>
      </c>
      <c r="D393" s="97" t="e">
        <f>Calculations!BN394</f>
        <v>#DIV/0!</v>
      </c>
      <c r="E393" s="97" t="e">
        <f>Calculations!BO394</f>
        <v>#DIV/0!</v>
      </c>
      <c r="F393" s="98" t="e">
        <f t="shared" si="28"/>
        <v>#DIV/0!</v>
      </c>
      <c r="G393" s="98" t="e">
        <f t="shared" si="29"/>
        <v>#DIV/0!</v>
      </c>
      <c r="H393" s="97" t="e">
        <f>F393/G393</f>
        <v>#DIV/0!</v>
      </c>
      <c r="I393" s="101" t="str">
        <f>IF(OR(COUNT(Calculations!BP394:BY394)&lt;3,COUNT(Calculations!BZ394:CI394)&lt;3),"N/A",IF(ISERROR(TTEST(Calculations!BP394:BY394,Calculations!BZ394:CI394,2,2)),"N/A",TTEST(Calculations!BP394:BY394,Calculations!BZ394:CI394,2,2)))</f>
        <v>N/A</v>
      </c>
      <c r="J393" s="97" t="e">
        <f>IF(H393&gt;1,H393,-1/H393)</f>
        <v>#DIV/0!</v>
      </c>
      <c r="K393" s="102" t="e">
        <f>IF(AND('Test Sample Data'!N393&gt;=35,'Control Sample Data'!N393&gt;=35),"Type 3",IF(AND('Test Sample Data'!N393&gt;=30,'Control Sample Data'!N393&gt;=30,OR(I393&gt;=0.05,I393="N/A")),"Type 2",IF(OR(AND('Test Sample Data'!N393&gt;=30,'Control Sample Data'!N393&lt;=30),AND('Test Sample Data'!N393&lt;=30,'Control Sample Data'!N393&gt;=30)),"Type 1","OKAY")))</f>
        <v>#DIV/0!</v>
      </c>
    </row>
    <row r="394" spans="1:11" ht="12.75">
      <c r="A394" s="103"/>
      <c r="B394" s="104" t="str">
        <f>'Gene Table'!D394</f>
        <v>NM_000875</v>
      </c>
      <c r="C394" s="96" t="s">
        <v>37</v>
      </c>
      <c r="D394" s="97" t="e">
        <f>Calculations!BN395</f>
        <v>#DIV/0!</v>
      </c>
      <c r="E394" s="97" t="e">
        <f>Calculations!BO395</f>
        <v>#DIV/0!</v>
      </c>
      <c r="F394" s="98" t="e">
        <f t="shared" si="28"/>
        <v>#DIV/0!</v>
      </c>
      <c r="G394" s="98" t="e">
        <f t="shared" si="29"/>
        <v>#DIV/0!</v>
      </c>
      <c r="H394" s="97" t="e">
        <f>F394/G394</f>
        <v>#DIV/0!</v>
      </c>
      <c r="I394" s="101" t="str">
        <f>IF(OR(COUNT(Calculations!BP395:BY395)&lt;3,COUNT(Calculations!BZ395:CI395)&lt;3),"N/A",IF(ISERROR(TTEST(Calculations!BP395:BY395,Calculations!BZ395:CI395,2,2)),"N/A",TTEST(Calculations!BP395:BY395,Calculations!BZ395:CI395,2,2)))</f>
        <v>N/A</v>
      </c>
      <c r="J394" s="97" t="e">
        <f>IF(H394&gt;1,H394,-1/H394)</f>
        <v>#DIV/0!</v>
      </c>
      <c r="K394" s="102" t="e">
        <f>IF(AND('Test Sample Data'!N394&gt;=35,'Control Sample Data'!N394&gt;=35),"Type 3",IF(AND('Test Sample Data'!N394&gt;=30,'Control Sample Data'!N394&gt;=30,OR(I394&gt;=0.05,I394="N/A")),"Type 2",IF(OR(AND('Test Sample Data'!N394&gt;=30,'Control Sample Data'!N394&lt;=30),AND('Test Sample Data'!N394&lt;=30,'Control Sample Data'!N394&gt;=30)),"Type 1","OKAY")))</f>
        <v>#DIV/0!</v>
      </c>
    </row>
    <row r="395" spans="1:11" ht="12.75">
      <c r="A395" s="103"/>
      <c r="B395" s="104" t="str">
        <f>'Gene Table'!D395</f>
        <v>NM_000618</v>
      </c>
      <c r="C395" s="96" t="s">
        <v>41</v>
      </c>
      <c r="D395" s="97" t="e">
        <f>Calculations!BN396</f>
        <v>#DIV/0!</v>
      </c>
      <c r="E395" s="97" t="e">
        <f>Calculations!BO396</f>
        <v>#DIV/0!</v>
      </c>
      <c r="F395" s="98" t="e">
        <f t="shared" si="28"/>
        <v>#DIV/0!</v>
      </c>
      <c r="G395" s="98" t="e">
        <f t="shared" si="29"/>
        <v>#DIV/0!</v>
      </c>
      <c r="H395" s="97" t="e">
        <f>F395/G395</f>
        <v>#DIV/0!</v>
      </c>
      <c r="I395" s="101" t="str">
        <f>IF(OR(COUNT(Calculations!BP396:BY396)&lt;3,COUNT(Calculations!BZ396:CI396)&lt;3),"N/A",IF(ISERROR(TTEST(Calculations!BP396:BY396,Calculations!BZ396:CI396,2,2)),"N/A",TTEST(Calculations!BP396:BY396,Calculations!BZ396:CI396,2,2)))</f>
        <v>N/A</v>
      </c>
      <c r="J395" s="97" t="e">
        <f>IF(H395&gt;1,H395,-1/H395)</f>
        <v>#DIV/0!</v>
      </c>
      <c r="K395" s="102" t="e">
        <f>IF(AND('Test Sample Data'!N395&gt;=35,'Control Sample Data'!N395&gt;=35),"Type 3",IF(AND('Test Sample Data'!N395&gt;=30,'Control Sample Data'!N395&gt;=30,OR(I395&gt;=0.05,I395="N/A")),"Type 2",IF(OR(AND('Test Sample Data'!N395&gt;=30,'Control Sample Data'!N395&lt;=30),AND('Test Sample Data'!N395&lt;=30,'Control Sample Data'!N395&gt;=30)),"Type 1","OKAY")))</f>
        <v>#DIV/0!</v>
      </c>
    </row>
    <row r="396" spans="1:11" ht="12.75">
      <c r="A396" s="103"/>
      <c r="B396" s="104" t="str">
        <f>'Gene Table'!D396</f>
        <v>NM_000416</v>
      </c>
      <c r="C396" s="96" t="s">
        <v>45</v>
      </c>
      <c r="D396" s="97" t="e">
        <f>Calculations!BN397</f>
        <v>#DIV/0!</v>
      </c>
      <c r="E396" s="97" t="e">
        <f>Calculations!BO397</f>
        <v>#DIV/0!</v>
      </c>
      <c r="F396" s="98" t="e">
        <f t="shared" si="28"/>
        <v>#DIV/0!</v>
      </c>
      <c r="G396" s="98" t="e">
        <f t="shared" si="29"/>
        <v>#DIV/0!</v>
      </c>
      <c r="H396" s="97" t="e">
        <f>F396/G396</f>
        <v>#DIV/0!</v>
      </c>
      <c r="I396" s="101" t="str">
        <f>IF(OR(COUNT(Calculations!BP397:BY397)&lt;3,COUNT(Calculations!BZ397:CI397)&lt;3),"N/A",IF(ISERROR(TTEST(Calculations!BP397:BY397,Calculations!BZ397:CI397,2,2)),"N/A",TTEST(Calculations!BP397:BY397,Calculations!BZ397:CI397,2,2)))</f>
        <v>N/A</v>
      </c>
      <c r="J396" s="97" t="e">
        <f>IF(H396&gt;1,H396,-1/H396)</f>
        <v>#DIV/0!</v>
      </c>
      <c r="K396" s="102" t="e">
        <f>IF(AND('Test Sample Data'!N396&gt;=35,'Control Sample Data'!N396&gt;=35),"Type 3",IF(AND('Test Sample Data'!N396&gt;=30,'Control Sample Data'!N396&gt;=30,OR(I396&gt;=0.05,I396="N/A")),"Type 2",IF(OR(AND('Test Sample Data'!N396&gt;=30,'Control Sample Data'!N396&lt;=30),AND('Test Sample Data'!N396&lt;=30,'Control Sample Data'!N396&gt;=30)),"Type 1","OKAY")))</f>
        <v>#DIV/0!</v>
      </c>
    </row>
    <row r="397" spans="1:11" ht="12.75">
      <c r="A397" s="103"/>
      <c r="B397" s="104" t="str">
        <f>'Gene Table'!D397</f>
        <v>NM_005896</v>
      </c>
      <c r="C397" s="96" t="s">
        <v>49</v>
      </c>
      <c r="D397" s="97" t="e">
        <f>Calculations!BN398</f>
        <v>#DIV/0!</v>
      </c>
      <c r="E397" s="97" t="e">
        <f>Calculations!BO398</f>
        <v>#DIV/0!</v>
      </c>
      <c r="F397" s="98" t="e">
        <f t="shared" si="28"/>
        <v>#DIV/0!</v>
      </c>
      <c r="G397" s="98" t="e">
        <f t="shared" si="29"/>
        <v>#DIV/0!</v>
      </c>
      <c r="H397" s="97" t="e">
        <f>F397/G397</f>
        <v>#DIV/0!</v>
      </c>
      <c r="I397" s="101" t="str">
        <f>IF(OR(COUNT(Calculations!BP398:BY398)&lt;3,COUNT(Calculations!BZ398:CI398)&lt;3),"N/A",IF(ISERROR(TTEST(Calculations!BP398:BY398,Calculations!BZ398:CI398,2,2)),"N/A",TTEST(Calculations!BP398:BY398,Calculations!BZ398:CI398,2,2)))</f>
        <v>N/A</v>
      </c>
      <c r="J397" s="97" t="e">
        <f>IF(H397&gt;1,H397,-1/H397)</f>
        <v>#DIV/0!</v>
      </c>
      <c r="K397" s="102" t="e">
        <f>IF(AND('Test Sample Data'!N397&gt;=35,'Control Sample Data'!N397&gt;=35),"Type 3",IF(AND('Test Sample Data'!N397&gt;=30,'Control Sample Data'!N397&gt;=30,OR(I397&gt;=0.05,I397="N/A")),"Type 2",IF(OR(AND('Test Sample Data'!N397&gt;=30,'Control Sample Data'!N397&lt;=30),AND('Test Sample Data'!N397&lt;=30,'Control Sample Data'!N397&gt;=30)),"Type 1","OKAY")))</f>
        <v>#DIV/0!</v>
      </c>
    </row>
    <row r="398" spans="1:11" ht="12.75">
      <c r="A398" s="103"/>
      <c r="B398" s="104" t="str">
        <f>'Gene Table'!D398</f>
        <v>NM_000384</v>
      </c>
      <c r="C398" s="96" t="s">
        <v>53</v>
      </c>
      <c r="D398" s="97" t="e">
        <f>Calculations!BN399</f>
        <v>#DIV/0!</v>
      </c>
      <c r="E398" s="97" t="e">
        <f>Calculations!BO399</f>
        <v>#DIV/0!</v>
      </c>
      <c r="F398" s="98" t="e">
        <f t="shared" si="28"/>
        <v>#DIV/0!</v>
      </c>
      <c r="G398" s="98" t="e">
        <f t="shared" si="29"/>
        <v>#DIV/0!</v>
      </c>
      <c r="H398" s="97" t="e">
        <f>F398/G398</f>
        <v>#DIV/0!</v>
      </c>
      <c r="I398" s="101" t="str">
        <f>IF(OR(COUNT(Calculations!BP399:BY399)&lt;3,COUNT(Calculations!BZ399:CI399)&lt;3),"N/A",IF(ISERROR(TTEST(Calculations!BP399:BY399,Calculations!BZ399:CI399,2,2)),"N/A",TTEST(Calculations!BP399:BY399,Calculations!BZ399:CI399,2,2)))</f>
        <v>N/A</v>
      </c>
      <c r="J398" s="97" t="e">
        <f>IF(H398&gt;1,H398,-1/H398)</f>
        <v>#DIV/0!</v>
      </c>
      <c r="K398" s="102" t="e">
        <f>IF(AND('Test Sample Data'!N398&gt;=35,'Control Sample Data'!N398&gt;=35),"Type 3",IF(AND('Test Sample Data'!N398&gt;=30,'Control Sample Data'!N398&gt;=30,OR(I398&gt;=0.05,I398="N/A")),"Type 2",IF(OR(AND('Test Sample Data'!N398&gt;=30,'Control Sample Data'!N398&lt;=30),AND('Test Sample Data'!N398&lt;=30,'Control Sample Data'!N398&gt;=30)),"Type 1","OKAY")))</f>
        <v>#DIV/0!</v>
      </c>
    </row>
    <row r="399" spans="1:11" ht="12.75">
      <c r="A399" s="103"/>
      <c r="B399" s="104" t="str">
        <f>'Gene Table'!D399</f>
        <v>NM_001039132</v>
      </c>
      <c r="C399" s="96" t="s">
        <v>57</v>
      </c>
      <c r="D399" s="97" t="e">
        <f>Calculations!BN400</f>
        <v>#DIV/0!</v>
      </c>
      <c r="E399" s="97" t="e">
        <f>Calculations!BO400</f>
        <v>#DIV/0!</v>
      </c>
      <c r="F399" s="98" t="e">
        <f t="shared" si="28"/>
        <v>#DIV/0!</v>
      </c>
      <c r="G399" s="98" t="e">
        <f t="shared" si="29"/>
        <v>#DIV/0!</v>
      </c>
      <c r="H399" s="97" t="e">
        <f>F399/G399</f>
        <v>#DIV/0!</v>
      </c>
      <c r="I399" s="101" t="str">
        <f>IF(OR(COUNT(Calculations!BP400:BY400)&lt;3,COUNT(Calculations!BZ400:CI400)&lt;3),"N/A",IF(ISERROR(TTEST(Calculations!BP400:BY400,Calculations!BZ400:CI400,2,2)),"N/A",TTEST(Calculations!BP400:BY400,Calculations!BZ400:CI400,2,2)))</f>
        <v>N/A</v>
      </c>
      <c r="J399" s="97" t="e">
        <f>IF(H399&gt;1,H399,-1/H399)</f>
        <v>#DIV/0!</v>
      </c>
      <c r="K399" s="102" t="e">
        <f>IF(AND('Test Sample Data'!N399&gt;=35,'Control Sample Data'!N399&gt;=35),"Type 3",IF(AND('Test Sample Data'!N399&gt;=30,'Control Sample Data'!N399&gt;=30,OR(I399&gt;=0.05,I399="N/A")),"Type 2",IF(OR(AND('Test Sample Data'!N399&gt;=30,'Control Sample Data'!N399&lt;=30),AND('Test Sample Data'!N399&lt;=30,'Control Sample Data'!N399&gt;=30)),"Type 1","OKAY")))</f>
        <v>#DIV/0!</v>
      </c>
    </row>
    <row r="400" spans="1:11" ht="12.75">
      <c r="A400" s="103"/>
      <c r="B400" s="104" t="str">
        <f>'Gene Table'!D400</f>
        <v>NM_000482</v>
      </c>
      <c r="C400" s="96" t="s">
        <v>61</v>
      </c>
      <c r="D400" s="97" t="e">
        <f>Calculations!BN401</f>
        <v>#DIV/0!</v>
      </c>
      <c r="E400" s="97" t="e">
        <f>Calculations!BO401</f>
        <v>#DIV/0!</v>
      </c>
      <c r="F400" s="98" t="e">
        <f t="shared" si="28"/>
        <v>#DIV/0!</v>
      </c>
      <c r="G400" s="98" t="e">
        <f t="shared" si="29"/>
        <v>#DIV/0!</v>
      </c>
      <c r="H400" s="97" t="e">
        <f>F400/G400</f>
        <v>#DIV/0!</v>
      </c>
      <c r="I400" s="101" t="str">
        <f>IF(OR(COUNT(Calculations!BP401:BY401)&lt;3,COUNT(Calculations!BZ401:CI401)&lt;3),"N/A",IF(ISERROR(TTEST(Calculations!BP401:BY401,Calculations!BZ401:CI401,2,2)),"N/A",TTEST(Calculations!BP401:BY401,Calculations!BZ401:CI401,2,2)))</f>
        <v>N/A</v>
      </c>
      <c r="J400" s="97" t="e">
        <f>IF(H400&gt;1,H400,-1/H400)</f>
        <v>#DIV/0!</v>
      </c>
      <c r="K400" s="102" t="e">
        <f>IF(AND('Test Sample Data'!N400&gt;=35,'Control Sample Data'!N400&gt;=35),"Type 3",IF(AND('Test Sample Data'!N400&gt;=30,'Control Sample Data'!N400&gt;=30,OR(I400&gt;=0.05,I400="N/A")),"Type 2",IF(OR(AND('Test Sample Data'!N400&gt;=30,'Control Sample Data'!N400&lt;=30),AND('Test Sample Data'!N400&lt;=30,'Control Sample Data'!N400&gt;=30)),"Type 1","OKAY")))</f>
        <v>#DIV/0!</v>
      </c>
    </row>
    <row r="401" spans="1:11" ht="12.75">
      <c r="A401" s="103"/>
      <c r="B401" s="104" t="str">
        <f>'Gene Table'!D401</f>
        <v>NM_002155</v>
      </c>
      <c r="C401" s="96" t="s">
        <v>65</v>
      </c>
      <c r="D401" s="97" t="e">
        <f>Calculations!BN402</f>
        <v>#DIV/0!</v>
      </c>
      <c r="E401" s="97" t="e">
        <f>Calculations!BO402</f>
        <v>#DIV/0!</v>
      </c>
      <c r="F401" s="98" t="e">
        <f t="shared" si="28"/>
        <v>#DIV/0!</v>
      </c>
      <c r="G401" s="98" t="e">
        <f t="shared" si="29"/>
        <v>#DIV/0!</v>
      </c>
      <c r="H401" s="97" t="e">
        <f>F401/G401</f>
        <v>#DIV/0!</v>
      </c>
      <c r="I401" s="101" t="str">
        <f>IF(OR(COUNT(Calculations!BP402:BY402)&lt;3,COUNT(Calculations!BZ402:CI402)&lt;3),"N/A",IF(ISERROR(TTEST(Calculations!BP402:BY402,Calculations!BZ402:CI402,2,2)),"N/A",TTEST(Calculations!BP402:BY402,Calculations!BZ402:CI402,2,2)))</f>
        <v>N/A</v>
      </c>
      <c r="J401" s="97" t="e">
        <f>IF(H401&gt;1,H401,-1/H401)</f>
        <v>#DIV/0!</v>
      </c>
      <c r="K401" s="102" t="e">
        <f>IF(AND('Test Sample Data'!N401&gt;=35,'Control Sample Data'!N401&gt;=35),"Type 3",IF(AND('Test Sample Data'!N401&gt;=30,'Control Sample Data'!N401&gt;=30,OR(I401&gt;=0.05,I401="N/A")),"Type 2",IF(OR(AND('Test Sample Data'!N401&gt;=30,'Control Sample Data'!N401&lt;=30),AND('Test Sample Data'!N401&lt;=30,'Control Sample Data'!N401&gt;=30)),"Type 1","OKAY")))</f>
        <v>#DIV/0!</v>
      </c>
    </row>
    <row r="402" spans="1:11" ht="12.75">
      <c r="A402" s="103"/>
      <c r="B402" s="104" t="str">
        <f>'Gene Table'!D402</f>
        <v>NM_002153</v>
      </c>
      <c r="C402" s="96" t="s">
        <v>69</v>
      </c>
      <c r="D402" s="97" t="e">
        <f>Calculations!BN403</f>
        <v>#DIV/0!</v>
      </c>
      <c r="E402" s="97" t="e">
        <f>Calculations!BO403</f>
        <v>#DIV/0!</v>
      </c>
      <c r="F402" s="98" t="e">
        <f t="shared" si="28"/>
        <v>#DIV/0!</v>
      </c>
      <c r="G402" s="98" t="e">
        <f t="shared" si="29"/>
        <v>#DIV/0!</v>
      </c>
      <c r="H402" s="97" t="e">
        <f>F402/G402</f>
        <v>#DIV/0!</v>
      </c>
      <c r="I402" s="101" t="str">
        <f>IF(OR(COUNT(Calculations!BP403:BY403)&lt;3,COUNT(Calculations!BZ403:CI403)&lt;3),"N/A",IF(ISERROR(TTEST(Calculations!BP403:BY403,Calculations!BZ403:CI403,2,2)),"N/A",TTEST(Calculations!BP403:BY403,Calculations!BZ403:CI403,2,2)))</f>
        <v>N/A</v>
      </c>
      <c r="J402" s="97" t="e">
        <f>IF(H402&gt;1,H402,-1/H402)</f>
        <v>#DIV/0!</v>
      </c>
      <c r="K402" s="102" t="e">
        <f>IF(AND('Test Sample Data'!N402&gt;=35,'Control Sample Data'!N402&gt;=35),"Type 3",IF(AND('Test Sample Data'!N402&gt;=30,'Control Sample Data'!N402&gt;=30,OR(I402&gt;=0.05,I402="N/A")),"Type 2",IF(OR(AND('Test Sample Data'!N402&gt;=30,'Control Sample Data'!N402&lt;=30),AND('Test Sample Data'!N402&lt;=30,'Control Sample Data'!N402&gt;=30)),"Type 1","OKAY")))</f>
        <v>#DIV/0!</v>
      </c>
    </row>
    <row r="403" spans="1:11" ht="12.75">
      <c r="A403" s="103"/>
      <c r="B403" s="104" t="str">
        <f>'Gene Table'!D403</f>
        <v>NM_000413</v>
      </c>
      <c r="C403" s="96" t="s">
        <v>73</v>
      </c>
      <c r="D403" s="97" t="e">
        <f>Calculations!BN404</f>
        <v>#DIV/0!</v>
      </c>
      <c r="E403" s="97" t="e">
        <f>Calculations!BO404</f>
        <v>#DIV/0!</v>
      </c>
      <c r="F403" s="98" t="e">
        <f t="shared" si="28"/>
        <v>#DIV/0!</v>
      </c>
      <c r="G403" s="98" t="e">
        <f t="shared" si="29"/>
        <v>#DIV/0!</v>
      </c>
      <c r="H403" s="97" t="e">
        <f>F403/G403</f>
        <v>#DIV/0!</v>
      </c>
      <c r="I403" s="101" t="str">
        <f>IF(OR(COUNT(Calculations!BP404:BY404)&lt;3,COUNT(Calculations!BZ404:CI404)&lt;3),"N/A",IF(ISERROR(TTEST(Calculations!BP404:BY404,Calculations!BZ404:CI404,2,2)),"N/A",TTEST(Calculations!BP404:BY404,Calculations!BZ404:CI404,2,2)))</f>
        <v>N/A</v>
      </c>
      <c r="J403" s="97" t="e">
        <f>IF(H403&gt;1,H403,-1/H403)</f>
        <v>#DIV/0!</v>
      </c>
      <c r="K403" s="102" t="e">
        <f>IF(AND('Test Sample Data'!N403&gt;=35,'Control Sample Data'!N403&gt;=35),"Type 3",IF(AND('Test Sample Data'!N403&gt;=30,'Control Sample Data'!N403&gt;=30,OR(I403&gt;=0.05,I403="N/A")),"Type 2",IF(OR(AND('Test Sample Data'!N403&gt;=30,'Control Sample Data'!N403&lt;=30),AND('Test Sample Data'!N403&lt;=30,'Control Sample Data'!N403&gt;=30)),"Type 1","OKAY")))</f>
        <v>#DIV/0!</v>
      </c>
    </row>
    <row r="404" spans="1:11" ht="12.75">
      <c r="A404" s="103"/>
      <c r="B404" s="104" t="str">
        <f>'Gene Table'!D404</f>
        <v>NM_001641</v>
      </c>
      <c r="C404" s="96" t="s">
        <v>77</v>
      </c>
      <c r="D404" s="97" t="e">
        <f>Calculations!BN405</f>
        <v>#DIV/0!</v>
      </c>
      <c r="E404" s="97" t="e">
        <f>Calculations!BO405</f>
        <v>#DIV/0!</v>
      </c>
      <c r="F404" s="98" t="e">
        <f t="shared" si="28"/>
        <v>#DIV/0!</v>
      </c>
      <c r="G404" s="98" t="e">
        <f t="shared" si="29"/>
        <v>#DIV/0!</v>
      </c>
      <c r="H404" s="97" t="e">
        <f>F404/G404</f>
        <v>#DIV/0!</v>
      </c>
      <c r="I404" s="101" t="str">
        <f>IF(OR(COUNT(Calculations!BP405:BY405)&lt;3,COUNT(Calculations!BZ405:CI405)&lt;3),"N/A",IF(ISERROR(TTEST(Calculations!BP405:BY405,Calculations!BZ405:CI405,2,2)),"N/A",TTEST(Calculations!BP405:BY405,Calculations!BZ405:CI405,2,2)))</f>
        <v>N/A</v>
      </c>
      <c r="J404" s="97" t="e">
        <f>IF(H404&gt;1,H404,-1/H404)</f>
        <v>#DIV/0!</v>
      </c>
      <c r="K404" s="102" t="e">
        <f>IF(AND('Test Sample Data'!N404&gt;=35,'Control Sample Data'!N404&gt;=35),"Type 3",IF(AND('Test Sample Data'!N404&gt;=30,'Control Sample Data'!N404&gt;=30,OR(I404&gt;=0.05,I404="N/A")),"Type 2",IF(OR(AND('Test Sample Data'!N404&gt;=30,'Control Sample Data'!N404&lt;=30),AND('Test Sample Data'!N404&lt;=30,'Control Sample Data'!N404&gt;=30)),"Type 1","OKAY")))</f>
        <v>#DIV/0!</v>
      </c>
    </row>
    <row r="405" spans="1:11" ht="12.75">
      <c r="A405" s="103"/>
      <c r="B405" s="104" t="str">
        <f>'Gene Table'!D405</f>
        <v>NM_000198</v>
      </c>
      <c r="C405" s="96" t="s">
        <v>81</v>
      </c>
      <c r="D405" s="97" t="e">
        <f>Calculations!BN406</f>
        <v>#DIV/0!</v>
      </c>
      <c r="E405" s="97" t="e">
        <f>Calculations!BO406</f>
        <v>#DIV/0!</v>
      </c>
      <c r="F405" s="98" t="e">
        <f t="shared" si="28"/>
        <v>#DIV/0!</v>
      </c>
      <c r="G405" s="98" t="e">
        <f t="shared" si="29"/>
        <v>#DIV/0!</v>
      </c>
      <c r="H405" s="97" t="e">
        <f>F405/G405</f>
        <v>#DIV/0!</v>
      </c>
      <c r="I405" s="101" t="str">
        <f>IF(OR(COUNT(Calculations!BP406:BY406)&lt;3,COUNT(Calculations!BZ406:CI406)&lt;3),"N/A",IF(ISERROR(TTEST(Calculations!BP406:BY406,Calculations!BZ406:CI406,2,2)),"N/A",TTEST(Calculations!BP406:BY406,Calculations!BZ406:CI406,2,2)))</f>
        <v>N/A</v>
      </c>
      <c r="J405" s="97" t="e">
        <f>IF(H405&gt;1,H405,-1/H405)</f>
        <v>#DIV/0!</v>
      </c>
      <c r="K405" s="102" t="e">
        <f>IF(AND('Test Sample Data'!N405&gt;=35,'Control Sample Data'!N405&gt;=35),"Type 3",IF(AND('Test Sample Data'!N405&gt;=30,'Control Sample Data'!N405&gt;=30,OR(I405&gt;=0.05,I405="N/A")),"Type 2",IF(OR(AND('Test Sample Data'!N405&gt;=30,'Control Sample Data'!N405&lt;=30),AND('Test Sample Data'!N405&lt;=30,'Control Sample Data'!N405&gt;=30)),"Type 1","OKAY")))</f>
        <v>#DIV/0!</v>
      </c>
    </row>
    <row r="406" spans="1:11" ht="12.75">
      <c r="A406" s="103"/>
      <c r="B406" s="104" t="str">
        <f>'Gene Table'!D406</f>
        <v>NM_000862</v>
      </c>
      <c r="C406" s="96" t="s">
        <v>85</v>
      </c>
      <c r="D406" s="97" t="e">
        <f>Calculations!BN407</f>
        <v>#DIV/0!</v>
      </c>
      <c r="E406" s="97" t="e">
        <f>Calculations!BO407</f>
        <v>#DIV/0!</v>
      </c>
      <c r="F406" s="98" t="e">
        <f t="shared" si="28"/>
        <v>#DIV/0!</v>
      </c>
      <c r="G406" s="98" t="e">
        <f t="shared" si="29"/>
        <v>#DIV/0!</v>
      </c>
      <c r="H406" s="97" t="e">
        <f>F406/G406</f>
        <v>#DIV/0!</v>
      </c>
      <c r="I406" s="101" t="str">
        <f>IF(OR(COUNT(Calculations!BP407:BY407)&lt;3,COUNT(Calculations!BZ407:CI407)&lt;3),"N/A",IF(ISERROR(TTEST(Calculations!BP407:BY407,Calculations!BZ407:CI407,2,2)),"N/A",TTEST(Calculations!BP407:BY407,Calculations!BZ407:CI407,2,2)))</f>
        <v>N/A</v>
      </c>
      <c r="J406" s="97" t="e">
        <f>IF(H406&gt;1,H406,-1/H406)</f>
        <v>#DIV/0!</v>
      </c>
      <c r="K406" s="102" t="e">
        <f>IF(AND('Test Sample Data'!N406&gt;=35,'Control Sample Data'!N406&gt;=35),"Type 3",IF(AND('Test Sample Data'!N406&gt;=30,'Control Sample Data'!N406&gt;=30,OR(I406&gt;=0.05,I406="N/A")),"Type 2",IF(OR(AND('Test Sample Data'!N406&gt;=30,'Control Sample Data'!N406&lt;=30),AND('Test Sample Data'!N406&lt;=30,'Control Sample Data'!N406&gt;=30)),"Type 1","OKAY")))</f>
        <v>#DIV/0!</v>
      </c>
    </row>
    <row r="407" spans="1:11" ht="12.75">
      <c r="A407" s="103"/>
      <c r="B407" s="104" t="str">
        <f>'Gene Table'!D407</f>
        <v>NM_005143</v>
      </c>
      <c r="C407" s="96" t="s">
        <v>89</v>
      </c>
      <c r="D407" s="97" t="e">
        <f>Calculations!BN408</f>
        <v>#DIV/0!</v>
      </c>
      <c r="E407" s="97" t="e">
        <f>Calculations!BO408</f>
        <v>#DIV/0!</v>
      </c>
      <c r="F407" s="98" t="e">
        <f t="shared" si="28"/>
        <v>#DIV/0!</v>
      </c>
      <c r="G407" s="98" t="e">
        <f t="shared" si="29"/>
        <v>#DIV/0!</v>
      </c>
      <c r="H407" s="97" t="e">
        <f>F407/G407</f>
        <v>#DIV/0!</v>
      </c>
      <c r="I407" s="101" t="str">
        <f>IF(OR(COUNT(Calculations!BP408:BY408)&lt;3,COUNT(Calculations!BZ408:CI408)&lt;3),"N/A",IF(ISERROR(TTEST(Calculations!BP408:BY408,Calculations!BZ408:CI408,2,2)),"N/A",TTEST(Calculations!BP408:BY408,Calculations!BZ408:CI408,2,2)))</f>
        <v>N/A</v>
      </c>
      <c r="J407" s="97" t="e">
        <f>IF(H407&gt;1,H407,-1/H407)</f>
        <v>#DIV/0!</v>
      </c>
      <c r="K407" s="102" t="e">
        <f>IF(AND('Test Sample Data'!N407&gt;=35,'Control Sample Data'!N407&gt;=35),"Type 3",IF(AND('Test Sample Data'!N407&gt;=30,'Control Sample Data'!N407&gt;=30,OR(I407&gt;=0.05,I407="N/A")),"Type 2",IF(OR(AND('Test Sample Data'!N407&gt;=30,'Control Sample Data'!N407&lt;=30),AND('Test Sample Data'!N407&lt;=30,'Control Sample Data'!N407&gt;=30)),"Type 1","OKAY")))</f>
        <v>#DIV/0!</v>
      </c>
    </row>
    <row r="408" spans="1:11" ht="12.75">
      <c r="A408" s="103"/>
      <c r="B408" s="104" t="str">
        <f>'Gene Table'!D408</f>
        <v>NM_005518</v>
      </c>
      <c r="C408" s="96" t="s">
        <v>93</v>
      </c>
      <c r="D408" s="97" t="e">
        <f>Calculations!BN409</f>
        <v>#DIV/0!</v>
      </c>
      <c r="E408" s="97" t="e">
        <f>Calculations!BO409</f>
        <v>#DIV/0!</v>
      </c>
      <c r="F408" s="98" t="e">
        <f t="shared" si="28"/>
        <v>#DIV/0!</v>
      </c>
      <c r="G408" s="98" t="e">
        <f t="shared" si="29"/>
        <v>#DIV/0!</v>
      </c>
      <c r="H408" s="97" t="e">
        <f>F408/G408</f>
        <v>#DIV/0!</v>
      </c>
      <c r="I408" s="101" t="str">
        <f>IF(OR(COUNT(Calculations!BP409:BY409)&lt;3,COUNT(Calculations!BZ409:CI409)&lt;3),"N/A",IF(ISERROR(TTEST(Calculations!BP409:BY409,Calculations!BZ409:CI409,2,2)),"N/A",TTEST(Calculations!BP409:BY409,Calculations!BZ409:CI409,2,2)))</f>
        <v>N/A</v>
      </c>
      <c r="J408" s="97" t="e">
        <f>IF(H408&gt;1,H408,-1/H408)</f>
        <v>#DIV/0!</v>
      </c>
      <c r="K408" s="102" t="e">
        <f>IF(AND('Test Sample Data'!N408&gt;=35,'Control Sample Data'!N408&gt;=35),"Type 3",IF(AND('Test Sample Data'!N408&gt;=30,'Control Sample Data'!N408&gt;=30,OR(I408&gt;=0.05,I408="N/A")),"Type 2",IF(OR(AND('Test Sample Data'!N408&gt;=30,'Control Sample Data'!N408&lt;=30),AND('Test Sample Data'!N408&lt;=30,'Control Sample Data'!N408&gt;=30)),"Type 1","OKAY")))</f>
        <v>#DIV/0!</v>
      </c>
    </row>
    <row r="409" spans="1:11" ht="12.75">
      <c r="A409" s="103"/>
      <c r="B409" s="104" t="str">
        <f>'Gene Table'!D409</f>
        <v>NM_002130</v>
      </c>
      <c r="C409" s="96" t="s">
        <v>97</v>
      </c>
      <c r="D409" s="97" t="e">
        <f>Calculations!BN410</f>
        <v>#DIV/0!</v>
      </c>
      <c r="E409" s="97" t="e">
        <f>Calculations!BO410</f>
        <v>#DIV/0!</v>
      </c>
      <c r="F409" s="98" t="e">
        <f t="shared" si="28"/>
        <v>#DIV/0!</v>
      </c>
      <c r="G409" s="98" t="e">
        <f t="shared" si="29"/>
        <v>#DIV/0!</v>
      </c>
      <c r="H409" s="97" t="e">
        <f>F409/G409</f>
        <v>#DIV/0!</v>
      </c>
      <c r="I409" s="101" t="str">
        <f>IF(OR(COUNT(Calculations!BP410:BY410)&lt;3,COUNT(Calculations!BZ410:CI410)&lt;3),"N/A",IF(ISERROR(TTEST(Calculations!BP410:BY410,Calculations!BZ410:CI410,2,2)),"N/A",TTEST(Calculations!BP410:BY410,Calculations!BZ410:CI410,2,2)))</f>
        <v>N/A</v>
      </c>
      <c r="J409" s="97" t="e">
        <f>IF(H409&gt;1,H409,-1/H409)</f>
        <v>#DIV/0!</v>
      </c>
      <c r="K409" s="102" t="e">
        <f>IF(AND('Test Sample Data'!N409&gt;=35,'Control Sample Data'!N409&gt;=35),"Type 3",IF(AND('Test Sample Data'!N409&gt;=30,'Control Sample Data'!N409&gt;=30,OR(I409&gt;=0.05,I409="N/A")),"Type 2",IF(OR(AND('Test Sample Data'!N409&gt;=30,'Control Sample Data'!N409&lt;=30),AND('Test Sample Data'!N409&lt;=30,'Control Sample Data'!N409&gt;=30)),"Type 1","OKAY")))</f>
        <v>#DIV/0!</v>
      </c>
    </row>
    <row r="410" spans="1:11" ht="12.75">
      <c r="A410" s="103"/>
      <c r="B410" s="104" t="str">
        <f>'Gene Table'!D410</f>
        <v>NM_001607</v>
      </c>
      <c r="C410" s="96" t="s">
        <v>101</v>
      </c>
      <c r="D410" s="97" t="e">
        <f>Calculations!BN411</f>
        <v>#DIV/0!</v>
      </c>
      <c r="E410" s="97" t="e">
        <f>Calculations!BO411</f>
        <v>#DIV/0!</v>
      </c>
      <c r="F410" s="98" t="e">
        <f t="shared" si="28"/>
        <v>#DIV/0!</v>
      </c>
      <c r="G410" s="98" t="e">
        <f t="shared" si="29"/>
        <v>#DIV/0!</v>
      </c>
      <c r="H410" s="97" t="e">
        <f>F410/G410</f>
        <v>#DIV/0!</v>
      </c>
      <c r="I410" s="101" t="str">
        <f>IF(OR(COUNT(Calculations!BP411:BY411)&lt;3,COUNT(Calculations!BZ411:CI411)&lt;3),"N/A",IF(ISERROR(TTEST(Calculations!BP411:BY411,Calculations!BZ411:CI411,2,2)),"N/A",TTEST(Calculations!BP411:BY411,Calculations!BZ411:CI411,2,2)))</f>
        <v>N/A</v>
      </c>
      <c r="J410" s="97" t="e">
        <f>IF(H410&gt;1,H410,-1/H410)</f>
        <v>#DIV/0!</v>
      </c>
      <c r="K410" s="102" t="e">
        <f>IF(AND('Test Sample Data'!N410&gt;=35,'Control Sample Data'!N410&gt;=35),"Type 3",IF(AND('Test Sample Data'!N410&gt;=30,'Control Sample Data'!N410&gt;=30,OR(I410&gt;=0.05,I410="N/A")),"Type 2",IF(OR(AND('Test Sample Data'!N410&gt;=30,'Control Sample Data'!N410&lt;=30),AND('Test Sample Data'!N410&lt;=30,'Control Sample Data'!N410&gt;=30)),"Type 1","OKAY")))</f>
        <v>#DIV/0!</v>
      </c>
    </row>
    <row r="411" spans="1:11" ht="12.75">
      <c r="A411" s="103"/>
      <c r="B411" s="104" t="str">
        <f>'Gene Table'!D411</f>
        <v>NM_021155</v>
      </c>
      <c r="C411" s="96" t="s">
        <v>105</v>
      </c>
      <c r="D411" s="97" t="e">
        <f>Calculations!BN412</f>
        <v>#DIV/0!</v>
      </c>
      <c r="E411" s="97" t="e">
        <f>Calculations!BO412</f>
        <v>#DIV/0!</v>
      </c>
      <c r="F411" s="98" t="e">
        <f t="shared" si="28"/>
        <v>#DIV/0!</v>
      </c>
      <c r="G411" s="98" t="e">
        <f t="shared" si="29"/>
        <v>#DIV/0!</v>
      </c>
      <c r="H411" s="97" t="e">
        <f>F411/G411</f>
        <v>#DIV/0!</v>
      </c>
      <c r="I411" s="101" t="str">
        <f>IF(OR(COUNT(Calculations!BP412:BY412)&lt;3,COUNT(Calculations!BZ412:CI412)&lt;3),"N/A",IF(ISERROR(TTEST(Calculations!BP412:BY412,Calculations!BZ412:CI412,2,2)),"N/A",TTEST(Calculations!BP412:BY412,Calculations!BZ412:CI412,2,2)))</f>
        <v>N/A</v>
      </c>
      <c r="J411" s="97" t="e">
        <f>IF(H411&gt;1,H411,-1/H411)</f>
        <v>#DIV/0!</v>
      </c>
      <c r="K411" s="102" t="e">
        <f>IF(AND('Test Sample Data'!N411&gt;=35,'Control Sample Data'!N411&gt;=35),"Type 3",IF(AND('Test Sample Data'!N411&gt;=30,'Control Sample Data'!N411&gt;=30,OR(I411&gt;=0.05,I411="N/A")),"Type 2",IF(OR(AND('Test Sample Data'!N411&gt;=30,'Control Sample Data'!N411&lt;=30),AND('Test Sample Data'!N411&lt;=30,'Control Sample Data'!N411&gt;=30)),"Type 1","OKAY")))</f>
        <v>#DIV/0!</v>
      </c>
    </row>
    <row r="412" spans="1:11" ht="12.75">
      <c r="A412" s="103"/>
      <c r="B412" s="104" t="str">
        <f>'Gene Table'!D412</f>
        <v>NM_001010931</v>
      </c>
      <c r="C412" s="96" t="s">
        <v>109</v>
      </c>
      <c r="D412" s="97" t="e">
        <f>Calculations!BN413</f>
        <v>#DIV/0!</v>
      </c>
      <c r="E412" s="97" t="e">
        <f>Calculations!BO413</f>
        <v>#DIV/0!</v>
      </c>
      <c r="F412" s="98" t="e">
        <f t="shared" si="28"/>
        <v>#DIV/0!</v>
      </c>
      <c r="G412" s="98" t="e">
        <f t="shared" si="29"/>
        <v>#DIV/0!</v>
      </c>
      <c r="H412" s="97" t="e">
        <f>F412/G412</f>
        <v>#DIV/0!</v>
      </c>
      <c r="I412" s="101" t="str">
        <f>IF(OR(COUNT(Calculations!BP413:BY413)&lt;3,COUNT(Calculations!BZ413:CI413)&lt;3),"N/A",IF(ISERROR(TTEST(Calculations!BP413:BY413,Calculations!BZ413:CI413,2,2)),"N/A",TTEST(Calculations!BP413:BY413,Calculations!BZ413:CI413,2,2)))</f>
        <v>N/A</v>
      </c>
      <c r="J412" s="97" t="e">
        <f>IF(H412&gt;1,H412,-1/H412)</f>
        <v>#DIV/0!</v>
      </c>
      <c r="K412" s="102" t="e">
        <f>IF(AND('Test Sample Data'!N412&gt;=35,'Control Sample Data'!N412&gt;=35),"Type 3",IF(AND('Test Sample Data'!N412&gt;=30,'Control Sample Data'!N412&gt;=30,OR(I412&gt;=0.05,I412="N/A")),"Type 2",IF(OR(AND('Test Sample Data'!N412&gt;=30,'Control Sample Data'!N412&lt;=30),AND('Test Sample Data'!N412&lt;=30,'Control Sample Data'!N412&gt;=30)),"Type 1","OKAY")))</f>
        <v>#DIV/0!</v>
      </c>
    </row>
    <row r="413" spans="1:11" ht="12.75">
      <c r="A413" s="103"/>
      <c r="B413" s="104" t="str">
        <f>'Gene Table'!D413</f>
        <v>NM_013371</v>
      </c>
      <c r="C413" s="96" t="s">
        <v>113</v>
      </c>
      <c r="D413" s="97" t="e">
        <f>Calculations!BN414</f>
        <v>#DIV/0!</v>
      </c>
      <c r="E413" s="97" t="e">
        <f>Calculations!BO414</f>
        <v>#DIV/0!</v>
      </c>
      <c r="F413" s="98" t="e">
        <f t="shared" si="28"/>
        <v>#DIV/0!</v>
      </c>
      <c r="G413" s="98" t="e">
        <f t="shared" si="29"/>
        <v>#DIV/0!</v>
      </c>
      <c r="H413" s="97" t="e">
        <f>F413/G413</f>
        <v>#DIV/0!</v>
      </c>
      <c r="I413" s="101" t="str">
        <f>IF(OR(COUNT(Calculations!BP414:BY414)&lt;3,COUNT(Calculations!BZ414:CI414)&lt;3),"N/A",IF(ISERROR(TTEST(Calculations!BP414:BY414,Calculations!BZ414:CI414,2,2)),"N/A",TTEST(Calculations!BP414:BY414,Calculations!BZ414:CI414,2,2)))</f>
        <v>N/A</v>
      </c>
      <c r="J413" s="97" t="e">
        <f>IF(H413&gt;1,H413,-1/H413)</f>
        <v>#DIV/0!</v>
      </c>
      <c r="K413" s="102" t="e">
        <f>IF(AND('Test Sample Data'!N413&gt;=35,'Control Sample Data'!N413&gt;=35),"Type 3",IF(AND('Test Sample Data'!N413&gt;=30,'Control Sample Data'!N413&gt;=30,OR(I413&gt;=0.05,I413="N/A")),"Type 2",IF(OR(AND('Test Sample Data'!N413&gt;=30,'Control Sample Data'!N413&lt;=30),AND('Test Sample Data'!N413&lt;=30,'Control Sample Data'!N413&gt;=30)),"Type 1","OKAY")))</f>
        <v>#DIV/0!</v>
      </c>
    </row>
    <row r="414" spans="1:11" ht="12.75">
      <c r="A414" s="103"/>
      <c r="B414" s="104" t="str">
        <f>'Gene Table'!D414</f>
        <v>NM_012092</v>
      </c>
      <c r="C414" s="96" t="s">
        <v>117</v>
      </c>
      <c r="D414" s="97" t="e">
        <f>Calculations!BN415</f>
        <v>#DIV/0!</v>
      </c>
      <c r="E414" s="97" t="e">
        <f>Calculations!BO415</f>
        <v>#DIV/0!</v>
      </c>
      <c r="F414" s="98" t="e">
        <f t="shared" si="28"/>
        <v>#DIV/0!</v>
      </c>
      <c r="G414" s="98" t="e">
        <f t="shared" si="29"/>
        <v>#DIV/0!</v>
      </c>
      <c r="H414" s="97" t="e">
        <f>F414/G414</f>
        <v>#DIV/0!</v>
      </c>
      <c r="I414" s="101" t="str">
        <f>IF(OR(COUNT(Calculations!BP415:BY415)&lt;3,COUNT(Calculations!BZ415:CI415)&lt;3),"N/A",IF(ISERROR(TTEST(Calculations!BP415:BY415,Calculations!BZ415:CI415,2,2)),"N/A",TTEST(Calculations!BP415:BY415,Calculations!BZ415:CI415,2,2)))</f>
        <v>N/A</v>
      </c>
      <c r="J414" s="97" t="e">
        <f>IF(H414&gt;1,H414,-1/H414)</f>
        <v>#DIV/0!</v>
      </c>
      <c r="K414" s="102" t="e">
        <f>IF(AND('Test Sample Data'!N414&gt;=35,'Control Sample Data'!N414&gt;=35),"Type 3",IF(AND('Test Sample Data'!N414&gt;=30,'Control Sample Data'!N414&gt;=30,OR(I414&gt;=0.05,I414="N/A")),"Type 2",IF(OR(AND('Test Sample Data'!N414&gt;=30,'Control Sample Data'!N414&lt;=30),AND('Test Sample Data'!N414&lt;=30,'Control Sample Data'!N414&gt;=30)),"Type 1","OKAY")))</f>
        <v>#DIV/0!</v>
      </c>
    </row>
    <row r="415" spans="1:11" ht="12.75">
      <c r="A415" s="103"/>
      <c r="B415" s="104" t="str">
        <f>'Gene Table'!D415</f>
        <v>NM_005513</v>
      </c>
      <c r="C415" s="96" t="s">
        <v>121</v>
      </c>
      <c r="D415" s="97" t="e">
        <f>Calculations!BN416</f>
        <v>#DIV/0!</v>
      </c>
      <c r="E415" s="97" t="e">
        <f>Calculations!BO416</f>
        <v>#DIV/0!</v>
      </c>
      <c r="F415" s="98" t="e">
        <f t="shared" si="28"/>
        <v>#DIV/0!</v>
      </c>
      <c r="G415" s="98" t="e">
        <f t="shared" si="29"/>
        <v>#DIV/0!</v>
      </c>
      <c r="H415" s="97" t="e">
        <f aca="true" t="shared" si="30" ref="H415:H478">F415/G415</f>
        <v>#DIV/0!</v>
      </c>
      <c r="I415" s="101" t="str">
        <f>IF(OR(COUNT(Calculations!BP416:BY416)&lt;3,COUNT(Calculations!BZ416:CI416)&lt;3),"N/A",IF(ISERROR(TTEST(Calculations!BP416:BY416,Calculations!BZ416:CI416,2,2)),"N/A",TTEST(Calculations!BP416:BY416,Calculations!BZ416:CI416,2,2)))</f>
        <v>N/A</v>
      </c>
      <c r="J415" s="97" t="e">
        <f aca="true" t="shared" si="31" ref="J415:J478">IF(H415&gt;1,H415,-1/H415)</f>
        <v>#DIV/0!</v>
      </c>
      <c r="K415" s="102" t="e">
        <f>IF(AND('Test Sample Data'!N415&gt;=35,'Control Sample Data'!N415&gt;=35),"Type 3",IF(AND('Test Sample Data'!N415&gt;=30,'Control Sample Data'!N415&gt;=30,OR(I415&gt;=0.05,I415="N/A")),"Type 2",IF(OR(AND('Test Sample Data'!N415&gt;=30,'Control Sample Data'!N415&lt;=30),AND('Test Sample Data'!N415&lt;=30,'Control Sample Data'!N415&gt;=30)),"Type 1","OKAY")))</f>
        <v>#DIV/0!</v>
      </c>
    </row>
    <row r="416" spans="1:11" ht="12.75">
      <c r="A416" s="103"/>
      <c r="B416" s="104" t="str">
        <f>'Gene Table'!D416</f>
        <v>NM_000827</v>
      </c>
      <c r="C416" s="96" t="s">
        <v>125</v>
      </c>
      <c r="D416" s="97" t="e">
        <f>Calculations!BN417</f>
        <v>#DIV/0!</v>
      </c>
      <c r="E416" s="97" t="e">
        <f>Calculations!BO417</f>
        <v>#DIV/0!</v>
      </c>
      <c r="F416" s="98" t="e">
        <f t="shared" si="28"/>
        <v>#DIV/0!</v>
      </c>
      <c r="G416" s="98" t="e">
        <f t="shared" si="29"/>
        <v>#DIV/0!</v>
      </c>
      <c r="H416" s="97" t="e">
        <f t="shared" si="30"/>
        <v>#DIV/0!</v>
      </c>
      <c r="I416" s="101" t="str">
        <f>IF(OR(COUNT(Calculations!BP417:BY417)&lt;3,COUNT(Calculations!BZ417:CI417)&lt;3),"N/A",IF(ISERROR(TTEST(Calculations!BP417:BY417,Calculations!BZ417:CI417,2,2)),"N/A",TTEST(Calculations!BP417:BY417,Calculations!BZ417:CI417,2,2)))</f>
        <v>N/A</v>
      </c>
      <c r="J416" s="97" t="e">
        <f t="shared" si="31"/>
        <v>#DIV/0!</v>
      </c>
      <c r="K416" s="102" t="e">
        <f>IF(AND('Test Sample Data'!N416&gt;=35,'Control Sample Data'!N416&gt;=35),"Type 3",IF(AND('Test Sample Data'!N416&gt;=30,'Control Sample Data'!N416&gt;=30,OR(I416&gt;=0.05,I416="N/A")),"Type 2",IF(OR(AND('Test Sample Data'!N416&gt;=30,'Control Sample Data'!N416&lt;=30),AND('Test Sample Data'!N416&lt;=30,'Control Sample Data'!N416&gt;=30)),"Type 1","OKAY")))</f>
        <v>#DIV/0!</v>
      </c>
    </row>
    <row r="417" spans="1:11" ht="12.75">
      <c r="A417" s="103"/>
      <c r="B417" s="104" t="str">
        <f>'Gene Table'!D417</f>
        <v>NM_002084</v>
      </c>
      <c r="C417" s="96" t="s">
        <v>129</v>
      </c>
      <c r="D417" s="97" t="e">
        <f>Calculations!BN418</f>
        <v>#DIV/0!</v>
      </c>
      <c r="E417" s="97" t="e">
        <f>Calculations!BO418</f>
        <v>#DIV/0!</v>
      </c>
      <c r="F417" s="98" t="e">
        <f t="shared" si="28"/>
        <v>#DIV/0!</v>
      </c>
      <c r="G417" s="98" t="e">
        <f t="shared" si="29"/>
        <v>#DIV/0!</v>
      </c>
      <c r="H417" s="97" t="e">
        <f t="shared" si="30"/>
        <v>#DIV/0!</v>
      </c>
      <c r="I417" s="101" t="str">
        <f>IF(OR(COUNT(Calculations!BP418:BY418)&lt;3,COUNT(Calculations!BZ418:CI418)&lt;3),"N/A",IF(ISERROR(TTEST(Calculations!BP418:BY418,Calculations!BZ418:CI418,2,2)),"N/A",TTEST(Calculations!BP418:BY418,Calculations!BZ418:CI418,2,2)))</f>
        <v>N/A</v>
      </c>
      <c r="J417" s="97" t="e">
        <f t="shared" si="31"/>
        <v>#DIV/0!</v>
      </c>
      <c r="K417" s="102" t="e">
        <f>IF(AND('Test Sample Data'!N417&gt;=35,'Control Sample Data'!N417&gt;=35),"Type 3",IF(AND('Test Sample Data'!N417&gt;=30,'Control Sample Data'!N417&gt;=30,OR(I417&gt;=0.05,I417="N/A")),"Type 2",IF(OR(AND('Test Sample Data'!N417&gt;=30,'Control Sample Data'!N417&lt;=30),AND('Test Sample Data'!N417&lt;=30,'Control Sample Data'!N417&gt;=30)),"Type 1","OKAY")))</f>
        <v>#DIV/0!</v>
      </c>
    </row>
    <row r="418" spans="1:11" ht="12.75">
      <c r="A418" s="103"/>
      <c r="B418" s="104" t="str">
        <f>'Gene Table'!D418</f>
        <v>NM_002083</v>
      </c>
      <c r="C418" s="96" t="s">
        <v>133</v>
      </c>
      <c r="D418" s="97" t="e">
        <f>Calculations!BN419</f>
        <v>#DIV/0!</v>
      </c>
      <c r="E418" s="97" t="e">
        <f>Calculations!BO419</f>
        <v>#DIV/0!</v>
      </c>
      <c r="F418" s="98" t="e">
        <f t="shared" si="28"/>
        <v>#DIV/0!</v>
      </c>
      <c r="G418" s="98" t="e">
        <f t="shared" si="29"/>
        <v>#DIV/0!</v>
      </c>
      <c r="H418" s="97" t="e">
        <f t="shared" si="30"/>
        <v>#DIV/0!</v>
      </c>
      <c r="I418" s="101" t="str">
        <f>IF(OR(COUNT(Calculations!BP419:BY419)&lt;3,COUNT(Calculations!BZ419:CI419)&lt;3),"N/A",IF(ISERROR(TTEST(Calculations!BP419:BY419,Calculations!BZ419:CI419,2,2)),"N/A",TTEST(Calculations!BP419:BY419,Calculations!BZ419:CI419,2,2)))</f>
        <v>N/A</v>
      </c>
      <c r="J418" s="97" t="e">
        <f t="shared" si="31"/>
        <v>#DIV/0!</v>
      </c>
      <c r="K418" s="102" t="e">
        <f>IF(AND('Test Sample Data'!N418&gt;=35,'Control Sample Data'!N418&gt;=35),"Type 3",IF(AND('Test Sample Data'!N418&gt;=30,'Control Sample Data'!N418&gt;=30,OR(I418&gt;=0.05,I418="N/A")),"Type 2",IF(OR(AND('Test Sample Data'!N418&gt;=30,'Control Sample Data'!N418&lt;=30),AND('Test Sample Data'!N418&lt;=30,'Control Sample Data'!N418&gt;=30)),"Type 1","OKAY")))</f>
        <v>#DIV/0!</v>
      </c>
    </row>
    <row r="419" spans="1:11" ht="12.75">
      <c r="A419" s="103"/>
      <c r="B419" s="104" t="str">
        <f>'Gene Table'!D419</f>
        <v>NM_019844</v>
      </c>
      <c r="C419" s="96" t="s">
        <v>137</v>
      </c>
      <c r="D419" s="97" t="e">
        <f>Calculations!BN420</f>
        <v>#DIV/0!</v>
      </c>
      <c r="E419" s="97" t="e">
        <f>Calculations!BO420</f>
        <v>#DIV/0!</v>
      </c>
      <c r="F419" s="98" t="e">
        <f t="shared" si="28"/>
        <v>#DIV/0!</v>
      </c>
      <c r="G419" s="98" t="e">
        <f t="shared" si="29"/>
        <v>#DIV/0!</v>
      </c>
      <c r="H419" s="97" t="e">
        <f t="shared" si="30"/>
        <v>#DIV/0!</v>
      </c>
      <c r="I419" s="101" t="str">
        <f>IF(OR(COUNT(Calculations!BP420:BY420)&lt;3,COUNT(Calculations!BZ420:CI420)&lt;3),"N/A",IF(ISERROR(TTEST(Calculations!BP420:BY420,Calculations!BZ420:CI420,2,2)),"N/A",TTEST(Calculations!BP420:BY420,Calculations!BZ420:CI420,2,2)))</f>
        <v>N/A</v>
      </c>
      <c r="J419" s="97" t="e">
        <f t="shared" si="31"/>
        <v>#DIV/0!</v>
      </c>
      <c r="K419" s="102" t="e">
        <f>IF(AND('Test Sample Data'!N419&gt;=35,'Control Sample Data'!N419&gt;=35),"Type 3",IF(AND('Test Sample Data'!N419&gt;=30,'Control Sample Data'!N419&gt;=30,OR(I419&gt;=0.05,I419="N/A")),"Type 2",IF(OR(AND('Test Sample Data'!N419&gt;=30,'Control Sample Data'!N419&lt;=30),AND('Test Sample Data'!N419&lt;=30,'Control Sample Data'!N419&gt;=30)),"Type 1","OKAY")))</f>
        <v>#DIV/0!</v>
      </c>
    </row>
    <row r="420" spans="1:11" ht="12.75">
      <c r="A420" s="103"/>
      <c r="B420" s="104" t="str">
        <f>'Gene Table'!D420</f>
        <v>NM_014905</v>
      </c>
      <c r="C420" s="96" t="s">
        <v>141</v>
      </c>
      <c r="D420" s="97" t="e">
        <f>Calculations!BN421</f>
        <v>#DIV/0!</v>
      </c>
      <c r="E420" s="97" t="e">
        <f>Calculations!BO421</f>
        <v>#DIV/0!</v>
      </c>
      <c r="F420" s="98" t="e">
        <f t="shared" si="28"/>
        <v>#DIV/0!</v>
      </c>
      <c r="G420" s="98" t="e">
        <f t="shared" si="29"/>
        <v>#DIV/0!</v>
      </c>
      <c r="H420" s="97" t="e">
        <f t="shared" si="30"/>
        <v>#DIV/0!</v>
      </c>
      <c r="I420" s="101" t="str">
        <f>IF(OR(COUNT(Calculations!BP421:BY421)&lt;3,COUNT(Calculations!BZ421:CI421)&lt;3),"N/A",IF(ISERROR(TTEST(Calculations!BP421:BY421,Calculations!BZ421:CI421,2,2)),"N/A",TTEST(Calculations!BP421:BY421,Calculations!BZ421:CI421,2,2)))</f>
        <v>N/A</v>
      </c>
      <c r="J420" s="97" t="e">
        <f t="shared" si="31"/>
        <v>#DIV/0!</v>
      </c>
      <c r="K420" s="102" t="e">
        <f>IF(AND('Test Sample Data'!N420&gt;=35,'Control Sample Data'!N420&gt;=35),"Type 3",IF(AND('Test Sample Data'!N420&gt;=30,'Control Sample Data'!N420&gt;=30,OR(I420&gt;=0.05,I420="N/A")),"Type 2",IF(OR(AND('Test Sample Data'!N420&gt;=30,'Control Sample Data'!N420&lt;=30),AND('Test Sample Data'!N420&lt;=30,'Control Sample Data'!N420&gt;=30)),"Type 1","OKAY")))</f>
        <v>#DIV/0!</v>
      </c>
    </row>
    <row r="421" spans="1:11" ht="12.75">
      <c r="A421" s="103"/>
      <c r="B421" s="104" t="str">
        <f>'Gene Table'!D421</f>
        <v>NM_000515</v>
      </c>
      <c r="C421" s="96" t="s">
        <v>145</v>
      </c>
      <c r="D421" s="97" t="e">
        <f>Calculations!BN422</f>
        <v>#DIV/0!</v>
      </c>
      <c r="E421" s="97" t="e">
        <f>Calculations!BO422</f>
        <v>#DIV/0!</v>
      </c>
      <c r="F421" s="98" t="e">
        <f t="shared" si="28"/>
        <v>#DIV/0!</v>
      </c>
      <c r="G421" s="98" t="e">
        <f t="shared" si="29"/>
        <v>#DIV/0!</v>
      </c>
      <c r="H421" s="97" t="e">
        <f t="shared" si="30"/>
        <v>#DIV/0!</v>
      </c>
      <c r="I421" s="101" t="str">
        <f>IF(OR(COUNT(Calculations!BP422:BY422)&lt;3,COUNT(Calculations!BZ422:CI422)&lt;3),"N/A",IF(ISERROR(TTEST(Calculations!BP422:BY422,Calculations!BZ422:CI422,2,2)),"N/A",TTEST(Calculations!BP422:BY422,Calculations!BZ422:CI422,2,2)))</f>
        <v>N/A</v>
      </c>
      <c r="J421" s="97" t="e">
        <f t="shared" si="31"/>
        <v>#DIV/0!</v>
      </c>
      <c r="K421" s="102" t="e">
        <f>IF(AND('Test Sample Data'!N421&gt;=35,'Control Sample Data'!N421&gt;=35),"Type 3",IF(AND('Test Sample Data'!N421&gt;=30,'Control Sample Data'!N421&gt;=30,OR(I421&gt;=0.05,I421="N/A")),"Type 2",IF(OR(AND('Test Sample Data'!N421&gt;=30,'Control Sample Data'!N421&lt;=30),AND('Test Sample Data'!N421&lt;=30,'Control Sample Data'!N421&gt;=30)),"Type 1","OKAY")))</f>
        <v>#DIV/0!</v>
      </c>
    </row>
    <row r="422" spans="1:11" ht="12.75">
      <c r="A422" s="103"/>
      <c r="B422" s="104" t="str">
        <f>'Gene Table'!D422</f>
        <v>NM_015670</v>
      </c>
      <c r="C422" s="96" t="s">
        <v>149</v>
      </c>
      <c r="D422" s="97" t="e">
        <f>Calculations!BN423</f>
        <v>#DIV/0!</v>
      </c>
      <c r="E422" s="97" t="e">
        <f>Calculations!BO423</f>
        <v>#DIV/0!</v>
      </c>
      <c r="F422" s="98" t="e">
        <f t="shared" si="28"/>
        <v>#DIV/0!</v>
      </c>
      <c r="G422" s="98" t="e">
        <f t="shared" si="29"/>
        <v>#DIV/0!</v>
      </c>
      <c r="H422" s="97" t="e">
        <f t="shared" si="30"/>
        <v>#DIV/0!</v>
      </c>
      <c r="I422" s="101" t="str">
        <f>IF(OR(COUNT(Calculations!BP423:BY423)&lt;3,COUNT(Calculations!BZ423:CI423)&lt;3),"N/A",IF(ISERROR(TTEST(Calculations!BP423:BY423,Calculations!BZ423:CI423,2,2)),"N/A",TTEST(Calculations!BP423:BY423,Calculations!BZ423:CI423,2,2)))</f>
        <v>N/A</v>
      </c>
      <c r="J422" s="97" t="e">
        <f t="shared" si="31"/>
        <v>#DIV/0!</v>
      </c>
      <c r="K422" s="102" t="e">
        <f>IF(AND('Test Sample Data'!N422&gt;=35,'Control Sample Data'!N422&gt;=35),"Type 3",IF(AND('Test Sample Data'!N422&gt;=30,'Control Sample Data'!N422&gt;=30,OR(I422&gt;=0.05,I422="N/A")),"Type 2",IF(OR(AND('Test Sample Data'!N422&gt;=30,'Control Sample Data'!N422&lt;=30),AND('Test Sample Data'!N422&lt;=30,'Control Sample Data'!N422&gt;=30)),"Type 1","OKAY")))</f>
        <v>#DIV/0!</v>
      </c>
    </row>
    <row r="423" spans="1:11" ht="12.75">
      <c r="A423" s="103"/>
      <c r="B423" s="104" t="str">
        <f>'Gene Table'!D423</f>
        <v>NM_001039130</v>
      </c>
      <c r="C423" s="96" t="s">
        <v>153</v>
      </c>
      <c r="D423" s="97" t="e">
        <f>Calculations!BN424</f>
        <v>#DIV/0!</v>
      </c>
      <c r="E423" s="97" t="e">
        <f>Calculations!BO424</f>
        <v>#DIV/0!</v>
      </c>
      <c r="F423" s="98" t="e">
        <f t="shared" si="28"/>
        <v>#DIV/0!</v>
      </c>
      <c r="G423" s="98" t="e">
        <f t="shared" si="29"/>
        <v>#DIV/0!</v>
      </c>
      <c r="H423" s="97" t="e">
        <f t="shared" si="30"/>
        <v>#DIV/0!</v>
      </c>
      <c r="I423" s="101" t="str">
        <f>IF(OR(COUNT(Calculations!BP424:BY424)&lt;3,COUNT(Calculations!BZ424:CI424)&lt;3),"N/A",IF(ISERROR(TTEST(Calculations!BP424:BY424,Calculations!BZ424:CI424,2,2)),"N/A",TTEST(Calculations!BP424:BY424,Calculations!BZ424:CI424,2,2)))</f>
        <v>N/A</v>
      </c>
      <c r="J423" s="97" t="e">
        <f t="shared" si="31"/>
        <v>#DIV/0!</v>
      </c>
      <c r="K423" s="102" t="e">
        <f>IF(AND('Test Sample Data'!N423&gt;=35,'Control Sample Data'!N423&gt;=35),"Type 3",IF(AND('Test Sample Data'!N423&gt;=30,'Control Sample Data'!N423&gt;=30,OR(I423&gt;=0.05,I423="N/A")),"Type 2",IF(OR(AND('Test Sample Data'!N423&gt;=30,'Control Sample Data'!N423&lt;=30),AND('Test Sample Data'!N423&lt;=30,'Control Sample Data'!N423&gt;=30)),"Type 1","OKAY")))</f>
        <v>#DIV/0!</v>
      </c>
    </row>
    <row r="424" spans="1:11" ht="12.75">
      <c r="A424" s="103"/>
      <c r="B424" s="104" t="str">
        <f>'Gene Table'!D424</f>
        <v>NM_001140</v>
      </c>
      <c r="C424" s="96" t="s">
        <v>157</v>
      </c>
      <c r="D424" s="97" t="e">
        <f>Calculations!BN425</f>
        <v>#DIV/0!</v>
      </c>
      <c r="E424" s="97" t="e">
        <f>Calculations!BO425</f>
        <v>#DIV/0!</v>
      </c>
      <c r="F424" s="98" t="e">
        <f t="shared" si="28"/>
        <v>#DIV/0!</v>
      </c>
      <c r="G424" s="98" t="e">
        <f t="shared" si="29"/>
        <v>#DIV/0!</v>
      </c>
      <c r="H424" s="97" t="e">
        <f t="shared" si="30"/>
        <v>#DIV/0!</v>
      </c>
      <c r="I424" s="101" t="str">
        <f>IF(OR(COUNT(Calculations!BP425:BY425)&lt;3,COUNT(Calculations!BZ425:CI425)&lt;3),"N/A",IF(ISERROR(TTEST(Calculations!BP425:BY425,Calculations!BZ425:CI425,2,2)),"N/A",TTEST(Calculations!BP425:BY425,Calculations!BZ425:CI425,2,2)))</f>
        <v>N/A</v>
      </c>
      <c r="J424" s="97" t="e">
        <f t="shared" si="31"/>
        <v>#DIV/0!</v>
      </c>
      <c r="K424" s="102" t="e">
        <f>IF(AND('Test Sample Data'!N424&gt;=35,'Control Sample Data'!N424&gt;=35),"Type 3",IF(AND('Test Sample Data'!N424&gt;=30,'Control Sample Data'!N424&gt;=30,OR(I424&gt;=0.05,I424="N/A")),"Type 2",IF(OR(AND('Test Sample Data'!N424&gt;=30,'Control Sample Data'!N424&lt;=30),AND('Test Sample Data'!N424&lt;=30,'Control Sample Data'!N424&gt;=30)),"Type 1","OKAY")))</f>
        <v>#DIV/0!</v>
      </c>
    </row>
    <row r="425" spans="1:11" ht="12.75">
      <c r="A425" s="103"/>
      <c r="B425" s="104" t="str">
        <f>'Gene Table'!D425</f>
        <v>NM_153289</v>
      </c>
      <c r="C425" s="96" t="s">
        <v>161</v>
      </c>
      <c r="D425" s="97" t="e">
        <f>Calculations!BN426</f>
        <v>#DIV/0!</v>
      </c>
      <c r="E425" s="97" t="e">
        <f>Calculations!BO426</f>
        <v>#DIV/0!</v>
      </c>
      <c r="F425" s="98" t="e">
        <f t="shared" si="28"/>
        <v>#DIV/0!</v>
      </c>
      <c r="G425" s="98" t="e">
        <f t="shared" si="29"/>
        <v>#DIV/0!</v>
      </c>
      <c r="H425" s="97" t="e">
        <f t="shared" si="30"/>
        <v>#DIV/0!</v>
      </c>
      <c r="I425" s="101" t="str">
        <f>IF(OR(COUNT(Calculations!BP426:BY426)&lt;3,COUNT(Calculations!BZ426:CI426)&lt;3),"N/A",IF(ISERROR(TTEST(Calculations!BP426:BY426,Calculations!BZ426:CI426,2,2)),"N/A",TTEST(Calculations!BP426:BY426,Calculations!BZ426:CI426,2,2)))</f>
        <v>N/A</v>
      </c>
      <c r="J425" s="97" t="e">
        <f t="shared" si="31"/>
        <v>#DIV/0!</v>
      </c>
      <c r="K425" s="102" t="e">
        <f>IF(AND('Test Sample Data'!N425&gt;=35,'Control Sample Data'!N425&gt;=35),"Type 3",IF(AND('Test Sample Data'!N425&gt;=30,'Control Sample Data'!N425&gt;=30,OR(I425&gt;=0.05,I425="N/A")),"Type 2",IF(OR(AND('Test Sample Data'!N425&gt;=30,'Control Sample Data'!N425&lt;=30),AND('Test Sample Data'!N425&lt;=30,'Control Sample Data'!N425&gt;=30)),"Type 1","OKAY")))</f>
        <v>#DIV/0!</v>
      </c>
    </row>
    <row r="426" spans="1:11" ht="12.75">
      <c r="A426" s="103"/>
      <c r="B426" s="104" t="str">
        <f>'Gene Table'!D426</f>
        <v>NM_001629</v>
      </c>
      <c r="C426" s="96" t="s">
        <v>165</v>
      </c>
      <c r="D426" s="97" t="e">
        <f>Calculations!BN427</f>
        <v>#DIV/0!</v>
      </c>
      <c r="E426" s="97" t="e">
        <f>Calculations!BO427</f>
        <v>#DIV/0!</v>
      </c>
      <c r="F426" s="98" t="e">
        <f t="shared" si="28"/>
        <v>#DIV/0!</v>
      </c>
      <c r="G426" s="98" t="e">
        <f t="shared" si="29"/>
        <v>#DIV/0!</v>
      </c>
      <c r="H426" s="97" t="e">
        <f t="shared" si="30"/>
        <v>#DIV/0!</v>
      </c>
      <c r="I426" s="101" t="str">
        <f>IF(OR(COUNT(Calculations!BP427:BY427)&lt;3,COUNT(Calculations!BZ427:CI427)&lt;3),"N/A",IF(ISERROR(TTEST(Calculations!BP427:BY427,Calculations!BZ427:CI427,2,2)),"N/A",TTEST(Calculations!BP427:BY427,Calculations!BZ427:CI427,2,2)))</f>
        <v>N/A</v>
      </c>
      <c r="J426" s="97" t="e">
        <f t="shared" si="31"/>
        <v>#DIV/0!</v>
      </c>
      <c r="K426" s="102" t="e">
        <f>IF(AND('Test Sample Data'!N426&gt;=35,'Control Sample Data'!N426&gt;=35),"Type 3",IF(AND('Test Sample Data'!N426&gt;=30,'Control Sample Data'!N426&gt;=30,OR(I426&gt;=0.05,I426="N/A")),"Type 2",IF(OR(AND('Test Sample Data'!N426&gt;=30,'Control Sample Data'!N426&lt;=30),AND('Test Sample Data'!N426&lt;=30,'Control Sample Data'!N426&gt;=30)),"Type 1","OKAY")))</f>
        <v>#DIV/0!</v>
      </c>
    </row>
    <row r="427" spans="1:11" ht="12.75">
      <c r="A427" s="103"/>
      <c r="B427" s="104" t="str">
        <f>'Gene Table'!D427</f>
        <v>NM_000698</v>
      </c>
      <c r="C427" s="96" t="s">
        <v>169</v>
      </c>
      <c r="D427" s="97" t="e">
        <f>Calculations!BN428</f>
        <v>#DIV/0!</v>
      </c>
      <c r="E427" s="97" t="e">
        <f>Calculations!BO428</f>
        <v>#DIV/0!</v>
      </c>
      <c r="F427" s="98" t="e">
        <f t="shared" si="28"/>
        <v>#DIV/0!</v>
      </c>
      <c r="G427" s="98" t="e">
        <f t="shared" si="29"/>
        <v>#DIV/0!</v>
      </c>
      <c r="H427" s="97" t="e">
        <f t="shared" si="30"/>
        <v>#DIV/0!</v>
      </c>
      <c r="I427" s="101" t="str">
        <f>IF(OR(COUNT(Calculations!BP428:BY428)&lt;3,COUNT(Calculations!BZ428:CI428)&lt;3),"N/A",IF(ISERROR(TTEST(Calculations!BP428:BY428,Calculations!BZ428:CI428,2,2)),"N/A",TTEST(Calculations!BP428:BY428,Calculations!BZ428:CI428,2,2)))</f>
        <v>N/A</v>
      </c>
      <c r="J427" s="97" t="e">
        <f t="shared" si="31"/>
        <v>#DIV/0!</v>
      </c>
      <c r="K427" s="102" t="e">
        <f>IF(AND('Test Sample Data'!N427&gt;=35,'Control Sample Data'!N427&gt;=35),"Type 3",IF(AND('Test Sample Data'!N427&gt;=30,'Control Sample Data'!N427&gt;=30,OR(I427&gt;=0.05,I427="N/A")),"Type 2",IF(OR(AND('Test Sample Data'!N427&gt;=30,'Control Sample Data'!N427&lt;=30),AND('Test Sample Data'!N427&lt;=30,'Control Sample Data'!N427&gt;=30)),"Type 1","OKAY")))</f>
        <v>#DIV/0!</v>
      </c>
    </row>
    <row r="428" spans="1:11" ht="12.75">
      <c r="A428" s="103"/>
      <c r="B428" s="104" t="str">
        <f>'Gene Table'!D428</f>
        <v>NM_000697</v>
      </c>
      <c r="C428" s="96" t="s">
        <v>173</v>
      </c>
      <c r="D428" s="97" t="e">
        <f>Calculations!BN429</f>
        <v>#DIV/0!</v>
      </c>
      <c r="E428" s="97" t="e">
        <f>Calculations!BO429</f>
        <v>#DIV/0!</v>
      </c>
      <c r="F428" s="98" t="e">
        <f t="shared" si="28"/>
        <v>#DIV/0!</v>
      </c>
      <c r="G428" s="98" t="e">
        <f t="shared" si="29"/>
        <v>#DIV/0!</v>
      </c>
      <c r="H428" s="97" t="e">
        <f t="shared" si="30"/>
        <v>#DIV/0!</v>
      </c>
      <c r="I428" s="101" t="str">
        <f>IF(OR(COUNT(Calculations!BP429:BY429)&lt;3,COUNT(Calculations!BZ429:CI429)&lt;3),"N/A",IF(ISERROR(TTEST(Calculations!BP429:BY429,Calculations!BZ429:CI429,2,2)),"N/A",TTEST(Calculations!BP429:BY429,Calculations!BZ429:CI429,2,2)))</f>
        <v>N/A</v>
      </c>
      <c r="J428" s="97" t="e">
        <f t="shared" si="31"/>
        <v>#DIV/0!</v>
      </c>
      <c r="K428" s="102" t="e">
        <f>IF(AND('Test Sample Data'!N428&gt;=35,'Control Sample Data'!N428&gt;=35),"Type 3",IF(AND('Test Sample Data'!N428&gt;=30,'Control Sample Data'!N428&gt;=30,OR(I428&gt;=0.05,I428="N/A")),"Type 2",IF(OR(AND('Test Sample Data'!N428&gt;=30,'Control Sample Data'!N428&lt;=30),AND('Test Sample Data'!N428&lt;=30,'Control Sample Data'!N428&gt;=30)),"Type 1","OKAY")))</f>
        <v>#DIV/0!</v>
      </c>
    </row>
    <row r="429" spans="1:11" ht="12.75">
      <c r="A429" s="103"/>
      <c r="B429" s="104" t="str">
        <f>'Gene Table'!D429</f>
        <v>NM_015367</v>
      </c>
      <c r="C429" s="96" t="s">
        <v>177</v>
      </c>
      <c r="D429" s="97" t="e">
        <f>Calculations!BN430</f>
        <v>#DIV/0!</v>
      </c>
      <c r="E429" s="97" t="e">
        <f>Calculations!BO430</f>
        <v>#DIV/0!</v>
      </c>
      <c r="F429" s="98" t="e">
        <f t="shared" si="28"/>
        <v>#DIV/0!</v>
      </c>
      <c r="G429" s="98" t="e">
        <f t="shared" si="29"/>
        <v>#DIV/0!</v>
      </c>
      <c r="H429" s="97" t="e">
        <f t="shared" si="30"/>
        <v>#DIV/0!</v>
      </c>
      <c r="I429" s="101" t="str">
        <f>IF(OR(COUNT(Calculations!BP430:BY430)&lt;3,COUNT(Calculations!BZ430:CI430)&lt;3),"N/A",IF(ISERROR(TTEST(Calculations!BP430:BY430,Calculations!BZ430:CI430,2,2)),"N/A",TTEST(Calculations!BP430:BY430,Calculations!BZ430:CI430,2,2)))</f>
        <v>N/A</v>
      </c>
      <c r="J429" s="97" t="e">
        <f t="shared" si="31"/>
        <v>#DIV/0!</v>
      </c>
      <c r="K429" s="102" t="e">
        <f>IF(AND('Test Sample Data'!N429&gt;=35,'Control Sample Data'!N429&gt;=35),"Type 3",IF(AND('Test Sample Data'!N429&gt;=30,'Control Sample Data'!N429&gt;=30,OR(I429&gt;=0.05,I429="N/A")),"Type 2",IF(OR(AND('Test Sample Data'!N429&gt;=30,'Control Sample Data'!N429&lt;=30),AND('Test Sample Data'!N429&lt;=30,'Control Sample Data'!N429&gt;=30)),"Type 1","OKAY")))</f>
        <v>#DIV/0!</v>
      </c>
    </row>
    <row r="430" spans="1:11" ht="12.75">
      <c r="A430" s="103"/>
      <c r="B430" s="104" t="str">
        <f>'Gene Table'!D430</f>
        <v>NM_015364</v>
      </c>
      <c r="C430" s="96" t="s">
        <v>181</v>
      </c>
      <c r="D430" s="97" t="e">
        <f>Calculations!BN431</f>
        <v>#DIV/0!</v>
      </c>
      <c r="E430" s="97" t="e">
        <f>Calculations!BO431</f>
        <v>#DIV/0!</v>
      </c>
      <c r="F430" s="98" t="e">
        <f t="shared" si="28"/>
        <v>#DIV/0!</v>
      </c>
      <c r="G430" s="98" t="e">
        <f t="shared" si="29"/>
        <v>#DIV/0!</v>
      </c>
      <c r="H430" s="97" t="e">
        <f t="shared" si="30"/>
        <v>#DIV/0!</v>
      </c>
      <c r="I430" s="101" t="str">
        <f>IF(OR(COUNT(Calculations!BP431:BY431)&lt;3,COUNT(Calculations!BZ431:CI431)&lt;3),"N/A",IF(ISERROR(TTEST(Calculations!BP431:BY431,Calculations!BZ431:CI431,2,2)),"N/A",TTEST(Calculations!BP431:BY431,Calculations!BZ431:CI431,2,2)))</f>
        <v>N/A</v>
      </c>
      <c r="J430" s="97" t="e">
        <f t="shared" si="31"/>
        <v>#DIV/0!</v>
      </c>
      <c r="K430" s="102" t="e">
        <f>IF(AND('Test Sample Data'!N430&gt;=35,'Control Sample Data'!N430&gt;=35),"Type 3",IF(AND('Test Sample Data'!N430&gt;=30,'Control Sample Data'!N430&gt;=30,OR(I430&gt;=0.05,I430="N/A")),"Type 2",IF(OR(AND('Test Sample Data'!N430&gt;=30,'Control Sample Data'!N430&lt;=30),AND('Test Sample Data'!N430&lt;=30,'Control Sample Data'!N430&gt;=30)),"Type 1","OKAY")))</f>
        <v>#DIV/0!</v>
      </c>
    </row>
    <row r="431" spans="1:11" ht="12.75">
      <c r="A431" s="103"/>
      <c r="B431" s="104" t="str">
        <f>'Gene Table'!D431</f>
        <v>NM_014317</v>
      </c>
      <c r="C431" s="96" t="s">
        <v>185</v>
      </c>
      <c r="D431" s="97" t="e">
        <f>Calculations!BN432</f>
        <v>#DIV/0!</v>
      </c>
      <c r="E431" s="97" t="e">
        <f>Calculations!BO432</f>
        <v>#DIV/0!</v>
      </c>
      <c r="F431" s="98" t="e">
        <f t="shared" si="28"/>
        <v>#DIV/0!</v>
      </c>
      <c r="G431" s="98" t="e">
        <f t="shared" si="29"/>
        <v>#DIV/0!</v>
      </c>
      <c r="H431" s="97" t="e">
        <f t="shared" si="30"/>
        <v>#DIV/0!</v>
      </c>
      <c r="I431" s="101" t="str">
        <f>IF(OR(COUNT(Calculations!BP432:BY432)&lt;3,COUNT(Calculations!BZ432:CI432)&lt;3),"N/A",IF(ISERROR(TTEST(Calculations!BP432:BY432,Calculations!BZ432:CI432,2,2)),"N/A",TTEST(Calculations!BP432:BY432,Calculations!BZ432:CI432,2,2)))</f>
        <v>N/A</v>
      </c>
      <c r="J431" s="97" t="e">
        <f t="shared" si="31"/>
        <v>#DIV/0!</v>
      </c>
      <c r="K431" s="102" t="e">
        <f>IF(AND('Test Sample Data'!N431&gt;=35,'Control Sample Data'!N431&gt;=35),"Type 3",IF(AND('Test Sample Data'!N431&gt;=30,'Control Sample Data'!N431&gt;=30,OR(I431&gt;=0.05,I431="N/A")),"Type 2",IF(OR(AND('Test Sample Data'!N431&gt;=30,'Control Sample Data'!N431&lt;=30),AND('Test Sample Data'!N431&lt;=30,'Control Sample Data'!N431&gt;=30)),"Type 1","OKAY")))</f>
        <v>#DIV/0!</v>
      </c>
    </row>
    <row r="432" spans="1:11" ht="12.75">
      <c r="A432" s="103"/>
      <c r="B432" s="104" t="str">
        <f>'Gene Table'!D432</f>
        <v>NM_012114</v>
      </c>
      <c r="C432" s="96" t="s">
        <v>189</v>
      </c>
      <c r="D432" s="97" t="e">
        <f>Calculations!BN433</f>
        <v>#DIV/0!</v>
      </c>
      <c r="E432" s="97" t="e">
        <f>Calculations!BO433</f>
        <v>#DIV/0!</v>
      </c>
      <c r="F432" s="98" t="e">
        <f t="shared" si="28"/>
        <v>#DIV/0!</v>
      </c>
      <c r="G432" s="98" t="e">
        <f t="shared" si="29"/>
        <v>#DIV/0!</v>
      </c>
      <c r="H432" s="97" t="e">
        <f t="shared" si="30"/>
        <v>#DIV/0!</v>
      </c>
      <c r="I432" s="101" t="str">
        <f>IF(OR(COUNT(Calculations!BP433:BY433)&lt;3,COUNT(Calculations!BZ433:CI433)&lt;3),"N/A",IF(ISERROR(TTEST(Calculations!BP433:BY433,Calculations!BZ433:CI433,2,2)),"N/A",TTEST(Calculations!BP433:BY433,Calculations!BZ433:CI433,2,2)))</f>
        <v>N/A</v>
      </c>
      <c r="J432" s="97" t="e">
        <f t="shared" si="31"/>
        <v>#DIV/0!</v>
      </c>
      <c r="K432" s="102" t="e">
        <f>IF(AND('Test Sample Data'!N432&gt;=35,'Control Sample Data'!N432&gt;=35),"Type 3",IF(AND('Test Sample Data'!N432&gt;=30,'Control Sample Data'!N432&gt;=30,OR(I432&gt;=0.05,I432="N/A")),"Type 2",IF(OR(AND('Test Sample Data'!N432&gt;=30,'Control Sample Data'!N432&lt;=30),AND('Test Sample Data'!N432&lt;=30,'Control Sample Data'!N432&gt;=30)),"Type 1","OKAY")))</f>
        <v>#DIV/0!</v>
      </c>
    </row>
    <row r="433" spans="1:11" ht="12.75">
      <c r="A433" s="103"/>
      <c r="B433" s="104" t="str">
        <f>'Gene Table'!D433</f>
        <v>NM_012276</v>
      </c>
      <c r="C433" s="96" t="s">
        <v>193</v>
      </c>
      <c r="D433" s="97" t="e">
        <f>Calculations!BN434</f>
        <v>#DIV/0!</v>
      </c>
      <c r="E433" s="97" t="e">
        <f>Calculations!BO434</f>
        <v>#DIV/0!</v>
      </c>
      <c r="F433" s="98" t="e">
        <f t="shared" si="28"/>
        <v>#DIV/0!</v>
      </c>
      <c r="G433" s="98" t="e">
        <f t="shared" si="29"/>
        <v>#DIV/0!</v>
      </c>
      <c r="H433" s="97" t="e">
        <f t="shared" si="30"/>
        <v>#DIV/0!</v>
      </c>
      <c r="I433" s="101" t="str">
        <f>IF(OR(COUNT(Calculations!BP434:BY434)&lt;3,COUNT(Calculations!BZ434:CI434)&lt;3),"N/A",IF(ISERROR(TTEST(Calculations!BP434:BY434,Calculations!BZ434:CI434,2,2)),"N/A",TTEST(Calculations!BP434:BY434,Calculations!BZ434:CI434,2,2)))</f>
        <v>N/A</v>
      </c>
      <c r="J433" s="97" t="e">
        <f t="shared" si="31"/>
        <v>#DIV/0!</v>
      </c>
      <c r="K433" s="102" t="e">
        <f>IF(AND('Test Sample Data'!N433&gt;=35,'Control Sample Data'!N433&gt;=35),"Type 3",IF(AND('Test Sample Data'!N433&gt;=30,'Control Sample Data'!N433&gt;=30,OR(I433&gt;=0.05,I433="N/A")),"Type 2",IF(OR(AND('Test Sample Data'!N433&gt;=30,'Control Sample Data'!N433&lt;=30),AND('Test Sample Data'!N433&lt;=30,'Control Sample Data'!N433&gt;=30)),"Type 1","OKAY")))</f>
        <v>#DIV/0!</v>
      </c>
    </row>
    <row r="434" spans="1:11" ht="12.75">
      <c r="A434" s="103"/>
      <c r="B434" s="104" t="str">
        <f>'Gene Table'!D434</f>
        <v>NM_014294</v>
      </c>
      <c r="C434" s="96" t="s">
        <v>197</v>
      </c>
      <c r="D434" s="97" t="e">
        <f>Calculations!BN435</f>
        <v>#DIV/0!</v>
      </c>
      <c r="E434" s="97" t="e">
        <f>Calculations!BO435</f>
        <v>#DIV/0!</v>
      </c>
      <c r="F434" s="98" t="e">
        <f t="shared" si="28"/>
        <v>#DIV/0!</v>
      </c>
      <c r="G434" s="98" t="e">
        <f t="shared" si="29"/>
        <v>#DIV/0!</v>
      </c>
      <c r="H434" s="97" t="e">
        <f t="shared" si="30"/>
        <v>#DIV/0!</v>
      </c>
      <c r="I434" s="101" t="str">
        <f>IF(OR(COUNT(Calculations!BP435:BY435)&lt;3,COUNT(Calculations!BZ435:CI435)&lt;3),"N/A",IF(ISERROR(TTEST(Calculations!BP435:BY435,Calculations!BZ435:CI435,2,2)),"N/A",TTEST(Calculations!BP435:BY435,Calculations!BZ435:CI435,2,2)))</f>
        <v>N/A</v>
      </c>
      <c r="J434" s="97" t="e">
        <f t="shared" si="31"/>
        <v>#DIV/0!</v>
      </c>
      <c r="K434" s="102" t="e">
        <f>IF(AND('Test Sample Data'!N434&gt;=35,'Control Sample Data'!N434&gt;=35),"Type 3",IF(AND('Test Sample Data'!N434&gt;=30,'Control Sample Data'!N434&gt;=30,OR(I434&gt;=0.05,I434="N/A")),"Type 2",IF(OR(AND('Test Sample Data'!N434&gt;=30,'Control Sample Data'!N434&lt;=30),AND('Test Sample Data'!N434&lt;=30,'Control Sample Data'!N434&gt;=30)),"Type 1","OKAY")))</f>
        <v>#DIV/0!</v>
      </c>
    </row>
    <row r="435" spans="1:11" ht="12.75">
      <c r="A435" s="103"/>
      <c r="B435" s="104" t="str">
        <f>'Gene Table'!D435</f>
        <v>NM_012238</v>
      </c>
      <c r="C435" s="96" t="s">
        <v>201</v>
      </c>
      <c r="D435" s="97" t="e">
        <f>Calculations!BN436</f>
        <v>#DIV/0!</v>
      </c>
      <c r="E435" s="97" t="e">
        <f>Calculations!BO436</f>
        <v>#DIV/0!</v>
      </c>
      <c r="F435" s="98" t="e">
        <f t="shared" si="28"/>
        <v>#DIV/0!</v>
      </c>
      <c r="G435" s="98" t="e">
        <f t="shared" si="29"/>
        <v>#DIV/0!</v>
      </c>
      <c r="H435" s="97" t="e">
        <f t="shared" si="30"/>
        <v>#DIV/0!</v>
      </c>
      <c r="I435" s="101" t="str">
        <f>IF(OR(COUNT(Calculations!BP436:BY436)&lt;3,COUNT(Calculations!BZ436:CI436)&lt;3),"N/A",IF(ISERROR(TTEST(Calculations!BP436:BY436,Calculations!BZ436:CI436,2,2)),"N/A",TTEST(Calculations!BP436:BY436,Calculations!BZ436:CI436,2,2)))</f>
        <v>N/A</v>
      </c>
      <c r="J435" s="97" t="e">
        <f t="shared" si="31"/>
        <v>#DIV/0!</v>
      </c>
      <c r="K435" s="102" t="e">
        <f>IF(AND('Test Sample Data'!N435&gt;=35,'Control Sample Data'!N435&gt;=35),"Type 3",IF(AND('Test Sample Data'!N435&gt;=30,'Control Sample Data'!N435&gt;=30,OR(I435&gt;=0.05,I435="N/A")),"Type 2",IF(OR(AND('Test Sample Data'!N435&gt;=30,'Control Sample Data'!N435&lt;=30),AND('Test Sample Data'!N435&lt;=30,'Control Sample Data'!N435&gt;=30)),"Type 1","OKAY")))</f>
        <v>#DIV/0!</v>
      </c>
    </row>
    <row r="436" spans="1:11" ht="12.75">
      <c r="A436" s="103"/>
      <c r="B436" s="104" t="str">
        <f>'Gene Table'!D436</f>
        <v>NM_002019</v>
      </c>
      <c r="C436" s="96" t="s">
        <v>205</v>
      </c>
      <c r="D436" s="97" t="e">
        <f>Calculations!BN437</f>
        <v>#DIV/0!</v>
      </c>
      <c r="E436" s="97" t="e">
        <f>Calculations!BO437</f>
        <v>#DIV/0!</v>
      </c>
      <c r="F436" s="98" t="e">
        <f t="shared" si="28"/>
        <v>#DIV/0!</v>
      </c>
      <c r="G436" s="98" t="e">
        <f t="shared" si="29"/>
        <v>#DIV/0!</v>
      </c>
      <c r="H436" s="97" t="e">
        <f t="shared" si="30"/>
        <v>#DIV/0!</v>
      </c>
      <c r="I436" s="101" t="str">
        <f>IF(OR(COUNT(Calculations!BP437:BY437)&lt;3,COUNT(Calculations!BZ437:CI437)&lt;3),"N/A",IF(ISERROR(TTEST(Calculations!BP437:BY437,Calculations!BZ437:CI437,2,2)),"N/A",TTEST(Calculations!BP437:BY437,Calculations!BZ437:CI437,2,2)))</f>
        <v>N/A</v>
      </c>
      <c r="J436" s="97" t="e">
        <f t="shared" si="31"/>
        <v>#DIV/0!</v>
      </c>
      <c r="K436" s="102" t="e">
        <f>IF(AND('Test Sample Data'!N436&gt;=35,'Control Sample Data'!N436&gt;=35),"Type 3",IF(AND('Test Sample Data'!N436&gt;=30,'Control Sample Data'!N436&gt;=30,OR(I436&gt;=0.05,I436="N/A")),"Type 2",IF(OR(AND('Test Sample Data'!N436&gt;=30,'Control Sample Data'!N436&lt;=30),AND('Test Sample Data'!N436&lt;=30,'Control Sample Data'!N436&gt;=30)),"Type 1","OKAY")))</f>
        <v>#DIV/0!</v>
      </c>
    </row>
    <row r="437" spans="1:11" ht="12.75">
      <c r="A437" s="103"/>
      <c r="B437" s="104" t="str">
        <f>'Gene Table'!D437</f>
        <v>NM_002006</v>
      </c>
      <c r="C437" s="96" t="s">
        <v>209</v>
      </c>
      <c r="D437" s="97" t="e">
        <f>Calculations!BN438</f>
        <v>#DIV/0!</v>
      </c>
      <c r="E437" s="97" t="e">
        <f>Calculations!BO438</f>
        <v>#DIV/0!</v>
      </c>
      <c r="F437" s="98" t="e">
        <f t="shared" si="28"/>
        <v>#DIV/0!</v>
      </c>
      <c r="G437" s="98" t="e">
        <f t="shared" si="29"/>
        <v>#DIV/0!</v>
      </c>
      <c r="H437" s="97" t="e">
        <f t="shared" si="30"/>
        <v>#DIV/0!</v>
      </c>
      <c r="I437" s="101" t="str">
        <f>IF(OR(COUNT(Calculations!BP438:BY438)&lt;3,COUNT(Calculations!BZ438:CI438)&lt;3),"N/A",IF(ISERROR(TTEST(Calculations!BP438:BY438,Calculations!BZ438:CI438,2,2)),"N/A",TTEST(Calculations!BP438:BY438,Calculations!BZ438:CI438,2,2)))</f>
        <v>N/A</v>
      </c>
      <c r="J437" s="97" t="e">
        <f t="shared" si="31"/>
        <v>#DIV/0!</v>
      </c>
      <c r="K437" s="102" t="e">
        <f>IF(AND('Test Sample Data'!N437&gt;=35,'Control Sample Data'!N437&gt;=35),"Type 3",IF(AND('Test Sample Data'!N437&gt;=30,'Control Sample Data'!N437&gt;=30,OR(I437&gt;=0.05,I437="N/A")),"Type 2",IF(OR(AND('Test Sample Data'!N437&gt;=30,'Control Sample Data'!N437&lt;=30),AND('Test Sample Data'!N437&lt;=30,'Control Sample Data'!N437&gt;=30)),"Type 1","OKAY")))</f>
        <v>#DIV/0!</v>
      </c>
    </row>
    <row r="438" spans="1:11" ht="12.75">
      <c r="A438" s="103"/>
      <c r="B438" s="104" t="str">
        <f>'Gene Table'!D438</f>
        <v>NM_001010873</v>
      </c>
      <c r="C438" s="96" t="s">
        <v>213</v>
      </c>
      <c r="D438" s="97" t="e">
        <f>Calculations!BN439</f>
        <v>#DIV/0!</v>
      </c>
      <c r="E438" s="97" t="e">
        <f>Calculations!BO439</f>
        <v>#DIV/0!</v>
      </c>
      <c r="F438" s="98" t="e">
        <f t="shared" si="28"/>
        <v>#DIV/0!</v>
      </c>
      <c r="G438" s="98" t="e">
        <f t="shared" si="29"/>
        <v>#DIV/0!</v>
      </c>
      <c r="H438" s="97" t="e">
        <f t="shared" si="30"/>
        <v>#DIV/0!</v>
      </c>
      <c r="I438" s="101" t="str">
        <f>IF(OR(COUNT(Calculations!BP439:BY439)&lt;3,COUNT(Calculations!BZ439:CI439)&lt;3),"N/A",IF(ISERROR(TTEST(Calculations!BP439:BY439,Calculations!BZ439:CI439,2,2)),"N/A",TTEST(Calculations!BP439:BY439,Calculations!BZ439:CI439,2,2)))</f>
        <v>N/A</v>
      </c>
      <c r="J438" s="97" t="e">
        <f t="shared" si="31"/>
        <v>#DIV/0!</v>
      </c>
      <c r="K438" s="102" t="e">
        <f>IF(AND('Test Sample Data'!N438&gt;=35,'Control Sample Data'!N438&gt;=35),"Type 3",IF(AND('Test Sample Data'!N438&gt;=30,'Control Sample Data'!N438&gt;=30,OR(I438&gt;=0.05,I438="N/A")),"Type 2",IF(OR(AND('Test Sample Data'!N438&gt;=30,'Control Sample Data'!N438&lt;=30),AND('Test Sample Data'!N438&lt;=30,'Control Sample Data'!N438&gt;=30)),"Type 1","OKAY")))</f>
        <v>#DIV/0!</v>
      </c>
    </row>
    <row r="439" spans="1:11" ht="12.75">
      <c r="A439" s="103"/>
      <c r="B439" s="104" t="str">
        <f>'Gene Table'!D439</f>
        <v>NM_004462</v>
      </c>
      <c r="C439" s="96" t="s">
        <v>217</v>
      </c>
      <c r="D439" s="97" t="e">
        <f>Calculations!BN440</f>
        <v>#DIV/0!</v>
      </c>
      <c r="E439" s="97" t="e">
        <f>Calculations!BO440</f>
        <v>#DIV/0!</v>
      </c>
      <c r="F439" s="98" t="e">
        <f t="shared" si="28"/>
        <v>#DIV/0!</v>
      </c>
      <c r="G439" s="98" t="e">
        <f t="shared" si="29"/>
        <v>#DIV/0!</v>
      </c>
      <c r="H439" s="97" t="e">
        <f t="shared" si="30"/>
        <v>#DIV/0!</v>
      </c>
      <c r="I439" s="101" t="str">
        <f>IF(OR(COUNT(Calculations!BP440:BY440)&lt;3,COUNT(Calculations!BZ440:CI440)&lt;3),"N/A",IF(ISERROR(TTEST(Calculations!BP440:BY440,Calculations!BZ440:CI440,2,2)),"N/A",TTEST(Calculations!BP440:BY440,Calculations!BZ440:CI440,2,2)))</f>
        <v>N/A</v>
      </c>
      <c r="J439" s="97" t="e">
        <f t="shared" si="31"/>
        <v>#DIV/0!</v>
      </c>
      <c r="K439" s="102" t="e">
        <f>IF(AND('Test Sample Data'!N439&gt;=35,'Control Sample Data'!N439&gt;=35),"Type 3",IF(AND('Test Sample Data'!N439&gt;=30,'Control Sample Data'!N439&gt;=30,OR(I439&gt;=0.05,I439="N/A")),"Type 2",IF(OR(AND('Test Sample Data'!N439&gt;=30,'Control Sample Data'!N439&lt;=30),AND('Test Sample Data'!N439&lt;=30,'Control Sample Data'!N439&gt;=30)),"Type 1","OKAY")))</f>
        <v>#DIV/0!</v>
      </c>
    </row>
    <row r="440" spans="1:11" ht="12.75">
      <c r="A440" s="103"/>
      <c r="B440" s="104" t="str">
        <f>'Gene Table'!D440</f>
        <v>NM_001002275</v>
      </c>
      <c r="C440" s="96" t="s">
        <v>221</v>
      </c>
      <c r="D440" s="97" t="e">
        <f>Calculations!BN441</f>
        <v>#DIV/0!</v>
      </c>
      <c r="E440" s="97" t="e">
        <f>Calculations!BO441</f>
        <v>#DIV/0!</v>
      </c>
      <c r="F440" s="98" t="e">
        <f t="shared" si="28"/>
        <v>#DIV/0!</v>
      </c>
      <c r="G440" s="98" t="e">
        <f t="shared" si="29"/>
        <v>#DIV/0!</v>
      </c>
      <c r="H440" s="97" t="e">
        <f t="shared" si="30"/>
        <v>#DIV/0!</v>
      </c>
      <c r="I440" s="101" t="str">
        <f>IF(OR(COUNT(Calculations!BP441:BY441)&lt;3,COUNT(Calculations!BZ441:CI441)&lt;3),"N/A",IF(ISERROR(TTEST(Calculations!BP441:BY441,Calculations!BZ441:CI441,2,2)),"N/A",TTEST(Calculations!BP441:BY441,Calculations!BZ441:CI441,2,2)))</f>
        <v>N/A</v>
      </c>
      <c r="J440" s="97" t="e">
        <f t="shared" si="31"/>
        <v>#DIV/0!</v>
      </c>
      <c r="K440" s="102" t="e">
        <f>IF(AND('Test Sample Data'!N440&gt;=35,'Control Sample Data'!N440&gt;=35),"Type 3",IF(AND('Test Sample Data'!N440&gt;=30,'Control Sample Data'!N440&gt;=30,OR(I440&gt;=0.05,I440="N/A")),"Type 2",IF(OR(AND('Test Sample Data'!N440&gt;=30,'Control Sample Data'!N440&lt;=30),AND('Test Sample Data'!N440&lt;=30,'Control Sample Data'!N440&gt;=30)),"Type 1","OKAY")))</f>
        <v>#DIV/0!</v>
      </c>
    </row>
    <row r="441" spans="1:11" ht="12.75">
      <c r="A441" s="103"/>
      <c r="B441" s="104" t="str">
        <f>'Gene Table'!D441</f>
        <v>NM_004106</v>
      </c>
      <c r="C441" s="96" t="s">
        <v>225</v>
      </c>
      <c r="D441" s="97" t="e">
        <f>Calculations!BN442</f>
        <v>#DIV/0!</v>
      </c>
      <c r="E441" s="97" t="e">
        <f>Calculations!BO442</f>
        <v>#DIV/0!</v>
      </c>
      <c r="F441" s="98" t="e">
        <f t="shared" si="28"/>
        <v>#DIV/0!</v>
      </c>
      <c r="G441" s="98" t="e">
        <f t="shared" si="29"/>
        <v>#DIV/0!</v>
      </c>
      <c r="H441" s="97" t="e">
        <f t="shared" si="30"/>
        <v>#DIV/0!</v>
      </c>
      <c r="I441" s="101" t="str">
        <f>IF(OR(COUNT(Calculations!BP442:BY442)&lt;3,COUNT(Calculations!BZ442:CI442)&lt;3),"N/A",IF(ISERROR(TTEST(Calculations!BP442:BY442,Calculations!BZ442:CI442,2,2)),"N/A",TTEST(Calculations!BP442:BY442,Calculations!BZ442:CI442,2,2)))</f>
        <v>N/A</v>
      </c>
      <c r="J441" s="97" t="e">
        <f t="shared" si="31"/>
        <v>#DIV/0!</v>
      </c>
      <c r="K441" s="102" t="e">
        <f>IF(AND('Test Sample Data'!N441&gt;=35,'Control Sample Data'!N441&gt;=35),"Type 3",IF(AND('Test Sample Data'!N441&gt;=30,'Control Sample Data'!N441&gt;=30,OR(I441&gt;=0.05,I441="N/A")),"Type 2",IF(OR(AND('Test Sample Data'!N441&gt;=30,'Control Sample Data'!N441&lt;=30),AND('Test Sample Data'!N441&lt;=30,'Control Sample Data'!N441&gt;=30)),"Type 1","OKAY")))</f>
        <v>#DIV/0!</v>
      </c>
    </row>
    <row r="442" spans="1:11" ht="12.75">
      <c r="A442" s="103"/>
      <c r="B442" s="104" t="str">
        <f>'Gene Table'!D442</f>
        <v>NM_000139</v>
      </c>
      <c r="C442" s="96" t="s">
        <v>229</v>
      </c>
      <c r="D442" s="97" t="e">
        <f>Calculations!BN443</f>
        <v>#DIV/0!</v>
      </c>
      <c r="E442" s="97" t="e">
        <f>Calculations!BO443</f>
        <v>#DIV/0!</v>
      </c>
      <c r="F442" s="98" t="e">
        <f t="shared" si="28"/>
        <v>#DIV/0!</v>
      </c>
      <c r="G442" s="98" t="e">
        <f t="shared" si="29"/>
        <v>#DIV/0!</v>
      </c>
      <c r="H442" s="97" t="e">
        <f t="shared" si="30"/>
        <v>#DIV/0!</v>
      </c>
      <c r="I442" s="101" t="str">
        <f>IF(OR(COUNT(Calculations!BP443:BY443)&lt;3,COUNT(Calculations!BZ443:CI443)&lt;3),"N/A",IF(ISERROR(TTEST(Calculations!BP443:BY443,Calculations!BZ443:CI443,2,2)),"N/A",TTEST(Calculations!BP443:BY443,Calculations!BZ443:CI443,2,2)))</f>
        <v>N/A</v>
      </c>
      <c r="J442" s="97" t="e">
        <f t="shared" si="31"/>
        <v>#DIV/0!</v>
      </c>
      <c r="K442" s="102" t="e">
        <f>IF(AND('Test Sample Data'!N442&gt;=35,'Control Sample Data'!N442&gt;=35),"Type 3",IF(AND('Test Sample Data'!N442&gt;=30,'Control Sample Data'!N442&gt;=30,OR(I442&gt;=0.05,I442="N/A")),"Type 2",IF(OR(AND('Test Sample Data'!N442&gt;=30,'Control Sample Data'!N442&lt;=30),AND('Test Sample Data'!N442&lt;=30,'Control Sample Data'!N442&gt;=30)),"Type 1","OKAY")))</f>
        <v>#DIV/0!</v>
      </c>
    </row>
    <row r="443" spans="1:11" ht="12.75">
      <c r="A443" s="103"/>
      <c r="B443" s="104" t="str">
        <f>'Gene Table'!D443</f>
        <v>NM_002001</v>
      </c>
      <c r="C443" s="96" t="s">
        <v>233</v>
      </c>
      <c r="D443" s="97" t="e">
        <f>Calculations!BN444</f>
        <v>#DIV/0!</v>
      </c>
      <c r="E443" s="97" t="e">
        <f>Calculations!BO444</f>
        <v>#DIV/0!</v>
      </c>
      <c r="F443" s="98" t="e">
        <f t="shared" si="28"/>
        <v>#DIV/0!</v>
      </c>
      <c r="G443" s="98" t="e">
        <f t="shared" si="29"/>
        <v>#DIV/0!</v>
      </c>
      <c r="H443" s="97" t="e">
        <f t="shared" si="30"/>
        <v>#DIV/0!</v>
      </c>
      <c r="I443" s="101" t="str">
        <f>IF(OR(COUNT(Calculations!BP444:BY444)&lt;3,COUNT(Calculations!BZ444:CI444)&lt;3),"N/A",IF(ISERROR(TTEST(Calculations!BP444:BY444,Calculations!BZ444:CI444,2,2)),"N/A",TTEST(Calculations!BP444:BY444,Calculations!BZ444:CI444,2,2)))</f>
        <v>N/A</v>
      </c>
      <c r="J443" s="97" t="e">
        <f t="shared" si="31"/>
        <v>#DIV/0!</v>
      </c>
      <c r="K443" s="102" t="e">
        <f>IF(AND('Test Sample Data'!N443&gt;=35,'Control Sample Data'!N443&gt;=35),"Type 3",IF(AND('Test Sample Data'!N443&gt;=30,'Control Sample Data'!N443&gt;=30,OR(I443&gt;=0.05,I443="N/A")),"Type 2",IF(OR(AND('Test Sample Data'!N443&gt;=30,'Control Sample Data'!N443&lt;=30),AND('Test Sample Data'!N443&lt;=30,'Control Sample Data'!N443&gt;=30)),"Type 1","OKAY")))</f>
        <v>#DIV/0!</v>
      </c>
    </row>
    <row r="444" spans="1:11" ht="12.75">
      <c r="A444" s="103"/>
      <c r="B444" s="104" t="str">
        <f>'Gene Table'!D444</f>
        <v>NM_001987</v>
      </c>
      <c r="C444" s="96" t="s">
        <v>237</v>
      </c>
      <c r="D444" s="97" t="e">
        <f>Calculations!BN445</f>
        <v>#DIV/0!</v>
      </c>
      <c r="E444" s="97" t="e">
        <f>Calculations!BO445</f>
        <v>#DIV/0!</v>
      </c>
      <c r="F444" s="98" t="e">
        <f t="shared" si="28"/>
        <v>#DIV/0!</v>
      </c>
      <c r="G444" s="98" t="e">
        <f t="shared" si="29"/>
        <v>#DIV/0!</v>
      </c>
      <c r="H444" s="97" t="e">
        <f t="shared" si="30"/>
        <v>#DIV/0!</v>
      </c>
      <c r="I444" s="101" t="str">
        <f>IF(OR(COUNT(Calculations!BP445:BY445)&lt;3,COUNT(Calculations!BZ445:CI445)&lt;3),"N/A",IF(ISERROR(TTEST(Calculations!BP445:BY445,Calculations!BZ445:CI445,2,2)),"N/A",TTEST(Calculations!BP445:BY445,Calculations!BZ445:CI445,2,2)))</f>
        <v>N/A</v>
      </c>
      <c r="J444" s="97" t="e">
        <f t="shared" si="31"/>
        <v>#DIV/0!</v>
      </c>
      <c r="K444" s="102" t="e">
        <f>IF(AND('Test Sample Data'!N444&gt;=35,'Control Sample Data'!N444&gt;=35),"Type 3",IF(AND('Test Sample Data'!N444&gt;=30,'Control Sample Data'!N444&gt;=30,OR(I444&gt;=0.05,I444="N/A")),"Type 2",IF(OR(AND('Test Sample Data'!N444&gt;=30,'Control Sample Data'!N444&lt;=30),AND('Test Sample Data'!N444&lt;=30,'Control Sample Data'!N444&gt;=30)),"Type 1","OKAY")))</f>
        <v>#DIV/0!</v>
      </c>
    </row>
    <row r="445" spans="1:11" ht="12.75">
      <c r="A445" s="103"/>
      <c r="B445" s="104" t="str">
        <f>'Gene Table'!D445</f>
        <v>NM_001437</v>
      </c>
      <c r="C445" s="96" t="s">
        <v>241</v>
      </c>
      <c r="D445" s="97" t="e">
        <f>Calculations!BN446</f>
        <v>#DIV/0!</v>
      </c>
      <c r="E445" s="97" t="e">
        <f>Calculations!BO446</f>
        <v>#DIV/0!</v>
      </c>
      <c r="F445" s="98" t="e">
        <f t="shared" si="28"/>
        <v>#DIV/0!</v>
      </c>
      <c r="G445" s="98" t="e">
        <f t="shared" si="29"/>
        <v>#DIV/0!</v>
      </c>
      <c r="H445" s="97" t="e">
        <f t="shared" si="30"/>
        <v>#DIV/0!</v>
      </c>
      <c r="I445" s="101" t="str">
        <f>IF(OR(COUNT(Calculations!BP446:BY446)&lt;3,COUNT(Calculations!BZ446:CI446)&lt;3),"N/A",IF(ISERROR(TTEST(Calculations!BP446:BY446,Calculations!BZ446:CI446,2,2)),"N/A",TTEST(Calculations!BP446:BY446,Calculations!BZ446:CI446,2,2)))</f>
        <v>N/A</v>
      </c>
      <c r="J445" s="97" t="e">
        <f t="shared" si="31"/>
        <v>#DIV/0!</v>
      </c>
      <c r="K445" s="102" t="e">
        <f>IF(AND('Test Sample Data'!N445&gt;=35,'Control Sample Data'!N445&gt;=35),"Type 3",IF(AND('Test Sample Data'!N445&gt;=30,'Control Sample Data'!N445&gt;=30,OR(I445&gt;=0.05,I445="N/A")),"Type 2",IF(OR(AND('Test Sample Data'!N445&gt;=30,'Control Sample Data'!N445&lt;=30),AND('Test Sample Data'!N445&lt;=30,'Control Sample Data'!N445&gt;=30)),"Type 1","OKAY")))</f>
        <v>#DIV/0!</v>
      </c>
    </row>
    <row r="446" spans="1:11" ht="12.75">
      <c r="A446" s="103"/>
      <c r="B446" s="104" t="str">
        <f>'Gene Table'!D446</f>
        <v>NM_001014431</v>
      </c>
      <c r="C446" s="96" t="s">
        <v>245</v>
      </c>
      <c r="D446" s="97" t="e">
        <f>Calculations!BN447</f>
        <v>#DIV/0!</v>
      </c>
      <c r="E446" s="97" t="e">
        <f>Calculations!BO447</f>
        <v>#DIV/0!</v>
      </c>
      <c r="F446" s="98" t="e">
        <f t="shared" si="28"/>
        <v>#DIV/0!</v>
      </c>
      <c r="G446" s="98" t="e">
        <f t="shared" si="29"/>
        <v>#DIV/0!</v>
      </c>
      <c r="H446" s="97" t="e">
        <f t="shared" si="30"/>
        <v>#DIV/0!</v>
      </c>
      <c r="I446" s="101" t="str">
        <f>IF(OR(COUNT(Calculations!BP447:BY447)&lt;3,COUNT(Calculations!BZ447:CI447)&lt;3),"N/A",IF(ISERROR(TTEST(Calculations!BP447:BY447,Calculations!BZ447:CI447,2,2)),"N/A",TTEST(Calculations!BP447:BY447,Calculations!BZ447:CI447,2,2)))</f>
        <v>N/A</v>
      </c>
      <c r="J446" s="97" t="e">
        <f t="shared" si="31"/>
        <v>#DIV/0!</v>
      </c>
      <c r="K446" s="102" t="e">
        <f>IF(AND('Test Sample Data'!N446&gt;=35,'Control Sample Data'!N446&gt;=35),"Type 3",IF(AND('Test Sample Data'!N446&gt;=30,'Control Sample Data'!N446&gt;=30,OR(I446&gt;=0.05,I446="N/A")),"Type 2",IF(OR(AND('Test Sample Data'!N446&gt;=30,'Control Sample Data'!N446&lt;=30),AND('Test Sample Data'!N446&lt;=30,'Control Sample Data'!N446&gt;=30)),"Type 1","OKAY")))</f>
        <v>#DIV/0!</v>
      </c>
    </row>
    <row r="447" spans="1:11" ht="12.75">
      <c r="A447" s="103"/>
      <c r="B447" s="104" t="str">
        <f>'Gene Table'!D447</f>
        <v>NM_005236</v>
      </c>
      <c r="C447" s="96" t="s">
        <v>249</v>
      </c>
      <c r="D447" s="97" t="e">
        <f>Calculations!BN448</f>
        <v>#DIV/0!</v>
      </c>
      <c r="E447" s="97" t="e">
        <f>Calculations!BO448</f>
        <v>#DIV/0!</v>
      </c>
      <c r="F447" s="98" t="e">
        <f t="shared" si="28"/>
        <v>#DIV/0!</v>
      </c>
      <c r="G447" s="98" t="e">
        <f t="shared" si="29"/>
        <v>#DIV/0!</v>
      </c>
      <c r="H447" s="97" t="e">
        <f t="shared" si="30"/>
        <v>#DIV/0!</v>
      </c>
      <c r="I447" s="101" t="str">
        <f>IF(OR(COUNT(Calculations!BP448:BY448)&lt;3,COUNT(Calculations!BZ448:CI448)&lt;3),"N/A",IF(ISERROR(TTEST(Calculations!BP448:BY448,Calculations!BZ448:CI448,2,2)),"N/A",TTEST(Calculations!BP448:BY448,Calculations!BZ448:CI448,2,2)))</f>
        <v>N/A</v>
      </c>
      <c r="J447" s="97" t="e">
        <f t="shared" si="31"/>
        <v>#DIV/0!</v>
      </c>
      <c r="K447" s="102" t="e">
        <f>IF(AND('Test Sample Data'!N447&gt;=35,'Control Sample Data'!N447&gt;=35),"Type 3",IF(AND('Test Sample Data'!N447&gt;=30,'Control Sample Data'!N447&gt;=30,OR(I447&gt;=0.05,I447="N/A")),"Type 2",IF(OR(AND('Test Sample Data'!N447&gt;=30,'Control Sample Data'!N447&lt;=30),AND('Test Sample Data'!N447&lt;=30,'Control Sample Data'!N447&gt;=30)),"Type 1","OKAY")))</f>
        <v>#DIV/0!</v>
      </c>
    </row>
    <row r="448" spans="1:11" ht="12.75">
      <c r="A448" s="103"/>
      <c r="B448" s="104" t="str">
        <f>'Gene Table'!D448</f>
        <v>NM_000122</v>
      </c>
      <c r="C448" s="96" t="s">
        <v>253</v>
      </c>
      <c r="D448" s="97" t="e">
        <f>Calculations!BN449</f>
        <v>#DIV/0!</v>
      </c>
      <c r="E448" s="97" t="e">
        <f>Calculations!BO449</f>
        <v>#DIV/0!</v>
      </c>
      <c r="F448" s="98" t="e">
        <f t="shared" si="28"/>
        <v>#DIV/0!</v>
      </c>
      <c r="G448" s="98" t="e">
        <f t="shared" si="29"/>
        <v>#DIV/0!</v>
      </c>
      <c r="H448" s="97" t="e">
        <f t="shared" si="30"/>
        <v>#DIV/0!</v>
      </c>
      <c r="I448" s="101" t="str">
        <f>IF(OR(COUNT(Calculations!BP449:BY449)&lt;3,COUNT(Calculations!BZ449:CI449)&lt;3),"N/A",IF(ISERROR(TTEST(Calculations!BP449:BY449,Calculations!BZ449:CI449,2,2)),"N/A",TTEST(Calculations!BP449:BY449,Calculations!BZ449:CI449,2,2)))</f>
        <v>N/A</v>
      </c>
      <c r="J448" s="97" t="e">
        <f t="shared" si="31"/>
        <v>#DIV/0!</v>
      </c>
      <c r="K448" s="102" t="e">
        <f>IF(AND('Test Sample Data'!N448&gt;=35,'Control Sample Data'!N448&gt;=35),"Type 3",IF(AND('Test Sample Data'!N448&gt;=30,'Control Sample Data'!N448&gt;=30,OR(I448&gt;=0.05,I448="N/A")),"Type 2",IF(OR(AND('Test Sample Data'!N448&gt;=30,'Control Sample Data'!N448&lt;=30),AND('Test Sample Data'!N448&lt;=30,'Control Sample Data'!N448&gt;=30)),"Type 1","OKAY")))</f>
        <v>#DIV/0!</v>
      </c>
    </row>
    <row r="449" spans="1:11" ht="12.75">
      <c r="A449" s="103"/>
      <c r="B449" s="104" t="str">
        <f>'Gene Table'!D449</f>
        <v>NM_001979</v>
      </c>
      <c r="C449" s="96" t="s">
        <v>257</v>
      </c>
      <c r="D449" s="97" t="e">
        <f>Calculations!BN450</f>
        <v>#DIV/0!</v>
      </c>
      <c r="E449" s="97" t="e">
        <f>Calculations!BO450</f>
        <v>#DIV/0!</v>
      </c>
      <c r="F449" s="98" t="e">
        <f t="shared" si="28"/>
        <v>#DIV/0!</v>
      </c>
      <c r="G449" s="98" t="e">
        <f t="shared" si="29"/>
        <v>#DIV/0!</v>
      </c>
      <c r="H449" s="97" t="e">
        <f t="shared" si="30"/>
        <v>#DIV/0!</v>
      </c>
      <c r="I449" s="101" t="str">
        <f>IF(OR(COUNT(Calculations!BP450:BY450)&lt;3,COUNT(Calculations!BZ450:CI450)&lt;3),"N/A",IF(ISERROR(TTEST(Calculations!BP450:BY450,Calculations!BZ450:CI450,2,2)),"N/A",TTEST(Calculations!BP450:BY450,Calculations!BZ450:CI450,2,2)))</f>
        <v>N/A</v>
      </c>
      <c r="J449" s="97" t="e">
        <f t="shared" si="31"/>
        <v>#DIV/0!</v>
      </c>
      <c r="K449" s="102" t="e">
        <f>IF(AND('Test Sample Data'!N449&gt;=35,'Control Sample Data'!N449&gt;=35),"Type 3",IF(AND('Test Sample Data'!N449&gt;=30,'Control Sample Data'!N449&gt;=30,OR(I449&gt;=0.05,I449="N/A")),"Type 2",IF(OR(AND('Test Sample Data'!N449&gt;=30,'Control Sample Data'!N449&lt;=30),AND('Test Sample Data'!N449&lt;=30,'Control Sample Data'!N449&gt;=30)),"Type 1","OKAY")))</f>
        <v>#DIV/0!</v>
      </c>
    </row>
    <row r="450" spans="1:11" ht="12.75">
      <c r="A450" s="103"/>
      <c r="B450" s="104" t="str">
        <f>'Gene Table'!D450</f>
        <v>NM_001623</v>
      </c>
      <c r="C450" s="96" t="s">
        <v>261</v>
      </c>
      <c r="D450" s="97" t="e">
        <f>Calculations!BN451</f>
        <v>#DIV/0!</v>
      </c>
      <c r="E450" s="97" t="e">
        <f>Calculations!BO451</f>
        <v>#DIV/0!</v>
      </c>
      <c r="F450" s="98" t="e">
        <f t="shared" si="28"/>
        <v>#DIV/0!</v>
      </c>
      <c r="G450" s="98" t="e">
        <f t="shared" si="29"/>
        <v>#DIV/0!</v>
      </c>
      <c r="H450" s="97" t="e">
        <f t="shared" si="30"/>
        <v>#DIV/0!</v>
      </c>
      <c r="I450" s="101" t="str">
        <f>IF(OR(COUNT(Calculations!BP451:BY451)&lt;3,COUNT(Calculations!BZ451:CI451)&lt;3),"N/A",IF(ISERROR(TTEST(Calculations!BP451:BY451,Calculations!BZ451:CI451,2,2)),"N/A",TTEST(Calculations!BP451:BY451,Calculations!BZ451:CI451,2,2)))</f>
        <v>N/A</v>
      </c>
      <c r="J450" s="97" t="e">
        <f t="shared" si="31"/>
        <v>#DIV/0!</v>
      </c>
      <c r="K450" s="102" t="e">
        <f>IF(AND('Test Sample Data'!N450&gt;=35,'Control Sample Data'!N450&gt;=35),"Type 3",IF(AND('Test Sample Data'!N450&gt;=30,'Control Sample Data'!N450&gt;=30,OR(I450&gt;=0.05,I450="N/A")),"Type 2",IF(OR(AND('Test Sample Data'!N450&gt;=30,'Control Sample Data'!N450&lt;=30),AND('Test Sample Data'!N450&lt;=30,'Control Sample Data'!N450&gt;=30)),"Type 1","OKAY")))</f>
        <v>#DIV/0!</v>
      </c>
    </row>
    <row r="451" spans="1:11" ht="12.75">
      <c r="A451" s="103"/>
      <c r="B451" s="104" t="str">
        <f>'Gene Table'!D451</f>
        <v>NM_000798</v>
      </c>
      <c r="C451" s="96" t="s">
        <v>265</v>
      </c>
      <c r="D451" s="97" t="e">
        <f>Calculations!BN452</f>
        <v>#DIV/0!</v>
      </c>
      <c r="E451" s="97" t="e">
        <f>Calculations!BO452</f>
        <v>#DIV/0!</v>
      </c>
      <c r="F451" s="98" t="e">
        <f aca="true" t="shared" si="32" ref="F451:F478">2^-D451</f>
        <v>#DIV/0!</v>
      </c>
      <c r="G451" s="98" t="e">
        <f aca="true" t="shared" si="33" ref="G451:G478">2^-E451</f>
        <v>#DIV/0!</v>
      </c>
      <c r="H451" s="97" t="e">
        <f t="shared" si="30"/>
        <v>#DIV/0!</v>
      </c>
      <c r="I451" s="101" t="str">
        <f>IF(OR(COUNT(Calculations!BP452:BY452)&lt;3,COUNT(Calculations!BZ452:CI452)&lt;3),"N/A",IF(ISERROR(TTEST(Calculations!BP452:BY452,Calculations!BZ452:CI452,2,2)),"N/A",TTEST(Calculations!BP452:BY452,Calculations!BZ452:CI452,2,2)))</f>
        <v>N/A</v>
      </c>
      <c r="J451" s="97" t="e">
        <f t="shared" si="31"/>
        <v>#DIV/0!</v>
      </c>
      <c r="K451" s="102" t="e">
        <f>IF(AND('Test Sample Data'!N451&gt;=35,'Control Sample Data'!N451&gt;=35),"Type 3",IF(AND('Test Sample Data'!N451&gt;=30,'Control Sample Data'!N451&gt;=30,OR(I451&gt;=0.05,I451="N/A")),"Type 2",IF(OR(AND('Test Sample Data'!N451&gt;=30,'Control Sample Data'!N451&lt;=30),AND('Test Sample Data'!N451&lt;=30,'Control Sample Data'!N451&gt;=30)),"Type 1","OKAY")))</f>
        <v>#DIV/0!</v>
      </c>
    </row>
    <row r="452" spans="1:11" ht="12.75">
      <c r="A452" s="103"/>
      <c r="B452" s="104" t="str">
        <f>'Gene Table'!D452</f>
        <v>NM_000795</v>
      </c>
      <c r="C452" s="96" t="s">
        <v>269</v>
      </c>
      <c r="D452" s="97" t="e">
        <f>Calculations!BN453</f>
        <v>#DIV/0!</v>
      </c>
      <c r="E452" s="97" t="e">
        <f>Calculations!BO453</f>
        <v>#DIV/0!</v>
      </c>
      <c r="F452" s="98" t="e">
        <f t="shared" si="32"/>
        <v>#DIV/0!</v>
      </c>
      <c r="G452" s="98" t="e">
        <f t="shared" si="33"/>
        <v>#DIV/0!</v>
      </c>
      <c r="H452" s="97" t="e">
        <f t="shared" si="30"/>
        <v>#DIV/0!</v>
      </c>
      <c r="I452" s="101" t="str">
        <f>IF(OR(COUNT(Calculations!BP453:BY453)&lt;3,COUNT(Calculations!BZ453:CI453)&lt;3),"N/A",IF(ISERROR(TTEST(Calculations!BP453:BY453,Calculations!BZ453:CI453,2,2)),"N/A",TTEST(Calculations!BP453:BY453,Calculations!BZ453:CI453,2,2)))</f>
        <v>N/A</v>
      </c>
      <c r="J452" s="97" t="e">
        <f t="shared" si="31"/>
        <v>#DIV/0!</v>
      </c>
      <c r="K452" s="102" t="e">
        <f>IF(AND('Test Sample Data'!N452&gt;=35,'Control Sample Data'!N452&gt;=35),"Type 3",IF(AND('Test Sample Data'!N452&gt;=30,'Control Sample Data'!N452&gt;=30,OR(I452&gt;=0.05,I452="N/A")),"Type 2",IF(OR(AND('Test Sample Data'!N452&gt;=30,'Control Sample Data'!N452&lt;=30),AND('Test Sample Data'!N452&lt;=30,'Control Sample Data'!N452&gt;=30)),"Type 1","OKAY")))</f>
        <v>#DIV/0!</v>
      </c>
    </row>
    <row r="453" spans="1:11" ht="12.75">
      <c r="A453" s="103"/>
      <c r="B453" s="104" t="str">
        <f>'Gene Table'!D453</f>
        <v>NM_194320</v>
      </c>
      <c r="C453" s="96" t="s">
        <v>273</v>
      </c>
      <c r="D453" s="97" t="e">
        <f>Calculations!BN454</f>
        <v>#DIV/0!</v>
      </c>
      <c r="E453" s="97" t="e">
        <f>Calculations!BO454</f>
        <v>#DIV/0!</v>
      </c>
      <c r="F453" s="98" t="e">
        <f t="shared" si="32"/>
        <v>#DIV/0!</v>
      </c>
      <c r="G453" s="98" t="e">
        <f t="shared" si="33"/>
        <v>#DIV/0!</v>
      </c>
      <c r="H453" s="97" t="e">
        <f t="shared" si="30"/>
        <v>#DIV/0!</v>
      </c>
      <c r="I453" s="101" t="str">
        <f>IF(OR(COUNT(Calculations!BP454:BY454)&lt;3,COUNT(Calculations!BZ454:CI454)&lt;3),"N/A",IF(ISERROR(TTEST(Calculations!BP454:BY454,Calculations!BZ454:CI454,2,2)),"N/A",TTEST(Calculations!BP454:BY454,Calculations!BZ454:CI454,2,2)))</f>
        <v>N/A</v>
      </c>
      <c r="J453" s="97" t="e">
        <f t="shared" si="31"/>
        <v>#DIV/0!</v>
      </c>
      <c r="K453" s="102" t="e">
        <f>IF(AND('Test Sample Data'!N453&gt;=35,'Control Sample Data'!N453&gt;=35),"Type 3",IF(AND('Test Sample Data'!N453&gt;=30,'Control Sample Data'!N453&gt;=30,OR(I453&gt;=0.05,I453="N/A")),"Type 2",IF(OR(AND('Test Sample Data'!N453&gt;=30,'Control Sample Data'!N453&lt;=30),AND('Test Sample Data'!N453&lt;=30,'Control Sample Data'!N453&gt;=30)),"Type 1","OKAY")))</f>
        <v>#DIV/0!</v>
      </c>
    </row>
    <row r="454" spans="1:11" ht="12.75">
      <c r="A454" s="103"/>
      <c r="B454" s="104" t="str">
        <f>'Gene Table'!D454</f>
        <v>NM_001928</v>
      </c>
      <c r="C454" s="96" t="s">
        <v>277</v>
      </c>
      <c r="D454" s="97" t="e">
        <f>Calculations!BN455</f>
        <v>#DIV/0!</v>
      </c>
      <c r="E454" s="97" t="e">
        <f>Calculations!BO455</f>
        <v>#DIV/0!</v>
      </c>
      <c r="F454" s="98" t="e">
        <f t="shared" si="32"/>
        <v>#DIV/0!</v>
      </c>
      <c r="G454" s="98" t="e">
        <f t="shared" si="33"/>
        <v>#DIV/0!</v>
      </c>
      <c r="H454" s="97" t="e">
        <f t="shared" si="30"/>
        <v>#DIV/0!</v>
      </c>
      <c r="I454" s="101" t="str">
        <f>IF(OR(COUNT(Calculations!BP455:BY455)&lt;3,COUNT(Calculations!BZ455:CI455)&lt;3),"N/A",IF(ISERROR(TTEST(Calculations!BP455:BY455,Calculations!BZ455:CI455,2,2)),"N/A",TTEST(Calculations!BP455:BY455,Calculations!BZ455:CI455,2,2)))</f>
        <v>N/A</v>
      </c>
      <c r="J454" s="97" t="e">
        <f t="shared" si="31"/>
        <v>#DIV/0!</v>
      </c>
      <c r="K454" s="102" t="e">
        <f>IF(AND('Test Sample Data'!N454&gt;=35,'Control Sample Data'!N454&gt;=35),"Type 3",IF(AND('Test Sample Data'!N454&gt;=30,'Control Sample Data'!N454&gt;=30,OR(I454&gt;=0.05,I454="N/A")),"Type 2",IF(OR(AND('Test Sample Data'!N454&gt;=30,'Control Sample Data'!N454&lt;=30),AND('Test Sample Data'!N454&lt;=30,'Control Sample Data'!N454&gt;=30)),"Type 1","OKAY")))</f>
        <v>#DIV/0!</v>
      </c>
    </row>
    <row r="455" spans="1:11" ht="12.75">
      <c r="A455" s="103"/>
      <c r="B455" s="104" t="str">
        <f>'Gene Table'!D455</f>
        <v>NM_021010</v>
      </c>
      <c r="C455" s="96" t="s">
        <v>281</v>
      </c>
      <c r="D455" s="97" t="e">
        <f>Calculations!BN456</f>
        <v>#DIV/0!</v>
      </c>
      <c r="E455" s="97" t="e">
        <f>Calculations!BO456</f>
        <v>#DIV/0!</v>
      </c>
      <c r="F455" s="98" t="e">
        <f t="shared" si="32"/>
        <v>#DIV/0!</v>
      </c>
      <c r="G455" s="98" t="e">
        <f t="shared" si="33"/>
        <v>#DIV/0!</v>
      </c>
      <c r="H455" s="97" t="e">
        <f t="shared" si="30"/>
        <v>#DIV/0!</v>
      </c>
      <c r="I455" s="101" t="str">
        <f>IF(OR(COUNT(Calculations!BP456:BY456)&lt;3,COUNT(Calculations!BZ456:CI456)&lt;3),"N/A",IF(ISERROR(TTEST(Calculations!BP456:BY456,Calculations!BZ456:CI456,2,2)),"N/A",TTEST(Calculations!BP456:BY456,Calculations!BZ456:CI456,2,2)))</f>
        <v>N/A</v>
      </c>
      <c r="J455" s="97" t="e">
        <f t="shared" si="31"/>
        <v>#DIV/0!</v>
      </c>
      <c r="K455" s="102" t="e">
        <f>IF(AND('Test Sample Data'!N455&gt;=35,'Control Sample Data'!N455&gt;=35),"Type 3",IF(AND('Test Sample Data'!N455&gt;=30,'Control Sample Data'!N455&gt;=30,OR(I455&gt;=0.05,I455="N/A")),"Type 2",IF(OR(AND('Test Sample Data'!N455&gt;=30,'Control Sample Data'!N455&lt;=30),AND('Test Sample Data'!N455&lt;=30,'Control Sample Data'!N455&gt;=30)),"Type 1","OKAY")))</f>
        <v>#DIV/0!</v>
      </c>
    </row>
    <row r="456" spans="1:11" ht="12.75">
      <c r="A456" s="103"/>
      <c r="B456" s="104" t="str">
        <f>'Gene Table'!D456</f>
        <v>NM_001925</v>
      </c>
      <c r="C456" s="96" t="s">
        <v>285</v>
      </c>
      <c r="D456" s="97" t="e">
        <f>Calculations!BN457</f>
        <v>#DIV/0!</v>
      </c>
      <c r="E456" s="97" t="e">
        <f>Calculations!BO457</f>
        <v>#DIV/0!</v>
      </c>
      <c r="F456" s="98" t="e">
        <f t="shared" si="32"/>
        <v>#DIV/0!</v>
      </c>
      <c r="G456" s="98" t="e">
        <f t="shared" si="33"/>
        <v>#DIV/0!</v>
      </c>
      <c r="H456" s="97" t="e">
        <f t="shared" si="30"/>
        <v>#DIV/0!</v>
      </c>
      <c r="I456" s="101" t="str">
        <f>IF(OR(COUNT(Calculations!BP457:BY457)&lt;3,COUNT(Calculations!BZ457:CI457)&lt;3),"N/A",IF(ISERROR(TTEST(Calculations!BP457:BY457,Calculations!BZ457:CI457,2,2)),"N/A",TTEST(Calculations!BP457:BY457,Calculations!BZ457:CI457,2,2)))</f>
        <v>N/A</v>
      </c>
      <c r="J456" s="97" t="e">
        <f t="shared" si="31"/>
        <v>#DIV/0!</v>
      </c>
      <c r="K456" s="102" t="e">
        <f>IF(AND('Test Sample Data'!N456&gt;=35,'Control Sample Data'!N456&gt;=35),"Type 3",IF(AND('Test Sample Data'!N456&gt;=30,'Control Sample Data'!N456&gt;=30,OR(I456&gt;=0.05,I456="N/A")),"Type 2",IF(OR(AND('Test Sample Data'!N456&gt;=30,'Control Sample Data'!N456&lt;=30),AND('Test Sample Data'!N456&lt;=30,'Control Sample Data'!N456&gt;=30)),"Type 1","OKAY")))</f>
        <v>#DIV/0!</v>
      </c>
    </row>
    <row r="457" spans="1:11" ht="12.75">
      <c r="A457" s="103"/>
      <c r="B457" s="104" t="str">
        <f>'Gene Table'!D457</f>
        <v>NM_000789</v>
      </c>
      <c r="C457" s="96" t="s">
        <v>289</v>
      </c>
      <c r="D457" s="97" t="e">
        <f>Calculations!BN458</f>
        <v>#DIV/0!</v>
      </c>
      <c r="E457" s="97" t="e">
        <f>Calculations!BO458</f>
        <v>#DIV/0!</v>
      </c>
      <c r="F457" s="98" t="e">
        <f t="shared" si="32"/>
        <v>#DIV/0!</v>
      </c>
      <c r="G457" s="98" t="e">
        <f t="shared" si="33"/>
        <v>#DIV/0!</v>
      </c>
      <c r="H457" s="97" t="e">
        <f t="shared" si="30"/>
        <v>#DIV/0!</v>
      </c>
      <c r="I457" s="101" t="str">
        <f>IF(OR(COUNT(Calculations!BP458:BY458)&lt;3,COUNT(Calculations!BZ458:CI458)&lt;3),"N/A",IF(ISERROR(TTEST(Calculations!BP458:BY458,Calculations!BZ458:CI458,2,2)),"N/A",TTEST(Calculations!BP458:BY458,Calculations!BZ458:CI458,2,2)))</f>
        <v>N/A</v>
      </c>
      <c r="J457" s="97" t="e">
        <f t="shared" si="31"/>
        <v>#DIV/0!</v>
      </c>
      <c r="K457" s="102" t="e">
        <f>IF(AND('Test Sample Data'!N457&gt;=35,'Control Sample Data'!N457&gt;=35),"Type 3",IF(AND('Test Sample Data'!N457&gt;=30,'Control Sample Data'!N457&gt;=30,OR(I457&gt;=0.05,I457="N/A")),"Type 2",IF(OR(AND('Test Sample Data'!N457&gt;=30,'Control Sample Data'!N457&lt;=30),AND('Test Sample Data'!N457&lt;=30,'Control Sample Data'!N457&gt;=30)),"Type 1","OKAY")))</f>
        <v>#DIV/0!</v>
      </c>
    </row>
    <row r="458" spans="1:11" ht="12.75">
      <c r="A458" s="103"/>
      <c r="B458" s="104" t="str">
        <f>'Gene Table'!D458</f>
        <v>NM_000788</v>
      </c>
      <c r="C458" s="96" t="s">
        <v>293</v>
      </c>
      <c r="D458" s="97" t="e">
        <f>Calculations!BN459</f>
        <v>#DIV/0!</v>
      </c>
      <c r="E458" s="97" t="e">
        <f>Calculations!BO459</f>
        <v>#DIV/0!</v>
      </c>
      <c r="F458" s="98" t="e">
        <f t="shared" si="32"/>
        <v>#DIV/0!</v>
      </c>
      <c r="G458" s="98" t="e">
        <f t="shared" si="33"/>
        <v>#DIV/0!</v>
      </c>
      <c r="H458" s="97" t="e">
        <f t="shared" si="30"/>
        <v>#DIV/0!</v>
      </c>
      <c r="I458" s="101" t="str">
        <f>IF(OR(COUNT(Calculations!BP459:BY459)&lt;3,COUNT(Calculations!BZ459:CI459)&lt;3),"N/A",IF(ISERROR(TTEST(Calculations!BP459:BY459,Calculations!BZ459:CI459,2,2)),"N/A",TTEST(Calculations!BP459:BY459,Calculations!BZ459:CI459,2,2)))</f>
        <v>N/A</v>
      </c>
      <c r="J458" s="97" t="e">
        <f t="shared" si="31"/>
        <v>#DIV/0!</v>
      </c>
      <c r="K458" s="102" t="e">
        <f>IF(AND('Test Sample Data'!N458&gt;=35,'Control Sample Data'!N458&gt;=35),"Type 3",IF(AND('Test Sample Data'!N458&gt;=30,'Control Sample Data'!N458&gt;=30,OR(I458&gt;=0.05,I458="N/A")),"Type 2",IF(OR(AND('Test Sample Data'!N458&gt;=30,'Control Sample Data'!N458&lt;=30),AND('Test Sample Data'!N458&lt;=30,'Control Sample Data'!N458&gt;=30)),"Type 1","OKAY")))</f>
        <v>#DIV/0!</v>
      </c>
    </row>
    <row r="459" spans="1:11" ht="12.75">
      <c r="A459" s="103"/>
      <c r="B459" s="104" t="str">
        <f>'Gene Table'!D459</f>
        <v>NM_001350</v>
      </c>
      <c r="C459" s="96" t="s">
        <v>297</v>
      </c>
      <c r="D459" s="97" t="e">
        <f>Calculations!BN460</f>
        <v>#DIV/0!</v>
      </c>
      <c r="E459" s="97" t="e">
        <f>Calculations!BO460</f>
        <v>#DIV/0!</v>
      </c>
      <c r="F459" s="98" t="e">
        <f t="shared" si="32"/>
        <v>#DIV/0!</v>
      </c>
      <c r="G459" s="98" t="e">
        <f t="shared" si="33"/>
        <v>#DIV/0!</v>
      </c>
      <c r="H459" s="97" t="e">
        <f t="shared" si="30"/>
        <v>#DIV/0!</v>
      </c>
      <c r="I459" s="101" t="str">
        <f>IF(OR(COUNT(Calculations!BP460:BY460)&lt;3,COUNT(Calculations!BZ460:CI460)&lt;3),"N/A",IF(ISERROR(TTEST(Calculations!BP460:BY460,Calculations!BZ460:CI460,2,2)),"N/A",TTEST(Calculations!BP460:BY460,Calculations!BZ460:CI460,2,2)))</f>
        <v>N/A</v>
      </c>
      <c r="J459" s="97" t="e">
        <f t="shared" si="31"/>
        <v>#DIV/0!</v>
      </c>
      <c r="K459" s="102" t="e">
        <f>IF(AND('Test Sample Data'!N459&gt;=35,'Control Sample Data'!N459&gt;=35),"Type 3",IF(AND('Test Sample Data'!N459&gt;=30,'Control Sample Data'!N459&gt;=30,OR(I459&gt;=0.05,I459="N/A")),"Type 2",IF(OR(AND('Test Sample Data'!N459&gt;=30,'Control Sample Data'!N459&lt;=30),AND('Test Sample Data'!N459&lt;=30,'Control Sample Data'!N459&gt;=30)),"Type 1","OKAY")))</f>
        <v>#DIV/0!</v>
      </c>
    </row>
    <row r="460" spans="1:11" ht="12.75">
      <c r="A460" s="103"/>
      <c r="B460" s="104" t="str">
        <f>'Gene Table'!D460</f>
        <v>NM_000103</v>
      </c>
      <c r="C460" s="96" t="s">
        <v>301</v>
      </c>
      <c r="D460" s="97" t="e">
        <f>Calculations!BN461</f>
        <v>#DIV/0!</v>
      </c>
      <c r="E460" s="97" t="e">
        <f>Calculations!BO461</f>
        <v>#DIV/0!</v>
      </c>
      <c r="F460" s="98" t="e">
        <f t="shared" si="32"/>
        <v>#DIV/0!</v>
      </c>
      <c r="G460" s="98" t="e">
        <f t="shared" si="33"/>
        <v>#DIV/0!</v>
      </c>
      <c r="H460" s="97" t="e">
        <f t="shared" si="30"/>
        <v>#DIV/0!</v>
      </c>
      <c r="I460" s="101" t="str">
        <f>IF(OR(COUNT(Calculations!BP461:BY461)&lt;3,COUNT(Calculations!BZ461:CI461)&lt;3),"N/A",IF(ISERROR(TTEST(Calculations!BP461:BY461,Calculations!BZ461:CI461,2,2)),"N/A",TTEST(Calculations!BP461:BY461,Calculations!BZ461:CI461,2,2)))</f>
        <v>N/A</v>
      </c>
      <c r="J460" s="97" t="e">
        <f t="shared" si="31"/>
        <v>#DIV/0!</v>
      </c>
      <c r="K460" s="102" t="e">
        <f>IF(AND('Test Sample Data'!N460&gt;=35,'Control Sample Data'!N460&gt;=35),"Type 3",IF(AND('Test Sample Data'!N460&gt;=30,'Control Sample Data'!N460&gt;=30,OR(I460&gt;=0.05,I460="N/A")),"Type 2",IF(OR(AND('Test Sample Data'!N460&gt;=30,'Control Sample Data'!N460&lt;=30),AND('Test Sample Data'!N460&lt;=30,'Control Sample Data'!N460&gt;=30)),"Type 1","OKAY")))</f>
        <v>#DIV/0!</v>
      </c>
    </row>
    <row r="461" spans="1:11" ht="12.75">
      <c r="A461" s="103"/>
      <c r="B461" s="104" t="str">
        <f>'Gene Table'!D461</f>
        <v>NM_000025</v>
      </c>
      <c r="C461" s="96" t="s">
        <v>305</v>
      </c>
      <c r="D461" s="97" t="e">
        <f>Calculations!BN462</f>
        <v>#DIV/0!</v>
      </c>
      <c r="E461" s="97" t="e">
        <f>Calculations!BO462</f>
        <v>#DIV/0!</v>
      </c>
      <c r="F461" s="98" t="e">
        <f t="shared" si="32"/>
        <v>#DIV/0!</v>
      </c>
      <c r="G461" s="98" t="e">
        <f t="shared" si="33"/>
        <v>#DIV/0!</v>
      </c>
      <c r="H461" s="97" t="e">
        <f t="shared" si="30"/>
        <v>#DIV/0!</v>
      </c>
      <c r="I461" s="101" t="str">
        <f>IF(OR(COUNT(Calculations!BP462:BY462)&lt;3,COUNT(Calculations!BZ462:CI462)&lt;3),"N/A",IF(ISERROR(TTEST(Calculations!BP462:BY462,Calculations!BZ462:CI462,2,2)),"N/A",TTEST(Calculations!BP462:BY462,Calculations!BZ462:CI462,2,2)))</f>
        <v>N/A</v>
      </c>
      <c r="J461" s="97" t="e">
        <f t="shared" si="31"/>
        <v>#DIV/0!</v>
      </c>
      <c r="K461" s="102" t="e">
        <f>IF(AND('Test Sample Data'!N461&gt;=35,'Control Sample Data'!N461&gt;=35),"Type 3",IF(AND('Test Sample Data'!N461&gt;=30,'Control Sample Data'!N461&gt;=30,OR(I461&gt;=0.05,I461="N/A")),"Type 2",IF(OR(AND('Test Sample Data'!N461&gt;=30,'Control Sample Data'!N461&lt;=30),AND('Test Sample Data'!N461&lt;=30,'Control Sample Data'!N461&gt;=30)),"Type 1","OKAY")))</f>
        <v>#DIV/0!</v>
      </c>
    </row>
    <row r="462" spans="1:11" ht="12.75">
      <c r="A462" s="103"/>
      <c r="B462" s="104" t="str">
        <f>'Gene Table'!D462</f>
        <v>NM_000769</v>
      </c>
      <c r="C462" s="96" t="s">
        <v>309</v>
      </c>
      <c r="D462" s="97" t="e">
        <f>Calculations!BN463</f>
        <v>#DIV/0!</v>
      </c>
      <c r="E462" s="97" t="e">
        <f>Calculations!BO463</f>
        <v>#DIV/0!</v>
      </c>
      <c r="F462" s="98" t="e">
        <f t="shared" si="32"/>
        <v>#DIV/0!</v>
      </c>
      <c r="G462" s="98" t="e">
        <f t="shared" si="33"/>
        <v>#DIV/0!</v>
      </c>
      <c r="H462" s="97" t="e">
        <f t="shared" si="30"/>
        <v>#DIV/0!</v>
      </c>
      <c r="I462" s="101" t="str">
        <f>IF(OR(COUNT(Calculations!BP463:BY463)&lt;3,COUNT(Calculations!BZ463:CI463)&lt;3),"N/A",IF(ISERROR(TTEST(Calculations!BP463:BY463,Calculations!BZ463:CI463,2,2)),"N/A",TTEST(Calculations!BP463:BY463,Calculations!BZ463:CI463,2,2)))</f>
        <v>N/A</v>
      </c>
      <c r="J462" s="97" t="e">
        <f t="shared" si="31"/>
        <v>#DIV/0!</v>
      </c>
      <c r="K462" s="102" t="e">
        <f>IF(AND('Test Sample Data'!N462&gt;=35,'Control Sample Data'!N462&gt;=35),"Type 3",IF(AND('Test Sample Data'!N462&gt;=30,'Control Sample Data'!N462&gt;=30,OR(I462&gt;=0.05,I462="N/A")),"Type 2",IF(OR(AND('Test Sample Data'!N462&gt;=30,'Control Sample Data'!N462&lt;=30),AND('Test Sample Data'!N462&lt;=30,'Control Sample Data'!N462&gt;=30)),"Type 1","OKAY")))</f>
        <v>#DIV/0!</v>
      </c>
    </row>
    <row r="463" spans="1:11" ht="12.75">
      <c r="A463" s="103"/>
      <c r="B463" s="104" t="str">
        <f>'Gene Table'!D463</f>
        <v>NM_001904</v>
      </c>
      <c r="C463" s="96" t="s">
        <v>313</v>
      </c>
      <c r="D463" s="97" t="e">
        <f>Calculations!BN464</f>
        <v>#DIV/0!</v>
      </c>
      <c r="E463" s="97" t="e">
        <f>Calculations!BO464</f>
        <v>#DIV/0!</v>
      </c>
      <c r="F463" s="98" t="e">
        <f t="shared" si="32"/>
        <v>#DIV/0!</v>
      </c>
      <c r="G463" s="98" t="e">
        <f t="shared" si="33"/>
        <v>#DIV/0!</v>
      </c>
      <c r="H463" s="97" t="e">
        <f t="shared" si="30"/>
        <v>#DIV/0!</v>
      </c>
      <c r="I463" s="101" t="str">
        <f>IF(OR(COUNT(Calculations!BP464:BY464)&lt;3,COUNT(Calculations!BZ464:CI464)&lt;3),"N/A",IF(ISERROR(TTEST(Calculations!BP464:BY464,Calculations!BZ464:CI464,2,2)),"N/A",TTEST(Calculations!BP464:BY464,Calculations!BZ464:CI464,2,2)))</f>
        <v>N/A</v>
      </c>
      <c r="J463" s="97" t="e">
        <f t="shared" si="31"/>
        <v>#DIV/0!</v>
      </c>
      <c r="K463" s="102" t="e">
        <f>IF(AND('Test Sample Data'!N463&gt;=35,'Control Sample Data'!N463&gt;=35),"Type 3",IF(AND('Test Sample Data'!N463&gt;=30,'Control Sample Data'!N463&gt;=30,OR(I463&gt;=0.05,I463="N/A")),"Type 2",IF(OR(AND('Test Sample Data'!N463&gt;=30,'Control Sample Data'!N463&lt;=30),AND('Test Sample Data'!N463&lt;=30,'Control Sample Data'!N463&gt;=30)),"Type 1","OKAY")))</f>
        <v>#DIV/0!</v>
      </c>
    </row>
    <row r="464" spans="1:11" ht="12.75">
      <c r="A464" s="103"/>
      <c r="B464" s="104" t="str">
        <f>'Gene Table'!D464</f>
        <v>NM_182919</v>
      </c>
      <c r="C464" s="96" t="s">
        <v>317</v>
      </c>
      <c r="D464" s="97" t="e">
        <f>Calculations!BN465</f>
        <v>#DIV/0!</v>
      </c>
      <c r="E464" s="97" t="e">
        <f>Calculations!BO465</f>
        <v>#DIV/0!</v>
      </c>
      <c r="F464" s="98" t="e">
        <f t="shared" si="32"/>
        <v>#DIV/0!</v>
      </c>
      <c r="G464" s="98" t="e">
        <f t="shared" si="33"/>
        <v>#DIV/0!</v>
      </c>
      <c r="H464" s="97" t="e">
        <f t="shared" si="30"/>
        <v>#DIV/0!</v>
      </c>
      <c r="I464" s="101" t="str">
        <f>IF(OR(COUNT(Calculations!BP465:BY465)&lt;3,COUNT(Calculations!BZ465:CI465)&lt;3),"N/A",IF(ISERROR(TTEST(Calculations!BP465:BY465,Calculations!BZ465:CI465,2,2)),"N/A",TTEST(Calculations!BP465:BY465,Calculations!BZ465:CI465,2,2)))</f>
        <v>N/A</v>
      </c>
      <c r="J464" s="97" t="e">
        <f t="shared" si="31"/>
        <v>#DIV/0!</v>
      </c>
      <c r="K464" s="102" t="e">
        <f>IF(AND('Test Sample Data'!N464&gt;=35,'Control Sample Data'!N464&gt;=35),"Type 3",IF(AND('Test Sample Data'!N464&gt;=30,'Control Sample Data'!N464&gt;=30,OR(I464&gt;=0.05,I464="N/A")),"Type 2",IF(OR(AND('Test Sample Data'!N464&gt;=30,'Control Sample Data'!N464&lt;=30),AND('Test Sample Data'!N464&lt;=30,'Control Sample Data'!N464&gt;=30)),"Type 1","OKAY")))</f>
        <v>#DIV/0!</v>
      </c>
    </row>
    <row r="465" spans="1:11" ht="12.75">
      <c r="A465" s="103"/>
      <c r="B465" s="104" t="str">
        <f>'Gene Table'!D465</f>
        <v>NM_144685</v>
      </c>
      <c r="C465" s="96" t="s">
        <v>321</v>
      </c>
      <c r="D465" s="97" t="e">
        <f>Calculations!BN466</f>
        <v>#DIV/0!</v>
      </c>
      <c r="E465" s="97" t="e">
        <f>Calculations!BO466</f>
        <v>#DIV/0!</v>
      </c>
      <c r="F465" s="98" t="e">
        <f t="shared" si="32"/>
        <v>#DIV/0!</v>
      </c>
      <c r="G465" s="98" t="e">
        <f t="shared" si="33"/>
        <v>#DIV/0!</v>
      </c>
      <c r="H465" s="97" t="e">
        <f t="shared" si="30"/>
        <v>#DIV/0!</v>
      </c>
      <c r="I465" s="101" t="str">
        <f>IF(OR(COUNT(Calculations!BP466:BY466)&lt;3,COUNT(Calculations!BZ466:CI466)&lt;3),"N/A",IF(ISERROR(TTEST(Calculations!BP466:BY466,Calculations!BZ466:CI466,2,2)),"N/A",TTEST(Calculations!BP466:BY466,Calculations!BZ466:CI466,2,2)))</f>
        <v>N/A</v>
      </c>
      <c r="J465" s="97" t="e">
        <f t="shared" si="31"/>
        <v>#DIV/0!</v>
      </c>
      <c r="K465" s="102" t="e">
        <f>IF(AND('Test Sample Data'!N465&gt;=35,'Control Sample Data'!N465&gt;=35),"Type 3",IF(AND('Test Sample Data'!N465&gt;=30,'Control Sample Data'!N465&gt;=30,OR(I465&gt;=0.05,I465="N/A")),"Type 2",IF(OR(AND('Test Sample Data'!N465&gt;=30,'Control Sample Data'!N465&lt;=30),AND('Test Sample Data'!N465&lt;=30,'Control Sample Data'!N465&gt;=30)),"Type 1","OKAY")))</f>
        <v>#DIV/0!</v>
      </c>
    </row>
    <row r="466" spans="1:11" ht="12.75">
      <c r="A466" s="103"/>
      <c r="B466" s="104" t="str">
        <f>'Gene Table'!D466</f>
        <v>NM_000759</v>
      </c>
      <c r="C466" s="96" t="s">
        <v>325</v>
      </c>
      <c r="D466" s="97" t="e">
        <f>Calculations!BN467</f>
        <v>#DIV/0!</v>
      </c>
      <c r="E466" s="97" t="e">
        <f>Calculations!BO467</f>
        <v>#DIV/0!</v>
      </c>
      <c r="F466" s="98" t="e">
        <f t="shared" si="32"/>
        <v>#DIV/0!</v>
      </c>
      <c r="G466" s="98" t="e">
        <f t="shared" si="33"/>
        <v>#DIV/0!</v>
      </c>
      <c r="H466" s="97" t="e">
        <f t="shared" si="30"/>
        <v>#DIV/0!</v>
      </c>
      <c r="I466" s="101" t="str">
        <f>IF(OR(COUNT(Calculations!BP467:BY467)&lt;3,COUNT(Calculations!BZ467:CI467)&lt;3),"N/A",IF(ISERROR(TTEST(Calculations!BP467:BY467,Calculations!BZ467:CI467,2,2)),"N/A",TTEST(Calculations!BP467:BY467,Calculations!BZ467:CI467,2,2)))</f>
        <v>N/A</v>
      </c>
      <c r="J466" s="97" t="e">
        <f t="shared" si="31"/>
        <v>#DIV/0!</v>
      </c>
      <c r="K466" s="102" t="e">
        <f>IF(AND('Test Sample Data'!N466&gt;=35,'Control Sample Data'!N466&gt;=35),"Type 3",IF(AND('Test Sample Data'!N466&gt;=30,'Control Sample Data'!N466&gt;=30,OR(I466&gt;=0.05,I466="N/A")),"Type 2",IF(OR(AND('Test Sample Data'!N466&gt;=30,'Control Sample Data'!N466&lt;=30),AND('Test Sample Data'!N466&lt;=30,'Control Sample Data'!N466&gt;=30)),"Type 1","OKAY")))</f>
        <v>#DIV/0!</v>
      </c>
    </row>
    <row r="467" spans="1:11" ht="12.75">
      <c r="A467" s="103"/>
      <c r="B467" s="104" t="str">
        <f>'Gene Table'!D467</f>
        <v>NM_021117</v>
      </c>
      <c r="C467" s="96" t="s">
        <v>329</v>
      </c>
      <c r="D467" s="97" t="e">
        <f>Calculations!BN468</f>
        <v>#DIV/0!</v>
      </c>
      <c r="E467" s="97" t="e">
        <f>Calculations!BO468</f>
        <v>#DIV/0!</v>
      </c>
      <c r="F467" s="98" t="e">
        <f t="shared" si="32"/>
        <v>#DIV/0!</v>
      </c>
      <c r="G467" s="98" t="e">
        <f t="shared" si="33"/>
        <v>#DIV/0!</v>
      </c>
      <c r="H467" s="97" t="e">
        <f t="shared" si="30"/>
        <v>#DIV/0!</v>
      </c>
      <c r="I467" s="101" t="str">
        <f>IF(OR(COUNT(Calculations!BP468:BY468)&lt;3,COUNT(Calculations!BZ468:CI468)&lt;3),"N/A",IF(ISERROR(TTEST(Calculations!BP468:BY468,Calculations!BZ468:CI468,2,2)),"N/A",TTEST(Calculations!BP468:BY468,Calculations!BZ468:CI468,2,2)))</f>
        <v>N/A</v>
      </c>
      <c r="J467" s="97" t="e">
        <f t="shared" si="31"/>
        <v>#DIV/0!</v>
      </c>
      <c r="K467" s="102" t="e">
        <f>IF(AND('Test Sample Data'!N467&gt;=35,'Control Sample Data'!N467&gt;=35),"Type 3",IF(AND('Test Sample Data'!N467&gt;=30,'Control Sample Data'!N467&gt;=30,OR(I467&gt;=0.05,I467="N/A")),"Type 2",IF(OR(AND('Test Sample Data'!N467&gt;=30,'Control Sample Data'!N467&lt;=30),AND('Test Sample Data'!N467&lt;=30,'Control Sample Data'!N467&gt;=30)),"Type 1","OKAY")))</f>
        <v>#DIV/0!</v>
      </c>
    </row>
    <row r="468" spans="1:11" ht="12.75">
      <c r="A468" s="103"/>
      <c r="B468" s="104" t="str">
        <f>'Gene Table'!D468</f>
        <v>NM_139074</v>
      </c>
      <c r="C468" s="96" t="s">
        <v>333</v>
      </c>
      <c r="D468" s="97" t="e">
        <f>Calculations!BN469</f>
        <v>#DIV/0!</v>
      </c>
      <c r="E468" s="97" t="e">
        <f>Calculations!BO469</f>
        <v>#DIV/0!</v>
      </c>
      <c r="F468" s="98" t="e">
        <f t="shared" si="32"/>
        <v>#DIV/0!</v>
      </c>
      <c r="G468" s="98" t="e">
        <f t="shared" si="33"/>
        <v>#DIV/0!</v>
      </c>
      <c r="H468" s="97" t="e">
        <f t="shared" si="30"/>
        <v>#DIV/0!</v>
      </c>
      <c r="I468" s="101" t="str">
        <f>IF(OR(COUNT(Calculations!BP469:BY469)&lt;3,COUNT(Calculations!BZ469:CI469)&lt;3),"N/A",IF(ISERROR(TTEST(Calculations!BP469:BY469,Calculations!BZ469:CI469,2,2)),"N/A",TTEST(Calculations!BP469:BY469,Calculations!BZ469:CI469,2,2)))</f>
        <v>N/A</v>
      </c>
      <c r="J468" s="97" t="e">
        <f t="shared" si="31"/>
        <v>#DIV/0!</v>
      </c>
      <c r="K468" s="102" t="e">
        <f>IF(AND('Test Sample Data'!N468&gt;=35,'Control Sample Data'!N468&gt;=35),"Type 3",IF(AND('Test Sample Data'!N468&gt;=30,'Control Sample Data'!N468&gt;=30,OR(I468&gt;=0.05,I468="N/A")),"Type 2",IF(OR(AND('Test Sample Data'!N468&gt;=30,'Control Sample Data'!N468&lt;=30),AND('Test Sample Data'!N468&lt;=30,'Control Sample Data'!N468&gt;=30)),"Type 1","OKAY")))</f>
        <v>#DIV/0!</v>
      </c>
    </row>
    <row r="469" spans="1:11" ht="12.75">
      <c r="A469" s="103"/>
      <c r="B469" s="104" t="str">
        <f>'Gene Table'!D469</f>
        <v>NM_000651</v>
      </c>
      <c r="C469" s="96" t="s">
        <v>337</v>
      </c>
      <c r="D469" s="97" t="e">
        <f>Calculations!BN470</f>
        <v>#DIV/0!</v>
      </c>
      <c r="E469" s="97" t="e">
        <f>Calculations!BO470</f>
        <v>#DIV/0!</v>
      </c>
      <c r="F469" s="98" t="e">
        <f t="shared" si="32"/>
        <v>#DIV/0!</v>
      </c>
      <c r="G469" s="98" t="e">
        <f t="shared" si="33"/>
        <v>#DIV/0!</v>
      </c>
      <c r="H469" s="97" t="e">
        <f t="shared" si="30"/>
        <v>#DIV/0!</v>
      </c>
      <c r="I469" s="101" t="str">
        <f>IF(OR(COUNT(Calculations!BP470:BY470)&lt;3,COUNT(Calculations!BZ470:CI470)&lt;3),"N/A",IF(ISERROR(TTEST(Calculations!BP470:BY470,Calculations!BZ470:CI470,2,2)),"N/A",TTEST(Calculations!BP470:BY470,Calculations!BZ470:CI470,2,2)))</f>
        <v>N/A</v>
      </c>
      <c r="J469" s="97" t="e">
        <f t="shared" si="31"/>
        <v>#DIV/0!</v>
      </c>
      <c r="K469" s="102" t="e">
        <f>IF(AND('Test Sample Data'!N469&gt;=35,'Control Sample Data'!N469&gt;=35),"Type 3",IF(AND('Test Sample Data'!N469&gt;=30,'Control Sample Data'!N469&gt;=30,OR(I469&gt;=0.05,I469="N/A")),"Type 2",IF(OR(AND('Test Sample Data'!N469&gt;=30,'Control Sample Data'!N469&lt;=30),AND('Test Sample Data'!N469&lt;=30,'Control Sample Data'!N469&gt;=30)),"Type 1","OKAY")))</f>
        <v>#DIV/0!</v>
      </c>
    </row>
    <row r="470" spans="1:11" ht="12.75">
      <c r="A470" s="103"/>
      <c r="B470" s="104" t="str">
        <f>'Gene Table'!D470</f>
        <v>NM_000098</v>
      </c>
      <c r="C470" s="96" t="s">
        <v>341</v>
      </c>
      <c r="D470" s="97" t="e">
        <f>Calculations!BN471</f>
        <v>#DIV/0!</v>
      </c>
      <c r="E470" s="97" t="e">
        <f>Calculations!BO471</f>
        <v>#DIV/0!</v>
      </c>
      <c r="F470" s="98" t="e">
        <f t="shared" si="32"/>
        <v>#DIV/0!</v>
      </c>
      <c r="G470" s="98" t="e">
        <f t="shared" si="33"/>
        <v>#DIV/0!</v>
      </c>
      <c r="H470" s="97" t="e">
        <f t="shared" si="30"/>
        <v>#DIV/0!</v>
      </c>
      <c r="I470" s="101" t="str">
        <f>IF(OR(COUNT(Calculations!BP471:BY471)&lt;3,COUNT(Calculations!BZ471:CI471)&lt;3),"N/A",IF(ISERROR(TTEST(Calculations!BP471:BY471,Calculations!BZ471:CI471,2,2)),"N/A",TTEST(Calculations!BP471:BY471,Calculations!BZ471:CI471,2,2)))</f>
        <v>N/A</v>
      </c>
      <c r="J470" s="97" t="e">
        <f t="shared" si="31"/>
        <v>#DIV/0!</v>
      </c>
      <c r="K470" s="102" t="e">
        <f>IF(AND('Test Sample Data'!N470&gt;=35,'Control Sample Data'!N470&gt;=35),"Type 3",IF(AND('Test Sample Data'!N470&gt;=30,'Control Sample Data'!N470&gt;=30,OR(I470&gt;=0.05,I470="N/A")),"Type 2",IF(OR(AND('Test Sample Data'!N470&gt;=30,'Control Sample Data'!N470&lt;=30),AND('Test Sample Data'!N470&lt;=30,'Control Sample Data'!N470&gt;=30)),"Type 1","OKAY")))</f>
        <v>#DIV/0!</v>
      </c>
    </row>
    <row r="471" spans="1:11" ht="12.75">
      <c r="A471" s="103"/>
      <c r="B471" s="104" t="str">
        <f>'Gene Table'!D471</f>
        <v>HGDC</v>
      </c>
      <c r="C471" s="96" t="s">
        <v>345</v>
      </c>
      <c r="D471" s="97" t="e">
        <f>Calculations!BN472</f>
        <v>#DIV/0!</v>
      </c>
      <c r="E471" s="97" t="e">
        <f>Calculations!BO472</f>
        <v>#DIV/0!</v>
      </c>
      <c r="F471" s="98" t="e">
        <f t="shared" si="32"/>
        <v>#DIV/0!</v>
      </c>
      <c r="G471" s="98" t="e">
        <f t="shared" si="33"/>
        <v>#DIV/0!</v>
      </c>
      <c r="H471" s="97" t="e">
        <f t="shared" si="30"/>
        <v>#DIV/0!</v>
      </c>
      <c r="I471" s="101" t="str">
        <f>IF(OR(COUNT(Calculations!BP472:BY472)&lt;3,COUNT(Calculations!BZ472:CI472)&lt;3),"N/A",IF(ISERROR(TTEST(Calculations!BP472:BY472,Calculations!BZ472:CI472,2,2)),"N/A",TTEST(Calculations!BP472:BY472,Calculations!BZ472:CI472,2,2)))</f>
        <v>N/A</v>
      </c>
      <c r="J471" s="97" t="e">
        <f t="shared" si="31"/>
        <v>#DIV/0!</v>
      </c>
      <c r="K471" s="102" t="e">
        <f>IF(AND('Test Sample Data'!N471&gt;=35,'Control Sample Data'!N471&gt;=35),"Type 3",IF(AND('Test Sample Data'!N471&gt;=30,'Control Sample Data'!N471&gt;=30,OR(I471&gt;=0.05,I471="N/A")),"Type 2",IF(OR(AND('Test Sample Data'!N471&gt;=30,'Control Sample Data'!N471&lt;=30),AND('Test Sample Data'!N471&lt;=30,'Control Sample Data'!N471&gt;=30)),"Type 1","OKAY")))</f>
        <v>#DIV/0!</v>
      </c>
    </row>
    <row r="472" spans="1:11" ht="12.75">
      <c r="A472" s="103"/>
      <c r="B472" s="104" t="str">
        <f>'Gene Table'!D472</f>
        <v>HGDC</v>
      </c>
      <c r="C472" s="96" t="s">
        <v>347</v>
      </c>
      <c r="D472" s="97" t="e">
        <f>Calculations!BN473</f>
        <v>#DIV/0!</v>
      </c>
      <c r="E472" s="97" t="e">
        <f>Calculations!BO473</f>
        <v>#DIV/0!</v>
      </c>
      <c r="F472" s="98" t="e">
        <f t="shared" si="32"/>
        <v>#DIV/0!</v>
      </c>
      <c r="G472" s="98" t="e">
        <f t="shared" si="33"/>
        <v>#DIV/0!</v>
      </c>
      <c r="H472" s="97" t="e">
        <f t="shared" si="30"/>
        <v>#DIV/0!</v>
      </c>
      <c r="I472" s="101" t="str">
        <f>IF(OR(COUNT(Calculations!BP473:BY473)&lt;3,COUNT(Calculations!BZ473:CI473)&lt;3),"N/A",IF(ISERROR(TTEST(Calculations!BP473:BY473,Calculations!BZ473:CI473,2,2)),"N/A",TTEST(Calculations!BP473:BY473,Calculations!BZ473:CI473,2,2)))</f>
        <v>N/A</v>
      </c>
      <c r="J472" s="97" t="e">
        <f t="shared" si="31"/>
        <v>#DIV/0!</v>
      </c>
      <c r="K472" s="102" t="e">
        <f>IF(AND('Test Sample Data'!N472&gt;=35,'Control Sample Data'!N472&gt;=35),"Type 3",IF(AND('Test Sample Data'!N472&gt;=30,'Control Sample Data'!N472&gt;=30,OR(I472&gt;=0.05,I472="N/A")),"Type 2",IF(OR(AND('Test Sample Data'!N472&gt;=30,'Control Sample Data'!N472&lt;=30),AND('Test Sample Data'!N472&lt;=30,'Control Sample Data'!N472&gt;=30)),"Type 1","OKAY")))</f>
        <v>#DIV/0!</v>
      </c>
    </row>
    <row r="473" spans="1:11" ht="12.75">
      <c r="A473" s="103"/>
      <c r="B473" s="104" t="str">
        <f>'Gene Table'!D473</f>
        <v>NM_002046</v>
      </c>
      <c r="C473" s="96" t="s">
        <v>348</v>
      </c>
      <c r="D473" s="97" t="e">
        <f>Calculations!BN474</f>
        <v>#DIV/0!</v>
      </c>
      <c r="E473" s="97" t="e">
        <f>Calculations!BO474</f>
        <v>#DIV/0!</v>
      </c>
      <c r="F473" s="98" t="e">
        <f t="shared" si="32"/>
        <v>#DIV/0!</v>
      </c>
      <c r="G473" s="98" t="e">
        <f t="shared" si="33"/>
        <v>#DIV/0!</v>
      </c>
      <c r="H473" s="97" t="e">
        <f t="shared" si="30"/>
        <v>#DIV/0!</v>
      </c>
      <c r="I473" s="101" t="str">
        <f>IF(OR(COUNT(Calculations!BP474:BY474)&lt;3,COUNT(Calculations!BZ474:CI474)&lt;3),"N/A",IF(ISERROR(TTEST(Calculations!BP474:BY474,Calculations!BZ474:CI474,2,2)),"N/A",TTEST(Calculations!BP474:BY474,Calculations!BZ474:CI474,2,2)))</f>
        <v>N/A</v>
      </c>
      <c r="J473" s="97" t="e">
        <f t="shared" si="31"/>
        <v>#DIV/0!</v>
      </c>
      <c r="K473" s="102" t="e">
        <f>IF(AND('Test Sample Data'!N473&gt;=35,'Control Sample Data'!N473&gt;=35),"Type 3",IF(AND('Test Sample Data'!N473&gt;=30,'Control Sample Data'!N473&gt;=30,OR(I473&gt;=0.05,I473="N/A")),"Type 2",IF(OR(AND('Test Sample Data'!N473&gt;=30,'Control Sample Data'!N473&lt;=30),AND('Test Sample Data'!N473&lt;=30,'Control Sample Data'!N473&gt;=30)),"Type 1","OKAY")))</f>
        <v>#DIV/0!</v>
      </c>
    </row>
    <row r="474" spans="1:11" ht="12.75">
      <c r="A474" s="103"/>
      <c r="B474" s="104" t="str">
        <f>'Gene Table'!D474</f>
        <v>NM_001101</v>
      </c>
      <c r="C474" s="96" t="s">
        <v>352</v>
      </c>
      <c r="D474" s="97" t="e">
        <f>Calculations!BN475</f>
        <v>#DIV/0!</v>
      </c>
      <c r="E474" s="97" t="e">
        <f>Calculations!BO475</f>
        <v>#DIV/0!</v>
      </c>
      <c r="F474" s="98" t="e">
        <f t="shared" si="32"/>
        <v>#DIV/0!</v>
      </c>
      <c r="G474" s="98" t="e">
        <f t="shared" si="33"/>
        <v>#DIV/0!</v>
      </c>
      <c r="H474" s="97" t="e">
        <f t="shared" si="30"/>
        <v>#DIV/0!</v>
      </c>
      <c r="I474" s="101" t="str">
        <f>IF(OR(COUNT(Calculations!BP475:BY475)&lt;3,COUNT(Calculations!BZ475:CI475)&lt;3),"N/A",IF(ISERROR(TTEST(Calculations!BP475:BY475,Calculations!BZ475:CI475,2,2)),"N/A",TTEST(Calculations!BP475:BY475,Calculations!BZ475:CI475,2,2)))</f>
        <v>N/A</v>
      </c>
      <c r="J474" s="97" t="e">
        <f t="shared" si="31"/>
        <v>#DIV/0!</v>
      </c>
      <c r="K474" s="102" t="e">
        <f>IF(AND('Test Sample Data'!N474&gt;=35,'Control Sample Data'!N474&gt;=35),"Type 3",IF(AND('Test Sample Data'!N474&gt;=30,'Control Sample Data'!N474&gt;=30,OR(I474&gt;=0.05,I474="N/A")),"Type 2",IF(OR(AND('Test Sample Data'!N474&gt;=30,'Control Sample Data'!N474&lt;=30),AND('Test Sample Data'!N474&lt;=30,'Control Sample Data'!N474&gt;=30)),"Type 1","OKAY")))</f>
        <v>#DIV/0!</v>
      </c>
    </row>
    <row r="475" spans="1:11" ht="12.75">
      <c r="A475" s="103"/>
      <c r="B475" s="104" t="str">
        <f>'Gene Table'!D475</f>
        <v>NM_004048</v>
      </c>
      <c r="C475" s="96" t="s">
        <v>356</v>
      </c>
      <c r="D475" s="97" t="e">
        <f>Calculations!BN476</f>
        <v>#DIV/0!</v>
      </c>
      <c r="E475" s="97" t="e">
        <f>Calculations!BO476</f>
        <v>#DIV/0!</v>
      </c>
      <c r="F475" s="98" t="e">
        <f t="shared" si="32"/>
        <v>#DIV/0!</v>
      </c>
      <c r="G475" s="98" t="e">
        <f t="shared" si="33"/>
        <v>#DIV/0!</v>
      </c>
      <c r="H475" s="97" t="e">
        <f t="shared" si="30"/>
        <v>#DIV/0!</v>
      </c>
      <c r="I475" s="101" t="str">
        <f>IF(OR(COUNT(Calculations!BP476:BY476)&lt;3,COUNT(Calculations!BZ476:CI476)&lt;3),"N/A",IF(ISERROR(TTEST(Calculations!BP476:BY476,Calculations!BZ476:CI476,2,2)),"N/A",TTEST(Calculations!BP476:BY476,Calculations!BZ476:CI476,2,2)))</f>
        <v>N/A</v>
      </c>
      <c r="J475" s="97" t="e">
        <f t="shared" si="31"/>
        <v>#DIV/0!</v>
      </c>
      <c r="K475" s="102" t="e">
        <f>IF(AND('Test Sample Data'!N475&gt;=35,'Control Sample Data'!N475&gt;=35),"Type 3",IF(AND('Test Sample Data'!N475&gt;=30,'Control Sample Data'!N475&gt;=30,OR(I475&gt;=0.05,I475="N/A")),"Type 2",IF(OR(AND('Test Sample Data'!N475&gt;=30,'Control Sample Data'!N475&lt;=30),AND('Test Sample Data'!N475&lt;=30,'Control Sample Data'!N475&gt;=30)),"Type 1","OKAY")))</f>
        <v>#DIV/0!</v>
      </c>
    </row>
    <row r="476" spans="1:11" ht="12.75">
      <c r="A476" s="103"/>
      <c r="B476" s="104" t="str">
        <f>'Gene Table'!D476</f>
        <v>NM_012423</v>
      </c>
      <c r="C476" s="96" t="s">
        <v>360</v>
      </c>
      <c r="D476" s="97" t="e">
        <f>Calculations!BN477</f>
        <v>#DIV/0!</v>
      </c>
      <c r="E476" s="97" t="e">
        <f>Calculations!BO477</f>
        <v>#DIV/0!</v>
      </c>
      <c r="F476" s="98" t="e">
        <f t="shared" si="32"/>
        <v>#DIV/0!</v>
      </c>
      <c r="G476" s="98" t="e">
        <f t="shared" si="33"/>
        <v>#DIV/0!</v>
      </c>
      <c r="H476" s="97" t="e">
        <f t="shared" si="30"/>
        <v>#DIV/0!</v>
      </c>
      <c r="I476" s="101" t="str">
        <f>IF(OR(COUNT(Calculations!BP477:BY477)&lt;3,COUNT(Calculations!BZ477:CI477)&lt;3),"N/A",IF(ISERROR(TTEST(Calculations!BP477:BY477,Calculations!BZ477:CI477,2,2)),"N/A",TTEST(Calculations!BP477:BY477,Calculations!BZ477:CI477,2,2)))</f>
        <v>N/A</v>
      </c>
      <c r="J476" s="97" t="e">
        <f t="shared" si="31"/>
        <v>#DIV/0!</v>
      </c>
      <c r="K476" s="102" t="e">
        <f>IF(AND('Test Sample Data'!N476&gt;=35,'Control Sample Data'!N476&gt;=35),"Type 3",IF(AND('Test Sample Data'!N476&gt;=30,'Control Sample Data'!N476&gt;=30,OR(I476&gt;=0.05,I476="N/A")),"Type 2",IF(OR(AND('Test Sample Data'!N476&gt;=30,'Control Sample Data'!N476&lt;=30),AND('Test Sample Data'!N476&lt;=30,'Control Sample Data'!N476&gt;=30)),"Type 1","OKAY")))</f>
        <v>#DIV/0!</v>
      </c>
    </row>
    <row r="477" spans="1:11" ht="12.75">
      <c r="A477" s="103"/>
      <c r="B477" s="104" t="str">
        <f>'Gene Table'!D477</f>
        <v>NM_000194</v>
      </c>
      <c r="C477" s="96" t="s">
        <v>364</v>
      </c>
      <c r="D477" s="97" t="e">
        <f>Calculations!BN478</f>
        <v>#DIV/0!</v>
      </c>
      <c r="E477" s="97" t="e">
        <f>Calculations!BO478</f>
        <v>#DIV/0!</v>
      </c>
      <c r="F477" s="98" t="e">
        <f t="shared" si="32"/>
        <v>#DIV/0!</v>
      </c>
      <c r="G477" s="98" t="e">
        <f t="shared" si="33"/>
        <v>#DIV/0!</v>
      </c>
      <c r="H477" s="97" t="e">
        <f t="shared" si="30"/>
        <v>#DIV/0!</v>
      </c>
      <c r="I477" s="101" t="str">
        <f>IF(OR(COUNT(Calculations!BP478:BY478)&lt;3,COUNT(Calculations!BZ478:CI478)&lt;3),"N/A",IF(ISERROR(TTEST(Calculations!BP478:BY478,Calculations!BZ478:CI478,2,2)),"N/A",TTEST(Calculations!BP478:BY478,Calculations!BZ478:CI478,2,2)))</f>
        <v>N/A</v>
      </c>
      <c r="J477" s="97" t="e">
        <f t="shared" si="31"/>
        <v>#DIV/0!</v>
      </c>
      <c r="K477" s="102" t="e">
        <f>IF(AND('Test Sample Data'!N477&gt;=35,'Control Sample Data'!N477&gt;=35),"Type 3",IF(AND('Test Sample Data'!N477&gt;=30,'Control Sample Data'!N477&gt;=30,OR(I477&gt;=0.05,I477="N/A")),"Type 2",IF(OR(AND('Test Sample Data'!N477&gt;=30,'Control Sample Data'!N477&lt;=30),AND('Test Sample Data'!N477&lt;=30,'Control Sample Data'!N477&gt;=30)),"Type 1","OKAY")))</f>
        <v>#DIV/0!</v>
      </c>
    </row>
    <row r="478" spans="1:11" ht="12.75">
      <c r="A478" s="103"/>
      <c r="B478" s="104" t="str">
        <f>'Gene Table'!D478</f>
        <v>NR_003286</v>
      </c>
      <c r="C478" s="96" t="s">
        <v>368</v>
      </c>
      <c r="D478" s="97" t="e">
        <f>Calculations!BN479</f>
        <v>#DIV/0!</v>
      </c>
      <c r="E478" s="97" t="e">
        <f>Calculations!BO479</f>
        <v>#DIV/0!</v>
      </c>
      <c r="F478" s="98" t="e">
        <f t="shared" si="32"/>
        <v>#DIV/0!</v>
      </c>
      <c r="G478" s="98" t="e">
        <f t="shared" si="33"/>
        <v>#DIV/0!</v>
      </c>
      <c r="H478" s="97" t="e">
        <f t="shared" si="30"/>
        <v>#DIV/0!</v>
      </c>
      <c r="I478" s="101" t="str">
        <f>IF(OR(COUNT(Calculations!BP479:BY479)&lt;3,COUNT(Calculations!BZ479:CI479)&lt;3),"N/A",IF(ISERROR(TTEST(Calculations!BP479:BY479,Calculations!BZ479:CI479,2,2)),"N/A",TTEST(Calculations!BP479:BY479,Calculations!BZ479:CI479,2,2)))</f>
        <v>N/A</v>
      </c>
      <c r="J478" s="97" t="e">
        <f t="shared" si="31"/>
        <v>#DIV/0!</v>
      </c>
      <c r="K478" s="102" t="e">
        <f>IF(AND('Test Sample Data'!N478&gt;=35,'Control Sample Data'!N478&gt;=35),"Type 3",IF(AND('Test Sample Data'!N478&gt;=30,'Control Sample Data'!N478&gt;=30,OR(I478&gt;=0.05,I478="N/A")),"Type 2",IF(OR(AND('Test Sample Data'!N478&gt;=30,'Control Sample Data'!N478&lt;=30),AND('Test Sample Data'!N478&lt;=30,'Control Sample Data'!N478&gt;=30)),"Type 1","OKAY")))</f>
        <v>#DIV/0!</v>
      </c>
    </row>
    <row r="479" spans="1:11" ht="12.75">
      <c r="A479" s="103"/>
      <c r="B479" s="104" t="str">
        <f>'Gene Table'!D479</f>
        <v>RT</v>
      </c>
      <c r="C479" s="96" t="s">
        <v>372</v>
      </c>
      <c r="D479" s="97" t="e">
        <f>Calculations!BN480</f>
        <v>#DIV/0!</v>
      </c>
      <c r="E479" s="97" t="e">
        <f>Calculations!BO480</f>
        <v>#DIV/0!</v>
      </c>
      <c r="F479" s="98" t="e">
        <f>2^-D479</f>
        <v>#DIV/0!</v>
      </c>
      <c r="G479" s="98" t="e">
        <f>2^-E479</f>
        <v>#DIV/0!</v>
      </c>
      <c r="H479" s="97" t="e">
        <f>F479/G479</f>
        <v>#DIV/0!</v>
      </c>
      <c r="I479" s="101" t="str">
        <f>IF(OR(COUNT(Calculations!BP480:BY480)&lt;3,COUNT(Calculations!BZ480:CI480)&lt;3),"N/A",IF(ISERROR(TTEST(Calculations!BP480:BY480,Calculations!BZ480:CI480,2,2)),"N/A",TTEST(Calculations!BP480:BY480,Calculations!BZ480:CI480,2,2)))</f>
        <v>N/A</v>
      </c>
      <c r="J479" s="97" t="e">
        <f>IF(H479&gt;1,H479,-1/H479)</f>
        <v>#DIV/0!</v>
      </c>
      <c r="K479" s="102" t="e">
        <f>IF(AND('Test Sample Data'!N479&gt;=35,'Control Sample Data'!N479&gt;=35),"Type 3",IF(AND('Test Sample Data'!N479&gt;=30,'Control Sample Data'!N479&gt;=30,OR(I479&gt;=0.05,I479="N/A")),"Type 2",IF(OR(AND('Test Sample Data'!N479&gt;=30,'Control Sample Data'!N479&lt;=30),AND('Test Sample Data'!N479&lt;=30,'Control Sample Data'!N479&gt;=30)),"Type 1","OKAY")))</f>
        <v>#DIV/0!</v>
      </c>
    </row>
    <row r="480" spans="1:11" ht="12.75">
      <c r="A480" s="103"/>
      <c r="B480" s="104" t="str">
        <f>'Gene Table'!D480</f>
        <v>RT</v>
      </c>
      <c r="C480" s="96" t="s">
        <v>374</v>
      </c>
      <c r="D480" s="97" t="e">
        <f>Calculations!BN481</f>
        <v>#DIV/0!</v>
      </c>
      <c r="E480" s="97" t="e">
        <f>Calculations!BO481</f>
        <v>#DIV/0!</v>
      </c>
      <c r="F480" s="98" t="e">
        <f>2^-D480</f>
        <v>#DIV/0!</v>
      </c>
      <c r="G480" s="98" t="e">
        <f>2^-E480</f>
        <v>#DIV/0!</v>
      </c>
      <c r="H480" s="97" t="e">
        <f>F480/G480</f>
        <v>#DIV/0!</v>
      </c>
      <c r="I480" s="101" t="str">
        <f>IF(OR(COUNT(Calculations!BP481:BY481)&lt;3,COUNT(Calculations!BZ481:CI481)&lt;3),"N/A",IF(ISERROR(TTEST(Calculations!BP481:BY481,Calculations!BZ481:CI481,2,2)),"N/A",TTEST(Calculations!BP481:BY481,Calculations!BZ481:CI481,2,2)))</f>
        <v>N/A</v>
      </c>
      <c r="J480" s="97" t="e">
        <f>IF(H480&gt;1,H480,-1/H480)</f>
        <v>#DIV/0!</v>
      </c>
      <c r="K480" s="102" t="e">
        <f>IF(AND('Test Sample Data'!N480&gt;=35,'Control Sample Data'!N480&gt;=35),"Type 3",IF(AND('Test Sample Data'!N480&gt;=30,'Control Sample Data'!N480&gt;=30,OR(I480&gt;=0.05,I480="N/A")),"Type 2",IF(OR(AND('Test Sample Data'!N480&gt;=30,'Control Sample Data'!N480&lt;=30),AND('Test Sample Data'!N480&lt;=30,'Control Sample Data'!N480&gt;=30)),"Type 1","OKAY")))</f>
        <v>#DIV/0!</v>
      </c>
    </row>
    <row r="481" spans="1:11" ht="12.75">
      <c r="A481" s="103"/>
      <c r="B481" s="104" t="str">
        <f>'Gene Table'!D481</f>
        <v>PCR</v>
      </c>
      <c r="C481" s="96" t="s">
        <v>375</v>
      </c>
      <c r="D481" s="97" t="e">
        <f>Calculations!BN482</f>
        <v>#DIV/0!</v>
      </c>
      <c r="E481" s="97" t="e">
        <f>Calculations!BO482</f>
        <v>#DIV/0!</v>
      </c>
      <c r="F481" s="98" t="e">
        <f>2^-D481</f>
        <v>#DIV/0!</v>
      </c>
      <c r="G481" s="98" t="e">
        <f>2^-E481</f>
        <v>#DIV/0!</v>
      </c>
      <c r="H481" s="97" t="e">
        <f>F481/G481</f>
        <v>#DIV/0!</v>
      </c>
      <c r="I481" s="101" t="str">
        <f>IF(OR(COUNT(Calculations!BP482:BY482)&lt;3,COUNT(Calculations!BZ482:CI482)&lt;3),"N/A",IF(ISERROR(TTEST(Calculations!BP482:BY482,Calculations!BZ482:CI482,2,2)),"N/A",TTEST(Calculations!BP482:BY482,Calculations!BZ482:CI482,2,2)))</f>
        <v>N/A</v>
      </c>
      <c r="J481" s="97" t="e">
        <f>IF(H481&gt;1,H481,-1/H481)</f>
        <v>#DIV/0!</v>
      </c>
      <c r="K481" s="102" t="e">
        <f>IF(AND('Test Sample Data'!N481&gt;=35,'Control Sample Data'!N481&gt;=35),"Type 3",IF(AND('Test Sample Data'!N481&gt;=30,'Control Sample Data'!N481&gt;=30,OR(I481&gt;=0.05,I481="N/A")),"Type 2",IF(OR(AND('Test Sample Data'!N481&gt;=30,'Control Sample Data'!N481&lt;=30),AND('Test Sample Data'!N481&lt;=30,'Control Sample Data'!N481&gt;=30)),"Type 1","OKAY")))</f>
        <v>#DIV/0!</v>
      </c>
    </row>
    <row r="482" spans="1:11" ht="12.75">
      <c r="A482" s="103"/>
      <c r="B482" s="104" t="str">
        <f>'Gene Table'!D482</f>
        <v>PCR</v>
      </c>
      <c r="C482" s="96" t="s">
        <v>377</v>
      </c>
      <c r="D482" s="97" t="e">
        <f>Calculations!BN483</f>
        <v>#DIV/0!</v>
      </c>
      <c r="E482" s="97" t="e">
        <f>Calculations!BO483</f>
        <v>#DIV/0!</v>
      </c>
      <c r="F482" s="98" t="e">
        <f>2^-D482</f>
        <v>#DIV/0!</v>
      </c>
      <c r="G482" s="98" t="e">
        <f>2^-E482</f>
        <v>#DIV/0!</v>
      </c>
      <c r="H482" s="97" t="e">
        <f>F482/G482</f>
        <v>#DIV/0!</v>
      </c>
      <c r="I482" s="101" t="str">
        <f>IF(OR(COUNT(Calculations!BP483:BY483)&lt;3,COUNT(Calculations!BZ483:CI483)&lt;3),"N/A",IF(ISERROR(TTEST(Calculations!BP483:BY483,Calculations!BZ483:CI483,2,2)),"N/A",TTEST(Calculations!BP483:BY483,Calculations!BZ483:CI483,2,2)))</f>
        <v>N/A</v>
      </c>
      <c r="J482" s="97" t="e">
        <f>IF(H482&gt;1,H482,-1/H482)</f>
        <v>#DIV/0!</v>
      </c>
      <c r="K482" s="102" t="e">
        <f>IF(AND('Test Sample Data'!N482&gt;=35,'Control Sample Data'!N482&gt;=35),"Type 3",IF(AND('Test Sample Data'!N482&gt;=30,'Control Sample Data'!N482&gt;=30,OR(I482&gt;=0.05,I482="N/A")),"Type 2",IF(OR(AND('Test Sample Data'!N482&gt;=30,'Control Sample Data'!N482&lt;=30),AND('Test Sample Data'!N482&lt;=30,'Control Sample Data'!N482&gt;=30)),"Type 1","OKAY")))</f>
        <v>#DIV/0!</v>
      </c>
    </row>
  </sheetData>
  <mergeCells count="11">
    <mergeCell ref="D1:E1"/>
    <mergeCell ref="F1:G1"/>
    <mergeCell ref="A1:A2"/>
    <mergeCell ref="A3:A98"/>
    <mergeCell ref="A99:A194"/>
    <mergeCell ref="A195:A290"/>
    <mergeCell ref="A291:A386"/>
    <mergeCell ref="A387:A482"/>
    <mergeCell ref="B1:B2"/>
    <mergeCell ref="C1:C2"/>
    <mergeCell ref="K1:K2"/>
  </mergeCells>
  <conditionalFormatting sqref="H3:H754">
    <cfRule type="cellIs" priority="4" dxfId="0" operator="greaterThan" stopIfTrue="1">
      <formula>2</formula>
    </cfRule>
    <cfRule type="cellIs" priority="5" dxfId="1" operator="lessThan" stopIfTrue="1">
      <formula>0.33</formula>
    </cfRule>
  </conditionalFormatting>
  <conditionalFormatting sqref="I3:I754">
    <cfRule type="cellIs" priority="1" dxfId="0" operator="lessThanOrEqual" stopIfTrue="1">
      <formula>0.05</formula>
    </cfRule>
  </conditionalFormatting>
  <conditionalFormatting sqref="J3:J75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V25"/>
  <sheetViews>
    <sheetView workbookViewId="0" topLeftCell="B1">
      <selection activeCell="P1" sqref="P1"/>
    </sheetView>
  </sheetViews>
  <sheetFormatPr defaultColWidth="9.00390625" defaultRowHeight="12.75"/>
  <cols>
    <col min="1" max="30" width="8.7109375" style="86" customWidth="1"/>
    <col min="31" max="16384" width="9.140625" style="86" customWidth="1"/>
  </cols>
  <sheetData>
    <row r="1" spans="1:22" ht="15" customHeight="1">
      <c r="A1" s="87" t="s">
        <v>1443</v>
      </c>
      <c r="B1" s="88" t="s">
        <v>1444</v>
      </c>
      <c r="C1" s="88" t="s">
        <v>1445</v>
      </c>
      <c r="D1" s="88" t="s">
        <v>1446</v>
      </c>
      <c r="E1" s="88" t="s">
        <v>1447</v>
      </c>
      <c r="F1" s="88" t="s">
        <v>1448</v>
      </c>
      <c r="G1" s="88" t="s">
        <v>1449</v>
      </c>
      <c r="H1" s="88" t="s">
        <v>1450</v>
      </c>
      <c r="I1" s="88" t="s">
        <v>1444</v>
      </c>
      <c r="J1" s="88" t="s">
        <v>1445</v>
      </c>
      <c r="K1" s="88" t="s">
        <v>1446</v>
      </c>
      <c r="L1" s="88" t="s">
        <v>1447</v>
      </c>
      <c r="M1" s="88" t="s">
        <v>1448</v>
      </c>
      <c r="N1" s="88" t="s">
        <v>1449</v>
      </c>
      <c r="O1" s="88" t="s">
        <v>1450</v>
      </c>
      <c r="P1" s="88" t="s">
        <v>1444</v>
      </c>
      <c r="Q1" s="88" t="s">
        <v>1445</v>
      </c>
      <c r="R1" s="88" t="s">
        <v>1446</v>
      </c>
      <c r="S1" s="88" t="s">
        <v>1447</v>
      </c>
      <c r="T1" s="88" t="s">
        <v>1448</v>
      </c>
      <c r="U1" s="88" t="s">
        <v>1449</v>
      </c>
      <c r="V1" s="88" t="s">
        <v>1450</v>
      </c>
    </row>
    <row r="2" spans="1:22" ht="15" customHeight="1">
      <c r="A2" s="89">
        <v>1</v>
      </c>
      <c r="B2" s="90" t="e">
        <f>Results!H3</f>
        <v>#DIV/0!</v>
      </c>
      <c r="C2" s="90" t="e">
        <f>Results!H15</f>
        <v>#DIV/0!</v>
      </c>
      <c r="D2" s="90" t="e">
        <f>Results!H27</f>
        <v>#DIV/0!</v>
      </c>
      <c r="E2" s="90" t="e">
        <f>Results!H39</f>
        <v>#DIV/0!</v>
      </c>
      <c r="F2" s="90" t="e">
        <f>Results!H51</f>
        <v>#DIV/0!</v>
      </c>
      <c r="G2" s="90" t="e">
        <f>Results!H63</f>
        <v>#DIV/0!</v>
      </c>
      <c r="H2" s="90" t="e">
        <f>Results!H75</f>
        <v>#DIV/0!</v>
      </c>
      <c r="I2" s="90" t="e">
        <f>Results!H195</f>
        <v>#DIV/0!</v>
      </c>
      <c r="J2" s="90" t="e">
        <f>Results!H207</f>
        <v>#DIV/0!</v>
      </c>
      <c r="K2" s="90" t="e">
        <f>Results!H219</f>
        <v>#DIV/0!</v>
      </c>
      <c r="L2" s="90" t="e">
        <f>Results!H231</f>
        <v>#DIV/0!</v>
      </c>
      <c r="M2" s="90" t="e">
        <f>Results!H243</f>
        <v>#DIV/0!</v>
      </c>
      <c r="N2" s="90" t="e">
        <f>Results!H255</f>
        <v>#DIV/0!</v>
      </c>
      <c r="O2" s="90" t="e">
        <f>Results!H267</f>
        <v>#DIV/0!</v>
      </c>
      <c r="P2" s="90" t="e">
        <f>Results!H387</f>
        <v>#DIV/0!</v>
      </c>
      <c r="Q2" s="90" t="e">
        <f>Results!H399</f>
        <v>#DIV/0!</v>
      </c>
      <c r="R2" s="90" t="e">
        <f>Results!H411</f>
        <v>#DIV/0!</v>
      </c>
      <c r="S2" s="90" t="e">
        <f>Results!H423</f>
        <v>#DIV/0!</v>
      </c>
      <c r="T2" s="90" t="e">
        <f>Results!H435</f>
        <v>#DIV/0!</v>
      </c>
      <c r="U2" s="90" t="e">
        <f>Results!H447</f>
        <v>#DIV/0!</v>
      </c>
      <c r="V2" s="90" t="e">
        <f>Results!H459</f>
        <v>#DIV/0!</v>
      </c>
    </row>
    <row r="3" spans="1:22" ht="15" customHeight="1">
      <c r="A3" s="89">
        <v>2</v>
      </c>
      <c r="B3" s="90" t="e">
        <f>Results!H4</f>
        <v>#DIV/0!</v>
      </c>
      <c r="C3" s="90" t="e">
        <f>Results!H16</f>
        <v>#DIV/0!</v>
      </c>
      <c r="D3" s="90" t="e">
        <f>Results!H28</f>
        <v>#DIV/0!</v>
      </c>
      <c r="E3" s="90" t="e">
        <f>Results!H40</f>
        <v>#DIV/0!</v>
      </c>
      <c r="F3" s="90" t="e">
        <f>Results!H52</f>
        <v>#DIV/0!</v>
      </c>
      <c r="G3" s="90" t="e">
        <f>Results!H64</f>
        <v>#DIV/0!</v>
      </c>
      <c r="H3" s="90" t="e">
        <f>Results!H76</f>
        <v>#DIV/0!</v>
      </c>
      <c r="I3" s="90" t="e">
        <f>Results!H196</f>
        <v>#DIV/0!</v>
      </c>
      <c r="J3" s="90" t="e">
        <f>Results!H208</f>
        <v>#DIV/0!</v>
      </c>
      <c r="K3" s="90" t="e">
        <f>Results!H220</f>
        <v>#DIV/0!</v>
      </c>
      <c r="L3" s="90" t="e">
        <f>Results!H232</f>
        <v>#DIV/0!</v>
      </c>
      <c r="M3" s="90" t="e">
        <f>Results!H244</f>
        <v>#DIV/0!</v>
      </c>
      <c r="N3" s="90" t="e">
        <f>Results!H256</f>
        <v>#DIV/0!</v>
      </c>
      <c r="O3" s="90" t="e">
        <f>Results!H268</f>
        <v>#DIV/0!</v>
      </c>
      <c r="P3" s="90" t="e">
        <f>Results!H388</f>
        <v>#DIV/0!</v>
      </c>
      <c r="Q3" s="90" t="e">
        <f>Results!H400</f>
        <v>#DIV/0!</v>
      </c>
      <c r="R3" s="90" t="e">
        <f>Results!H412</f>
        <v>#DIV/0!</v>
      </c>
      <c r="S3" s="90" t="e">
        <f>Results!H424</f>
        <v>#DIV/0!</v>
      </c>
      <c r="T3" s="90" t="e">
        <f>Results!H436</f>
        <v>#DIV/0!</v>
      </c>
      <c r="U3" s="90" t="e">
        <f>Results!H448</f>
        <v>#DIV/0!</v>
      </c>
      <c r="V3" s="90" t="e">
        <f>Results!H460</f>
        <v>#DIV/0!</v>
      </c>
    </row>
    <row r="4" spans="1:22" ht="15" customHeight="1">
      <c r="A4" s="89">
        <v>3</v>
      </c>
      <c r="B4" s="90" t="e">
        <f>Results!H5</f>
        <v>#DIV/0!</v>
      </c>
      <c r="C4" s="90" t="e">
        <f>Results!H17</f>
        <v>#DIV/0!</v>
      </c>
      <c r="D4" s="90" t="e">
        <f>Results!H29</f>
        <v>#DIV/0!</v>
      </c>
      <c r="E4" s="90" t="e">
        <f>Results!H41</f>
        <v>#DIV/0!</v>
      </c>
      <c r="F4" s="90" t="e">
        <f>Results!H53</f>
        <v>#DIV/0!</v>
      </c>
      <c r="G4" s="90" t="e">
        <f>Results!H65</f>
        <v>#DIV/0!</v>
      </c>
      <c r="H4" s="90" t="e">
        <f>Results!H77</f>
        <v>#DIV/0!</v>
      </c>
      <c r="I4" s="90" t="e">
        <f>Results!H197</f>
        <v>#DIV/0!</v>
      </c>
      <c r="J4" s="90" t="e">
        <f>Results!H209</f>
        <v>#DIV/0!</v>
      </c>
      <c r="K4" s="90" t="e">
        <f>Results!H221</f>
        <v>#DIV/0!</v>
      </c>
      <c r="L4" s="90" t="e">
        <f>Results!H233</f>
        <v>#DIV/0!</v>
      </c>
      <c r="M4" s="90" t="e">
        <f>Results!H245</f>
        <v>#DIV/0!</v>
      </c>
      <c r="N4" s="90" t="e">
        <f>Results!H257</f>
        <v>#DIV/0!</v>
      </c>
      <c r="O4" s="90" t="e">
        <f>Results!H269</f>
        <v>#DIV/0!</v>
      </c>
      <c r="P4" s="90" t="e">
        <f>Results!H389</f>
        <v>#DIV/0!</v>
      </c>
      <c r="Q4" s="90" t="e">
        <f>Results!H401</f>
        <v>#DIV/0!</v>
      </c>
      <c r="R4" s="90" t="e">
        <f>Results!H413</f>
        <v>#DIV/0!</v>
      </c>
      <c r="S4" s="90" t="e">
        <f>Results!H425</f>
        <v>#DIV/0!</v>
      </c>
      <c r="T4" s="90" t="e">
        <f>Results!H437</f>
        <v>#DIV/0!</v>
      </c>
      <c r="U4" s="90" t="e">
        <f>Results!H449</f>
        <v>#DIV/0!</v>
      </c>
      <c r="V4" s="90" t="e">
        <f>Results!H461</f>
        <v>#DIV/0!</v>
      </c>
    </row>
    <row r="5" spans="1:22" ht="15" customHeight="1">
      <c r="A5" s="89">
        <v>4</v>
      </c>
      <c r="B5" s="90" t="e">
        <f>Results!H6</f>
        <v>#DIV/0!</v>
      </c>
      <c r="C5" s="90" t="e">
        <f>Results!H18</f>
        <v>#DIV/0!</v>
      </c>
      <c r="D5" s="90" t="e">
        <f>Results!H30</f>
        <v>#DIV/0!</v>
      </c>
      <c r="E5" s="90" t="e">
        <f>Results!H42</f>
        <v>#DIV/0!</v>
      </c>
      <c r="F5" s="90" t="e">
        <f>Results!H54</f>
        <v>#DIV/0!</v>
      </c>
      <c r="G5" s="90" t="e">
        <f>Results!H66</f>
        <v>#DIV/0!</v>
      </c>
      <c r="H5" s="90" t="e">
        <f>Results!H78</f>
        <v>#DIV/0!</v>
      </c>
      <c r="I5" s="90" t="e">
        <f>Results!H198</f>
        <v>#DIV/0!</v>
      </c>
      <c r="J5" s="90" t="e">
        <f>Results!H210</f>
        <v>#DIV/0!</v>
      </c>
      <c r="K5" s="90" t="e">
        <f>Results!H222</f>
        <v>#DIV/0!</v>
      </c>
      <c r="L5" s="90" t="e">
        <f>Results!H234</f>
        <v>#DIV/0!</v>
      </c>
      <c r="M5" s="90" t="e">
        <f>Results!H246</f>
        <v>#DIV/0!</v>
      </c>
      <c r="N5" s="90" t="e">
        <f>Results!H258</f>
        <v>#DIV/0!</v>
      </c>
      <c r="O5" s="90" t="e">
        <f>Results!H270</f>
        <v>#DIV/0!</v>
      </c>
      <c r="P5" s="90" t="e">
        <f>Results!H390</f>
        <v>#DIV/0!</v>
      </c>
      <c r="Q5" s="90" t="e">
        <f>Results!H402</f>
        <v>#DIV/0!</v>
      </c>
      <c r="R5" s="90" t="e">
        <f>Results!H414</f>
        <v>#DIV/0!</v>
      </c>
      <c r="S5" s="90" t="e">
        <f>Results!H426</f>
        <v>#DIV/0!</v>
      </c>
      <c r="T5" s="90" t="e">
        <f>Results!H438</f>
        <v>#DIV/0!</v>
      </c>
      <c r="U5" s="90" t="e">
        <f>Results!H450</f>
        <v>#DIV/0!</v>
      </c>
      <c r="V5" s="90" t="e">
        <f>Results!H462</f>
        <v>#DIV/0!</v>
      </c>
    </row>
    <row r="6" spans="1:22" ht="15" customHeight="1">
      <c r="A6" s="89">
        <v>5</v>
      </c>
      <c r="B6" s="90" t="e">
        <f>Results!H7</f>
        <v>#DIV/0!</v>
      </c>
      <c r="C6" s="90" t="e">
        <f>Results!H19</f>
        <v>#DIV/0!</v>
      </c>
      <c r="D6" s="90" t="e">
        <f>Results!H31</f>
        <v>#DIV/0!</v>
      </c>
      <c r="E6" s="90" t="e">
        <f>Results!H43</f>
        <v>#DIV/0!</v>
      </c>
      <c r="F6" s="90" t="e">
        <f>Results!H55</f>
        <v>#DIV/0!</v>
      </c>
      <c r="G6" s="90" t="e">
        <f>Results!H67</f>
        <v>#DIV/0!</v>
      </c>
      <c r="H6" s="90" t="e">
        <f>Results!H79</f>
        <v>#DIV/0!</v>
      </c>
      <c r="I6" s="90" t="e">
        <f>Results!H199</f>
        <v>#DIV/0!</v>
      </c>
      <c r="J6" s="90" t="e">
        <f>Results!H211</f>
        <v>#DIV/0!</v>
      </c>
      <c r="K6" s="90" t="e">
        <f>Results!H223</f>
        <v>#DIV/0!</v>
      </c>
      <c r="L6" s="90" t="e">
        <f>Results!H235</f>
        <v>#DIV/0!</v>
      </c>
      <c r="M6" s="90" t="e">
        <f>Results!H247</f>
        <v>#DIV/0!</v>
      </c>
      <c r="N6" s="90" t="e">
        <f>Results!H259</f>
        <v>#DIV/0!</v>
      </c>
      <c r="O6" s="90" t="e">
        <f>Results!H271</f>
        <v>#DIV/0!</v>
      </c>
      <c r="P6" s="90" t="e">
        <f>Results!H391</f>
        <v>#DIV/0!</v>
      </c>
      <c r="Q6" s="90" t="e">
        <f>Results!H403</f>
        <v>#DIV/0!</v>
      </c>
      <c r="R6" s="90" t="e">
        <f>Results!H415</f>
        <v>#DIV/0!</v>
      </c>
      <c r="S6" s="90" t="e">
        <f>Results!H427</f>
        <v>#DIV/0!</v>
      </c>
      <c r="T6" s="90" t="e">
        <f>Results!H439</f>
        <v>#DIV/0!</v>
      </c>
      <c r="U6" s="90" t="e">
        <f>Results!H451</f>
        <v>#DIV/0!</v>
      </c>
      <c r="V6" s="90" t="e">
        <f>Results!H463</f>
        <v>#DIV/0!</v>
      </c>
    </row>
    <row r="7" spans="1:22" ht="15" customHeight="1">
      <c r="A7" s="89">
        <v>6</v>
      </c>
      <c r="B7" s="90" t="e">
        <f>Results!H8</f>
        <v>#DIV/0!</v>
      </c>
      <c r="C7" s="90" t="e">
        <f>Results!H20</f>
        <v>#DIV/0!</v>
      </c>
      <c r="D7" s="90" t="e">
        <f>Results!H32</f>
        <v>#DIV/0!</v>
      </c>
      <c r="E7" s="90" t="e">
        <f>Results!H44</f>
        <v>#DIV/0!</v>
      </c>
      <c r="F7" s="90" t="e">
        <f>Results!H56</f>
        <v>#DIV/0!</v>
      </c>
      <c r="G7" s="90" t="e">
        <f>Results!H68</f>
        <v>#DIV/0!</v>
      </c>
      <c r="H7" s="90" t="e">
        <f>Results!H80</f>
        <v>#DIV/0!</v>
      </c>
      <c r="I7" s="90" t="e">
        <f>Results!H200</f>
        <v>#DIV/0!</v>
      </c>
      <c r="J7" s="90" t="e">
        <f>Results!H212</f>
        <v>#DIV/0!</v>
      </c>
      <c r="K7" s="90" t="e">
        <f>Results!H224</f>
        <v>#DIV/0!</v>
      </c>
      <c r="L7" s="90" t="e">
        <f>Results!H236</f>
        <v>#DIV/0!</v>
      </c>
      <c r="M7" s="90" t="e">
        <f>Results!H248</f>
        <v>#DIV/0!</v>
      </c>
      <c r="N7" s="90" t="e">
        <f>Results!H260</f>
        <v>#DIV/0!</v>
      </c>
      <c r="O7" s="90" t="e">
        <f>Results!H272</f>
        <v>#DIV/0!</v>
      </c>
      <c r="P7" s="90" t="e">
        <f>Results!H392</f>
        <v>#DIV/0!</v>
      </c>
      <c r="Q7" s="90" t="e">
        <f>Results!H404</f>
        <v>#DIV/0!</v>
      </c>
      <c r="R7" s="90" t="e">
        <f>Results!H416</f>
        <v>#DIV/0!</v>
      </c>
      <c r="S7" s="90" t="e">
        <f>Results!H428</f>
        <v>#DIV/0!</v>
      </c>
      <c r="T7" s="90" t="e">
        <f>Results!H440</f>
        <v>#DIV/0!</v>
      </c>
      <c r="U7" s="90" t="e">
        <f>Results!H452</f>
        <v>#DIV/0!</v>
      </c>
      <c r="V7" s="90" t="e">
        <f>Results!H464</f>
        <v>#DIV/0!</v>
      </c>
    </row>
    <row r="8" spans="1:22" ht="15" customHeight="1">
      <c r="A8" s="89">
        <v>7</v>
      </c>
      <c r="B8" s="90" t="e">
        <f>Results!H9</f>
        <v>#DIV/0!</v>
      </c>
      <c r="C8" s="90" t="e">
        <f>Results!H21</f>
        <v>#DIV/0!</v>
      </c>
      <c r="D8" s="90" t="e">
        <f>Results!H33</f>
        <v>#DIV/0!</v>
      </c>
      <c r="E8" s="90" t="e">
        <f>Results!H45</f>
        <v>#DIV/0!</v>
      </c>
      <c r="F8" s="90" t="e">
        <f>Results!H57</f>
        <v>#DIV/0!</v>
      </c>
      <c r="G8" s="90" t="e">
        <f>Results!H69</f>
        <v>#DIV/0!</v>
      </c>
      <c r="H8" s="90" t="e">
        <f>Results!H81</f>
        <v>#DIV/0!</v>
      </c>
      <c r="I8" s="90" t="e">
        <f>Results!H201</f>
        <v>#DIV/0!</v>
      </c>
      <c r="J8" s="90" t="e">
        <f>Results!H213</f>
        <v>#DIV/0!</v>
      </c>
      <c r="K8" s="90" t="e">
        <f>Results!H225</f>
        <v>#DIV/0!</v>
      </c>
      <c r="L8" s="90" t="e">
        <f>Results!H237</f>
        <v>#DIV/0!</v>
      </c>
      <c r="M8" s="90" t="e">
        <f>Results!H249</f>
        <v>#DIV/0!</v>
      </c>
      <c r="N8" s="90" t="e">
        <f>Results!H261</f>
        <v>#DIV/0!</v>
      </c>
      <c r="O8" s="90" t="e">
        <f>Results!H273</f>
        <v>#DIV/0!</v>
      </c>
      <c r="P8" s="90" t="e">
        <f>Results!H393</f>
        <v>#DIV/0!</v>
      </c>
      <c r="Q8" s="90" t="e">
        <f>Results!H405</f>
        <v>#DIV/0!</v>
      </c>
      <c r="R8" s="90" t="e">
        <f>Results!H417</f>
        <v>#DIV/0!</v>
      </c>
      <c r="S8" s="90" t="e">
        <f>Results!H429</f>
        <v>#DIV/0!</v>
      </c>
      <c r="T8" s="90" t="e">
        <f>Results!H441</f>
        <v>#DIV/0!</v>
      </c>
      <c r="U8" s="90" t="e">
        <f>Results!H453</f>
        <v>#DIV/0!</v>
      </c>
      <c r="V8" s="90" t="e">
        <f>Results!H465</f>
        <v>#DIV/0!</v>
      </c>
    </row>
    <row r="9" spans="1:22" ht="15" customHeight="1">
      <c r="A9" s="89">
        <v>8</v>
      </c>
      <c r="B9" s="90" t="e">
        <f>Results!H10</f>
        <v>#DIV/0!</v>
      </c>
      <c r="C9" s="90" t="e">
        <f>Results!H22</f>
        <v>#DIV/0!</v>
      </c>
      <c r="D9" s="90" t="e">
        <f>Results!H34</f>
        <v>#DIV/0!</v>
      </c>
      <c r="E9" s="90" t="e">
        <f>Results!H46</f>
        <v>#DIV/0!</v>
      </c>
      <c r="F9" s="90" t="e">
        <f>Results!H58</f>
        <v>#DIV/0!</v>
      </c>
      <c r="G9" s="90" t="e">
        <f>Results!H70</f>
        <v>#DIV/0!</v>
      </c>
      <c r="H9" s="90" t="e">
        <f>Results!H82</f>
        <v>#DIV/0!</v>
      </c>
      <c r="I9" s="90" t="e">
        <f>Results!H202</f>
        <v>#DIV/0!</v>
      </c>
      <c r="J9" s="90" t="e">
        <f>Results!H214</f>
        <v>#DIV/0!</v>
      </c>
      <c r="K9" s="90" t="e">
        <f>Results!H226</f>
        <v>#DIV/0!</v>
      </c>
      <c r="L9" s="90" t="e">
        <f>Results!H238</f>
        <v>#DIV/0!</v>
      </c>
      <c r="M9" s="90" t="e">
        <f>Results!H250</f>
        <v>#DIV/0!</v>
      </c>
      <c r="N9" s="90" t="e">
        <f>Results!H262</f>
        <v>#DIV/0!</v>
      </c>
      <c r="O9" s="90" t="e">
        <f>Results!H274</f>
        <v>#DIV/0!</v>
      </c>
      <c r="P9" s="90" t="e">
        <f>Results!H394</f>
        <v>#DIV/0!</v>
      </c>
      <c r="Q9" s="90" t="e">
        <f>Results!H406</f>
        <v>#DIV/0!</v>
      </c>
      <c r="R9" s="90" t="e">
        <f>Results!H418</f>
        <v>#DIV/0!</v>
      </c>
      <c r="S9" s="90" t="e">
        <f>Results!H430</f>
        <v>#DIV/0!</v>
      </c>
      <c r="T9" s="90" t="e">
        <f>Results!H442</f>
        <v>#DIV/0!</v>
      </c>
      <c r="U9" s="90" t="e">
        <f>Results!H454</f>
        <v>#DIV/0!</v>
      </c>
      <c r="V9" s="90" t="e">
        <f>Results!H466</f>
        <v>#DIV/0!</v>
      </c>
    </row>
    <row r="10" spans="1:22" ht="15" customHeight="1">
      <c r="A10" s="89">
        <v>9</v>
      </c>
      <c r="B10" s="90" t="e">
        <f>Results!H11</f>
        <v>#DIV/0!</v>
      </c>
      <c r="C10" s="90" t="e">
        <f>Results!H23</f>
        <v>#DIV/0!</v>
      </c>
      <c r="D10" s="90" t="e">
        <f>Results!H35</f>
        <v>#DIV/0!</v>
      </c>
      <c r="E10" s="90" t="e">
        <f>Results!H47</f>
        <v>#DIV/0!</v>
      </c>
      <c r="F10" s="90" t="e">
        <f>Results!H59</f>
        <v>#DIV/0!</v>
      </c>
      <c r="G10" s="90" t="e">
        <f>Results!H71</f>
        <v>#DIV/0!</v>
      </c>
      <c r="H10" s="90" t="e">
        <f>Results!H83</f>
        <v>#DIV/0!</v>
      </c>
      <c r="I10" s="90" t="e">
        <f>Results!H203</f>
        <v>#DIV/0!</v>
      </c>
      <c r="J10" s="90" t="e">
        <f>Results!H215</f>
        <v>#DIV/0!</v>
      </c>
      <c r="K10" s="90" t="e">
        <f>Results!H227</f>
        <v>#DIV/0!</v>
      </c>
      <c r="L10" s="90" t="e">
        <f>Results!H239</f>
        <v>#DIV/0!</v>
      </c>
      <c r="M10" s="90" t="e">
        <f>Results!H251</f>
        <v>#DIV/0!</v>
      </c>
      <c r="N10" s="90" t="e">
        <f>Results!H263</f>
        <v>#DIV/0!</v>
      </c>
      <c r="O10" s="90" t="e">
        <f>Results!H275</f>
        <v>#DIV/0!</v>
      </c>
      <c r="P10" s="90" t="e">
        <f>Results!H395</f>
        <v>#DIV/0!</v>
      </c>
      <c r="Q10" s="90" t="e">
        <f>Results!H407</f>
        <v>#DIV/0!</v>
      </c>
      <c r="R10" s="90" t="e">
        <f>Results!H419</f>
        <v>#DIV/0!</v>
      </c>
      <c r="S10" s="90" t="e">
        <f>Results!H431</f>
        <v>#DIV/0!</v>
      </c>
      <c r="T10" s="90" t="e">
        <f>Results!H443</f>
        <v>#DIV/0!</v>
      </c>
      <c r="U10" s="90" t="e">
        <f>Results!H455</f>
        <v>#DIV/0!</v>
      </c>
      <c r="V10" s="90" t="e">
        <f>Results!H467</f>
        <v>#DIV/0!</v>
      </c>
    </row>
    <row r="11" spans="1:22" ht="15" customHeight="1">
      <c r="A11" s="89">
        <v>10</v>
      </c>
      <c r="B11" s="90" t="e">
        <f>Results!H12</f>
        <v>#DIV/0!</v>
      </c>
      <c r="C11" s="90" t="e">
        <f>Results!H24</f>
        <v>#DIV/0!</v>
      </c>
      <c r="D11" s="90" t="e">
        <f>Results!H36</f>
        <v>#DIV/0!</v>
      </c>
      <c r="E11" s="90" t="e">
        <f>Results!H48</f>
        <v>#DIV/0!</v>
      </c>
      <c r="F11" s="90" t="e">
        <f>Results!H60</f>
        <v>#DIV/0!</v>
      </c>
      <c r="G11" s="90" t="e">
        <f>Results!H72</f>
        <v>#DIV/0!</v>
      </c>
      <c r="H11" s="90" t="e">
        <f>Results!H84</f>
        <v>#DIV/0!</v>
      </c>
      <c r="I11" s="90" t="e">
        <f>Results!H204</f>
        <v>#DIV/0!</v>
      </c>
      <c r="J11" s="90" t="e">
        <f>Results!H216</f>
        <v>#DIV/0!</v>
      </c>
      <c r="K11" s="90" t="e">
        <f>Results!H228</f>
        <v>#DIV/0!</v>
      </c>
      <c r="L11" s="90" t="e">
        <f>Results!H240</f>
        <v>#DIV/0!</v>
      </c>
      <c r="M11" s="90" t="e">
        <f>Results!H252</f>
        <v>#DIV/0!</v>
      </c>
      <c r="N11" s="90" t="e">
        <f>Results!H264</f>
        <v>#DIV/0!</v>
      </c>
      <c r="O11" s="90" t="e">
        <f>Results!H276</f>
        <v>#DIV/0!</v>
      </c>
      <c r="P11" s="90" t="e">
        <f>Results!H396</f>
        <v>#DIV/0!</v>
      </c>
      <c r="Q11" s="90" t="e">
        <f>Results!H408</f>
        <v>#DIV/0!</v>
      </c>
      <c r="R11" s="90" t="e">
        <f>Results!H420</f>
        <v>#DIV/0!</v>
      </c>
      <c r="S11" s="90" t="e">
        <f>Results!H432</f>
        <v>#DIV/0!</v>
      </c>
      <c r="T11" s="90" t="e">
        <f>Results!H444</f>
        <v>#DIV/0!</v>
      </c>
      <c r="U11" s="90" t="e">
        <f>Results!H456</f>
        <v>#DIV/0!</v>
      </c>
      <c r="V11" s="90" t="e">
        <f>Results!H468</f>
        <v>#DIV/0!</v>
      </c>
    </row>
    <row r="12" spans="1:22" ht="15" customHeight="1">
      <c r="A12" s="89">
        <v>11</v>
      </c>
      <c r="B12" s="90" t="e">
        <f>Results!H13</f>
        <v>#DIV/0!</v>
      </c>
      <c r="C12" s="90" t="e">
        <f>Results!H25</f>
        <v>#DIV/0!</v>
      </c>
      <c r="D12" s="90" t="e">
        <f>Results!H37</f>
        <v>#DIV/0!</v>
      </c>
      <c r="E12" s="90" t="e">
        <f>Results!H49</f>
        <v>#DIV/0!</v>
      </c>
      <c r="F12" s="90" t="e">
        <f>Results!H61</f>
        <v>#DIV/0!</v>
      </c>
      <c r="G12" s="90" t="e">
        <f>Results!H73</f>
        <v>#DIV/0!</v>
      </c>
      <c r="H12" s="90" t="e">
        <f>Results!H85</f>
        <v>#DIV/0!</v>
      </c>
      <c r="I12" s="90" t="e">
        <f>Results!H205</f>
        <v>#DIV/0!</v>
      </c>
      <c r="J12" s="90" t="e">
        <f>Results!H217</f>
        <v>#DIV/0!</v>
      </c>
      <c r="K12" s="90" t="e">
        <f>Results!H229</f>
        <v>#DIV/0!</v>
      </c>
      <c r="L12" s="90" t="e">
        <f>Results!H241</f>
        <v>#DIV/0!</v>
      </c>
      <c r="M12" s="90" t="e">
        <f>Results!H253</f>
        <v>#DIV/0!</v>
      </c>
      <c r="N12" s="90" t="e">
        <f>Results!H265</f>
        <v>#DIV/0!</v>
      </c>
      <c r="O12" s="90" t="e">
        <f>Results!H277</f>
        <v>#DIV/0!</v>
      </c>
      <c r="P12" s="90" t="e">
        <f>Results!H397</f>
        <v>#DIV/0!</v>
      </c>
      <c r="Q12" s="90" t="e">
        <f>Results!H409</f>
        <v>#DIV/0!</v>
      </c>
      <c r="R12" s="90" t="e">
        <f>Results!H421</f>
        <v>#DIV/0!</v>
      </c>
      <c r="S12" s="90" t="e">
        <f>Results!H433</f>
        <v>#DIV/0!</v>
      </c>
      <c r="T12" s="90" t="e">
        <f>Results!H445</f>
        <v>#DIV/0!</v>
      </c>
      <c r="U12" s="90" t="e">
        <f>Results!H457</f>
        <v>#DIV/0!</v>
      </c>
      <c r="V12" s="90" t="e">
        <f>Results!H469</f>
        <v>#DIV/0!</v>
      </c>
    </row>
    <row r="13" spans="1:22" ht="15" customHeight="1">
      <c r="A13" s="89">
        <v>12</v>
      </c>
      <c r="B13" s="90" t="e">
        <f>Results!H14</f>
        <v>#DIV/0!</v>
      </c>
      <c r="C13" s="90" t="e">
        <f>Results!H26</f>
        <v>#DIV/0!</v>
      </c>
      <c r="D13" s="90" t="e">
        <f>Results!H38</f>
        <v>#DIV/0!</v>
      </c>
      <c r="E13" s="90" t="e">
        <f>Results!H50</f>
        <v>#DIV/0!</v>
      </c>
      <c r="F13" s="90" t="e">
        <f>Results!H62</f>
        <v>#DIV/0!</v>
      </c>
      <c r="G13" s="90" t="e">
        <f>Results!H74</f>
        <v>#DIV/0!</v>
      </c>
      <c r="H13" s="90" t="e">
        <f>Results!H86</f>
        <v>#DIV/0!</v>
      </c>
      <c r="I13" s="90" t="e">
        <f>Results!H206</f>
        <v>#DIV/0!</v>
      </c>
      <c r="J13" s="90" t="e">
        <f>Results!H218</f>
        <v>#DIV/0!</v>
      </c>
      <c r="K13" s="90" t="e">
        <f>Results!H230</f>
        <v>#DIV/0!</v>
      </c>
      <c r="L13" s="90" t="e">
        <f>Results!H242</f>
        <v>#DIV/0!</v>
      </c>
      <c r="M13" s="90" t="e">
        <f>Results!H254</f>
        <v>#DIV/0!</v>
      </c>
      <c r="N13" s="90" t="e">
        <f>Results!H266</f>
        <v>#DIV/0!</v>
      </c>
      <c r="O13" s="90" t="e">
        <f>Results!H278</f>
        <v>#DIV/0!</v>
      </c>
      <c r="P13" s="90" t="e">
        <f>Results!H398</f>
        <v>#DIV/0!</v>
      </c>
      <c r="Q13" s="90" t="e">
        <f>Results!H410</f>
        <v>#DIV/0!</v>
      </c>
      <c r="R13" s="90" t="e">
        <f>Results!H422</f>
        <v>#DIV/0!</v>
      </c>
      <c r="S13" s="90" t="e">
        <f>Results!H434</f>
        <v>#DIV/0!</v>
      </c>
      <c r="T13" s="90" t="e">
        <f>Results!H446</f>
        <v>#DIV/0!</v>
      </c>
      <c r="U13" s="90" t="e">
        <f>Results!H458</f>
        <v>#DIV/0!</v>
      </c>
      <c r="V13" s="90" t="e">
        <f>Results!H470</f>
        <v>#DIV/0!</v>
      </c>
    </row>
    <row r="14" spans="1:15" ht="15" customHeight="1">
      <c r="A14" s="89">
        <v>1</v>
      </c>
      <c r="B14" s="90" t="e">
        <f>Results!H99</f>
        <v>#DIV/0!</v>
      </c>
      <c r="C14" s="90" t="e">
        <f>Results!H111</f>
        <v>#DIV/0!</v>
      </c>
      <c r="D14" s="90" t="e">
        <f>Results!H123</f>
        <v>#DIV/0!</v>
      </c>
      <c r="E14" s="90" t="e">
        <f>Results!H135</f>
        <v>#DIV/0!</v>
      </c>
      <c r="F14" s="90" t="e">
        <f>Results!H147</f>
        <v>#DIV/0!</v>
      </c>
      <c r="G14" s="90" t="e">
        <f>Results!H159</f>
        <v>#DIV/0!</v>
      </c>
      <c r="H14" s="90" t="e">
        <f>Results!H171</f>
        <v>#DIV/0!</v>
      </c>
      <c r="I14" s="90" t="e">
        <f>Results!H291</f>
        <v>#DIV/0!</v>
      </c>
      <c r="J14" s="90" t="e">
        <f>Results!H303</f>
        <v>#DIV/0!</v>
      </c>
      <c r="K14" s="90" t="e">
        <f>Results!H315</f>
        <v>#DIV/0!</v>
      </c>
      <c r="L14" s="90" t="e">
        <f>Results!H327</f>
        <v>#DIV/0!</v>
      </c>
      <c r="M14" s="90" t="e">
        <f>Results!H339</f>
        <v>#DIV/0!</v>
      </c>
      <c r="N14" s="90" t="e">
        <f>Results!H351</f>
        <v>#DIV/0!</v>
      </c>
      <c r="O14" s="90" t="e">
        <f>Results!H363</f>
        <v>#DIV/0!</v>
      </c>
    </row>
    <row r="15" spans="1:15" ht="15" customHeight="1">
      <c r="A15" s="89">
        <v>2</v>
      </c>
      <c r="B15" s="90" t="e">
        <f>Results!H100</f>
        <v>#DIV/0!</v>
      </c>
      <c r="C15" s="90" t="e">
        <f>Results!H112</f>
        <v>#DIV/0!</v>
      </c>
      <c r="D15" s="90" t="e">
        <f>Results!H124</f>
        <v>#DIV/0!</v>
      </c>
      <c r="E15" s="90" t="e">
        <f>Results!H136</f>
        <v>#DIV/0!</v>
      </c>
      <c r="F15" s="90" t="e">
        <f>Results!H148</f>
        <v>#DIV/0!</v>
      </c>
      <c r="G15" s="90" t="e">
        <f>Results!H160</f>
        <v>#DIV/0!</v>
      </c>
      <c r="H15" s="90" t="e">
        <f>Results!H172</f>
        <v>#DIV/0!</v>
      </c>
      <c r="I15" s="90" t="e">
        <f>Results!H292</f>
        <v>#DIV/0!</v>
      </c>
      <c r="J15" s="90" t="e">
        <f>Results!H304</f>
        <v>#DIV/0!</v>
      </c>
      <c r="K15" s="90" t="e">
        <f>Results!H316</f>
        <v>#DIV/0!</v>
      </c>
      <c r="L15" s="90" t="e">
        <f>Results!H328</f>
        <v>#DIV/0!</v>
      </c>
      <c r="M15" s="90" t="e">
        <f>Results!H340</f>
        <v>#DIV/0!</v>
      </c>
      <c r="N15" s="90" t="e">
        <f>Results!H352</f>
        <v>#DIV/0!</v>
      </c>
      <c r="O15" s="90" t="e">
        <f>Results!H364</f>
        <v>#DIV/0!</v>
      </c>
    </row>
    <row r="16" spans="1:15" ht="15" customHeight="1">
      <c r="A16" s="89">
        <v>3</v>
      </c>
      <c r="B16" s="90" t="e">
        <f>Results!H101</f>
        <v>#DIV/0!</v>
      </c>
      <c r="C16" s="90" t="e">
        <f>Results!H113</f>
        <v>#DIV/0!</v>
      </c>
      <c r="D16" s="90" t="e">
        <f>Results!H125</f>
        <v>#DIV/0!</v>
      </c>
      <c r="E16" s="90" t="e">
        <f>Results!H137</f>
        <v>#DIV/0!</v>
      </c>
      <c r="F16" s="90" t="e">
        <f>Results!H149</f>
        <v>#DIV/0!</v>
      </c>
      <c r="G16" s="90" t="e">
        <f>Results!H161</f>
        <v>#DIV/0!</v>
      </c>
      <c r="H16" s="90" t="e">
        <f>Results!H173</f>
        <v>#DIV/0!</v>
      </c>
      <c r="I16" s="90" t="e">
        <f>Results!H293</f>
        <v>#DIV/0!</v>
      </c>
      <c r="J16" s="90" t="e">
        <f>Results!H305</f>
        <v>#DIV/0!</v>
      </c>
      <c r="K16" s="90" t="e">
        <f>Results!H317</f>
        <v>#DIV/0!</v>
      </c>
      <c r="L16" s="90" t="e">
        <f>Results!H329</f>
        <v>#DIV/0!</v>
      </c>
      <c r="M16" s="90" t="e">
        <f>Results!H341</f>
        <v>#DIV/0!</v>
      </c>
      <c r="N16" s="90" t="e">
        <f>Results!H353</f>
        <v>#DIV/0!</v>
      </c>
      <c r="O16" s="90" t="e">
        <f>Results!H365</f>
        <v>#DIV/0!</v>
      </c>
    </row>
    <row r="17" spans="1:15" ht="15" customHeight="1">
      <c r="A17" s="89">
        <v>4</v>
      </c>
      <c r="B17" s="90" t="e">
        <f>Results!H102</f>
        <v>#DIV/0!</v>
      </c>
      <c r="C17" s="90" t="e">
        <f>Results!H114</f>
        <v>#DIV/0!</v>
      </c>
      <c r="D17" s="90" t="e">
        <f>Results!H126</f>
        <v>#DIV/0!</v>
      </c>
      <c r="E17" s="90" t="e">
        <f>Results!H138</f>
        <v>#DIV/0!</v>
      </c>
      <c r="F17" s="90" t="e">
        <f>Results!H150</f>
        <v>#DIV/0!</v>
      </c>
      <c r="G17" s="90" t="e">
        <f>Results!H162</f>
        <v>#DIV/0!</v>
      </c>
      <c r="H17" s="90" t="e">
        <f>Results!H174</f>
        <v>#DIV/0!</v>
      </c>
      <c r="I17" s="90" t="e">
        <f>Results!H294</f>
        <v>#DIV/0!</v>
      </c>
      <c r="J17" s="90" t="e">
        <f>Results!H306</f>
        <v>#DIV/0!</v>
      </c>
      <c r="K17" s="90" t="e">
        <f>Results!H318</f>
        <v>#DIV/0!</v>
      </c>
      <c r="L17" s="90" t="e">
        <f>Results!H330</f>
        <v>#DIV/0!</v>
      </c>
      <c r="M17" s="90" t="e">
        <f>Results!H342</f>
        <v>#DIV/0!</v>
      </c>
      <c r="N17" s="90" t="e">
        <f>Results!H354</f>
        <v>#DIV/0!</v>
      </c>
      <c r="O17" s="90" t="e">
        <f>Results!H366</f>
        <v>#DIV/0!</v>
      </c>
    </row>
    <row r="18" spans="1:15" ht="15" customHeight="1">
      <c r="A18" s="89">
        <v>5</v>
      </c>
      <c r="B18" s="90" t="e">
        <f>Results!H103</f>
        <v>#DIV/0!</v>
      </c>
      <c r="C18" s="90" t="e">
        <f>Results!H115</f>
        <v>#DIV/0!</v>
      </c>
      <c r="D18" s="90" t="e">
        <f>Results!H127</f>
        <v>#DIV/0!</v>
      </c>
      <c r="E18" s="90" t="e">
        <f>Results!H139</f>
        <v>#DIV/0!</v>
      </c>
      <c r="F18" s="90" t="e">
        <f>Results!H151</f>
        <v>#DIV/0!</v>
      </c>
      <c r="G18" s="90" t="e">
        <f>Results!H163</f>
        <v>#DIV/0!</v>
      </c>
      <c r="H18" s="90" t="e">
        <f>Results!H175</f>
        <v>#DIV/0!</v>
      </c>
      <c r="I18" s="90" t="e">
        <f>Results!H295</f>
        <v>#DIV/0!</v>
      </c>
      <c r="J18" s="90" t="e">
        <f>Results!H307</f>
        <v>#DIV/0!</v>
      </c>
      <c r="K18" s="90" t="e">
        <f>Results!H319</f>
        <v>#DIV/0!</v>
      </c>
      <c r="L18" s="90" t="e">
        <f>Results!H331</f>
        <v>#DIV/0!</v>
      </c>
      <c r="M18" s="90" t="e">
        <f>Results!H343</f>
        <v>#DIV/0!</v>
      </c>
      <c r="N18" s="90" t="e">
        <f>Results!H355</f>
        <v>#DIV/0!</v>
      </c>
      <c r="O18" s="90" t="e">
        <f>Results!H367</f>
        <v>#DIV/0!</v>
      </c>
    </row>
    <row r="19" spans="1:15" ht="15" customHeight="1">
      <c r="A19" s="89">
        <v>6</v>
      </c>
      <c r="B19" s="90" t="e">
        <f>Results!H104</f>
        <v>#DIV/0!</v>
      </c>
      <c r="C19" s="90" t="e">
        <f>Results!H116</f>
        <v>#DIV/0!</v>
      </c>
      <c r="D19" s="90" t="e">
        <f>Results!H128</f>
        <v>#DIV/0!</v>
      </c>
      <c r="E19" s="90" t="e">
        <f>Results!H140</f>
        <v>#DIV/0!</v>
      </c>
      <c r="F19" s="90" t="e">
        <f>Results!H152</f>
        <v>#DIV/0!</v>
      </c>
      <c r="G19" s="90" t="e">
        <f>Results!H164</f>
        <v>#DIV/0!</v>
      </c>
      <c r="H19" s="90" t="e">
        <f>Results!H176</f>
        <v>#DIV/0!</v>
      </c>
      <c r="I19" s="90" t="e">
        <f>Results!H296</f>
        <v>#DIV/0!</v>
      </c>
      <c r="J19" s="90" t="e">
        <f>Results!H308</f>
        <v>#DIV/0!</v>
      </c>
      <c r="K19" s="90" t="e">
        <f>Results!H320</f>
        <v>#DIV/0!</v>
      </c>
      <c r="L19" s="90" t="e">
        <f>Results!H332</f>
        <v>#DIV/0!</v>
      </c>
      <c r="M19" s="90" t="e">
        <f>Results!H344</f>
        <v>#DIV/0!</v>
      </c>
      <c r="N19" s="90" t="e">
        <f>Results!H356</f>
        <v>#DIV/0!</v>
      </c>
      <c r="O19" s="90" t="e">
        <f>Results!H368</f>
        <v>#DIV/0!</v>
      </c>
    </row>
    <row r="20" spans="1:15" ht="15" customHeight="1">
      <c r="A20" s="89">
        <v>7</v>
      </c>
      <c r="B20" s="90" t="e">
        <f>Results!H105</f>
        <v>#DIV/0!</v>
      </c>
      <c r="C20" s="90" t="e">
        <f>Results!H117</f>
        <v>#DIV/0!</v>
      </c>
      <c r="D20" s="90" t="e">
        <f>Results!H129</f>
        <v>#DIV/0!</v>
      </c>
      <c r="E20" s="90" t="e">
        <f>Results!H141</f>
        <v>#DIV/0!</v>
      </c>
      <c r="F20" s="90" t="e">
        <f>Results!H153</f>
        <v>#DIV/0!</v>
      </c>
      <c r="G20" s="90" t="e">
        <f>Results!H165</f>
        <v>#DIV/0!</v>
      </c>
      <c r="H20" s="90" t="e">
        <f>Results!H177</f>
        <v>#DIV/0!</v>
      </c>
      <c r="I20" s="90" t="e">
        <f>Results!H297</f>
        <v>#DIV/0!</v>
      </c>
      <c r="J20" s="90" t="e">
        <f>Results!H309</f>
        <v>#DIV/0!</v>
      </c>
      <c r="K20" s="90" t="e">
        <f>Results!H321</f>
        <v>#DIV/0!</v>
      </c>
      <c r="L20" s="90" t="e">
        <f>Results!H333</f>
        <v>#DIV/0!</v>
      </c>
      <c r="M20" s="90" t="e">
        <f>Results!H345</f>
        <v>#DIV/0!</v>
      </c>
      <c r="N20" s="90" t="e">
        <f>Results!H357</f>
        <v>#DIV/0!</v>
      </c>
      <c r="O20" s="90" t="e">
        <f>Results!H369</f>
        <v>#DIV/0!</v>
      </c>
    </row>
    <row r="21" spans="1:15" ht="15" customHeight="1">
      <c r="A21" s="89">
        <v>8</v>
      </c>
      <c r="B21" s="90" t="e">
        <f>Results!H106</f>
        <v>#DIV/0!</v>
      </c>
      <c r="C21" s="90" t="e">
        <f>Results!H118</f>
        <v>#DIV/0!</v>
      </c>
      <c r="D21" s="90" t="e">
        <f>Results!H130</f>
        <v>#DIV/0!</v>
      </c>
      <c r="E21" s="90" t="e">
        <f>Results!H142</f>
        <v>#DIV/0!</v>
      </c>
      <c r="F21" s="90" t="e">
        <f>Results!H154</f>
        <v>#DIV/0!</v>
      </c>
      <c r="G21" s="90" t="e">
        <f>Results!H166</f>
        <v>#DIV/0!</v>
      </c>
      <c r="H21" s="90" t="e">
        <f>Results!H178</f>
        <v>#DIV/0!</v>
      </c>
      <c r="I21" s="90" t="e">
        <f>Results!H298</f>
        <v>#DIV/0!</v>
      </c>
      <c r="J21" s="90" t="e">
        <f>Results!H310</f>
        <v>#DIV/0!</v>
      </c>
      <c r="K21" s="90" t="e">
        <f>Results!H322</f>
        <v>#DIV/0!</v>
      </c>
      <c r="L21" s="90" t="e">
        <f>Results!H334</f>
        <v>#DIV/0!</v>
      </c>
      <c r="M21" s="90" t="e">
        <f>Results!H346</f>
        <v>#DIV/0!</v>
      </c>
      <c r="N21" s="90" t="e">
        <f>Results!H358</f>
        <v>#DIV/0!</v>
      </c>
      <c r="O21" s="90" t="e">
        <f>Results!H370</f>
        <v>#DIV/0!</v>
      </c>
    </row>
    <row r="22" spans="1:15" ht="15" customHeight="1">
      <c r="A22" s="89">
        <v>9</v>
      </c>
      <c r="B22" s="90" t="e">
        <f>Results!H107</f>
        <v>#DIV/0!</v>
      </c>
      <c r="C22" s="90" t="e">
        <f>Results!H119</f>
        <v>#DIV/0!</v>
      </c>
      <c r="D22" s="90" t="e">
        <f>Results!H131</f>
        <v>#DIV/0!</v>
      </c>
      <c r="E22" s="90" t="e">
        <f>Results!H143</f>
        <v>#DIV/0!</v>
      </c>
      <c r="F22" s="90" t="e">
        <f>Results!H155</f>
        <v>#DIV/0!</v>
      </c>
      <c r="G22" s="90" t="e">
        <f>Results!H167</f>
        <v>#DIV/0!</v>
      </c>
      <c r="H22" s="90" t="e">
        <f>Results!H179</f>
        <v>#DIV/0!</v>
      </c>
      <c r="I22" s="90" t="e">
        <f>Results!H299</f>
        <v>#DIV/0!</v>
      </c>
      <c r="J22" s="90" t="e">
        <f>Results!H311</f>
        <v>#DIV/0!</v>
      </c>
      <c r="K22" s="90" t="e">
        <f>Results!H323</f>
        <v>#DIV/0!</v>
      </c>
      <c r="L22" s="90" t="e">
        <f>Results!H335</f>
        <v>#DIV/0!</v>
      </c>
      <c r="M22" s="90" t="e">
        <f>Results!H347</f>
        <v>#DIV/0!</v>
      </c>
      <c r="N22" s="90" t="e">
        <f>Results!H359</f>
        <v>#DIV/0!</v>
      </c>
      <c r="O22" s="90" t="e">
        <f>Results!H371</f>
        <v>#DIV/0!</v>
      </c>
    </row>
    <row r="23" spans="1:15" ht="15" customHeight="1">
      <c r="A23" s="89">
        <v>10</v>
      </c>
      <c r="B23" s="90" t="e">
        <f>Results!H108</f>
        <v>#DIV/0!</v>
      </c>
      <c r="C23" s="90" t="e">
        <f>Results!H120</f>
        <v>#DIV/0!</v>
      </c>
      <c r="D23" s="90" t="e">
        <f>Results!H132</f>
        <v>#DIV/0!</v>
      </c>
      <c r="E23" s="90" t="e">
        <f>Results!H144</f>
        <v>#DIV/0!</v>
      </c>
      <c r="F23" s="90" t="e">
        <f>Results!H156</f>
        <v>#DIV/0!</v>
      </c>
      <c r="G23" s="90" t="e">
        <f>Results!H168</f>
        <v>#DIV/0!</v>
      </c>
      <c r="H23" s="90" t="e">
        <f>Results!H180</f>
        <v>#DIV/0!</v>
      </c>
      <c r="I23" s="90" t="e">
        <f>Results!H300</f>
        <v>#DIV/0!</v>
      </c>
      <c r="J23" s="90" t="e">
        <f>Results!H312</f>
        <v>#DIV/0!</v>
      </c>
      <c r="K23" s="90" t="e">
        <f>Results!H324</f>
        <v>#DIV/0!</v>
      </c>
      <c r="L23" s="90" t="e">
        <f>Results!H336</f>
        <v>#DIV/0!</v>
      </c>
      <c r="M23" s="90" t="e">
        <f>Results!H348</f>
        <v>#DIV/0!</v>
      </c>
      <c r="N23" s="90" t="e">
        <f>Results!H360</f>
        <v>#DIV/0!</v>
      </c>
      <c r="O23" s="90" t="e">
        <f>Results!H372</f>
        <v>#DIV/0!</v>
      </c>
    </row>
    <row r="24" spans="1:15" ht="15" customHeight="1">
      <c r="A24" s="89">
        <v>11</v>
      </c>
      <c r="B24" s="90" t="e">
        <f>Results!H109</f>
        <v>#DIV/0!</v>
      </c>
      <c r="C24" s="90" t="e">
        <f>Results!H121</f>
        <v>#DIV/0!</v>
      </c>
      <c r="D24" s="90" t="e">
        <f>Results!H133</f>
        <v>#DIV/0!</v>
      </c>
      <c r="E24" s="90" t="e">
        <f>Results!H145</f>
        <v>#DIV/0!</v>
      </c>
      <c r="F24" s="90" t="e">
        <f>Results!H157</f>
        <v>#DIV/0!</v>
      </c>
      <c r="G24" s="90" t="e">
        <f>Results!H169</f>
        <v>#DIV/0!</v>
      </c>
      <c r="H24" s="90" t="e">
        <f>Results!H181</f>
        <v>#DIV/0!</v>
      </c>
      <c r="I24" s="90" t="e">
        <f>Results!H301</f>
        <v>#DIV/0!</v>
      </c>
      <c r="J24" s="90" t="e">
        <f>Results!H313</f>
        <v>#DIV/0!</v>
      </c>
      <c r="K24" s="90" t="e">
        <f>Results!H325</f>
        <v>#DIV/0!</v>
      </c>
      <c r="L24" s="90" t="e">
        <f>Results!H337</f>
        <v>#DIV/0!</v>
      </c>
      <c r="M24" s="90" t="e">
        <f>Results!H349</f>
        <v>#DIV/0!</v>
      </c>
      <c r="N24" s="90" t="e">
        <f>Results!H361</f>
        <v>#DIV/0!</v>
      </c>
      <c r="O24" s="90" t="e">
        <f>Results!H373</f>
        <v>#DIV/0!</v>
      </c>
    </row>
    <row r="25" spans="1:15" ht="15" customHeight="1">
      <c r="A25" s="89">
        <v>12</v>
      </c>
      <c r="B25" s="90" t="e">
        <f>Results!H110</f>
        <v>#DIV/0!</v>
      </c>
      <c r="C25" s="90" t="e">
        <f>Results!H122</f>
        <v>#DIV/0!</v>
      </c>
      <c r="D25" s="90" t="e">
        <f>Results!H134</f>
        <v>#DIV/0!</v>
      </c>
      <c r="E25" s="90" t="e">
        <f>Results!H146</f>
        <v>#DIV/0!</v>
      </c>
      <c r="F25" s="90" t="e">
        <f>Results!H158</f>
        <v>#DIV/0!</v>
      </c>
      <c r="G25" s="90" t="e">
        <f>Results!H170</f>
        <v>#DIV/0!</v>
      </c>
      <c r="H25" s="90" t="e">
        <f>Results!H182</f>
        <v>#DIV/0!</v>
      </c>
      <c r="I25" s="90" t="e">
        <f>Results!H302</f>
        <v>#DIV/0!</v>
      </c>
      <c r="J25" s="90" t="e">
        <f>Results!H314</f>
        <v>#DIV/0!</v>
      </c>
      <c r="K25" s="90" t="e">
        <f>Results!H326</f>
        <v>#DIV/0!</v>
      </c>
      <c r="L25" s="90" t="e">
        <f>Results!H338</f>
        <v>#DIV/0!</v>
      </c>
      <c r="M25" s="90" t="e">
        <f>Results!H350</f>
        <v>#DIV/0!</v>
      </c>
      <c r="N25" s="90" t="e">
        <f>Results!H362</f>
        <v>#DIV/0!</v>
      </c>
      <c r="O25" s="90" t="e">
        <f>Results!H374</f>
        <v>#DIV/0!</v>
      </c>
    </row>
  </sheetData>
  <conditionalFormatting sqref="P2:V13 B2:O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2019-11-29T07:55:57Z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